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3"/>
  </bookViews>
  <sheets>
    <sheet name="Rekapitulace stavby" sheetId="1" r:id="rId1"/>
    <sheet name="SO 01 - Stupeň km 31.275" sheetId="2" r:id="rId2"/>
    <sheet name="VON - Vedlejší a ostatní ..." sheetId="3" r:id="rId3"/>
    <sheet name="SO 02 - Stupeň km 32.433" sheetId="4" r:id="rId4"/>
    <sheet name="VON - Vedlejší a ostatní ..._01" sheetId="5" r:id="rId5"/>
    <sheet name="SO 03 - Kácení a náhradní..." sheetId="6" r:id="rId6"/>
  </sheets>
  <definedNames>
    <definedName name="_xlnm._FilterDatabase" localSheetId="1" hidden="1">'SO 01 - Stupeň km 31.275'!$C$125:$K$365</definedName>
    <definedName name="_xlnm._FilterDatabase" localSheetId="3" hidden="1">'SO 02 - Stupeň km 32.433'!$C$127:$K$393</definedName>
    <definedName name="_xlnm._FilterDatabase" localSheetId="5" hidden="1">'SO 03 - Kácení a náhradní...'!$C$118:$K$439</definedName>
    <definedName name="_xlnm._FilterDatabase" localSheetId="2" hidden="1">'VON - Vedlejší a ostatní ...'!$C$120:$K$155</definedName>
    <definedName name="_xlnm._FilterDatabase" localSheetId="4" hidden="1">'VON - Vedlejší a ostatní ..._01'!$C$120:$K$155</definedName>
    <definedName name="_xlnm.Print_Area" localSheetId="0">'Rekapitulace stavby'!$D$4:$AO$76,'Rekapitulace stavby'!$C$82:$AQ$102</definedName>
    <definedName name="_xlnm.Print_Area" localSheetId="1">'SO 01 - Stupeň km 31.275'!$C$4:$J$76,'SO 01 - Stupeň km 31.275'!$C$82:$J$105,'SO 01 - Stupeň km 31.275'!$C$111:$K$365</definedName>
    <definedName name="_xlnm.Print_Area" localSheetId="3">'SO 02 - Stupeň km 32.433'!$C$4:$J$76,'SO 02 - Stupeň km 32.433'!$C$82:$J$107,'SO 02 - Stupeň km 32.433'!$C$113:$K$393</definedName>
    <definedName name="_xlnm.Print_Area" localSheetId="5">'SO 03 - Kácení a náhradní...'!$C$4:$J$76,'SO 03 - Kácení a náhradní...'!$C$82:$J$100,'SO 03 - Kácení a náhradní...'!$C$106:$K$439</definedName>
    <definedName name="_xlnm.Print_Area" localSheetId="2">'VON - Vedlejší a ostatní ...'!$C$4:$J$76,'VON - Vedlejší a ostatní ...'!$C$82:$J$100,'VON - Vedlejší a ostatní ...'!$C$106:$K$155</definedName>
    <definedName name="_xlnm.Print_Area" localSheetId="4">'VON - Vedlejší a ostatní ..._01'!$C$4:$J$76,'VON - Vedlejší a ostatní ..._01'!$C$82:$J$100,'VON - Vedlejší a ostatní ..._01'!$C$106:$K$155</definedName>
    <definedName name="_xlnm.Print_Titles" localSheetId="0">'Rekapitulace stavby'!$92:$92</definedName>
    <definedName name="_xlnm.Print_Titles" localSheetId="1">'SO 01 - Stupeň km 31.275'!$125:$125</definedName>
    <definedName name="_xlnm.Print_Titles" localSheetId="2">'VON - Vedlejší a ostatní ...'!$120:$120</definedName>
    <definedName name="_xlnm.Print_Titles" localSheetId="3">'SO 02 - Stupeň km 32.433'!$127:$127</definedName>
    <definedName name="_xlnm.Print_Titles" localSheetId="4">'VON - Vedlejší a ostatní ..._01'!$120:$120</definedName>
    <definedName name="_xlnm.Print_Titles" localSheetId="5">'SO 03 - Kácení a náhradní...'!$118:$118</definedName>
  </definedNames>
  <calcPr calcId="162913"/>
</workbook>
</file>

<file path=xl/sharedStrings.xml><?xml version="1.0" encoding="utf-8"?>
<sst xmlns="http://schemas.openxmlformats.org/spreadsheetml/2006/main" count="9073" uniqueCount="865">
  <si>
    <t>Export Komplet</t>
  </si>
  <si>
    <t/>
  </si>
  <si>
    <t>2.0</t>
  </si>
  <si>
    <t>ZAMOK</t>
  </si>
  <si>
    <t>False</t>
  </si>
  <si>
    <t>{5665ab05-1b87-4305-b8fd-65167d391d33}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</si>
  <si>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</si>
  <si>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</si>
  <si>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</si>
  <si>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</si>
  <si>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</si>
  <si>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</si>
  <si>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</si>
  <si>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</si>
  <si>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14/22/3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</si>
  <si>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</si>
  <si>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</si>
  <si>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Odra, Jistebník, Košatka n. O., zprůchodnění spádových objektů v km 31.3 a 32.4</t>
  </si>
  <si>
    <t>KSO:</t>
  </si>
  <si>
    <t>CC-CZ:</t>
  </si>
  <si>
    <t>Místo:</t>
  </si>
  <si>
    <t xml:space="preserve">Jistebník, Košatka n. O. </t>
  </si>
  <si>
    <t>Datum:</t>
  </si>
  <si>
    <t>1. 11. 2022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</si>
  <si>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</si>
  <si>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</si>
  <si>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</si>
  <si>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</si>
  <si>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</si>
  <si>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</si>
  <si>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</si>
  <si>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</si>
  <si>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</si>
  <si>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>62255860</t>
  </si>
  <si>
    <t>Lineplan s.r.o.</t>
  </si>
  <si>
    <t>CZ62255860</t>
  </si>
  <si>
    <t>True</t>
  </si>
  <si>
    <t>Zpracovatel:</t>
  </si>
  <si>
    <t>Ing. Marek Boháč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</si>
  <si>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</si>
  <si>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</si>
  <si>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</si>
  <si>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</si>
  <si>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</si>
  <si>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</si>
  <si>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</si>
  <si>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</si>
  <si>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</si>
  <si>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</si>
  <si>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</si>
  <si>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</si>
  <si>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</si>
  <si>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</si>
  <si>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</si>
  <si>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</si>
  <si>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</si>
  <si>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</si>
  <si>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</si>
  <si>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</si>
  <si>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</si>
  <si>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</si>
  <si>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</si>
  <si>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</si>
  <si>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</si>
  <si>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</si>
  <si>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</si>
  <si>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</si>
  <si>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</si>
  <si>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</si>
  <si>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</si>
  <si>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</si>
  <si>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</si>
  <si>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</si>
  <si>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</si>
  <si>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</si>
  <si>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</si>
  <si>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</si>
  <si>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</si>
  <si>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</si>
  <si>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</si>
  <si>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</si>
  <si>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</si>
  <si>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</si>
  <si>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</si>
  <si>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</si>
  <si>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SO 01</t>
  </si>
  <si>
    <t>Stupeň km 31.275</t>
  </si>
  <si>
    <t>STA</t>
  </si>
  <si>
    <t>1</t>
  </si>
  <si>
    <t>{f43855cc-2244-4e3f-b746-8bf28cb80bd3}</t>
  </si>
  <si>
    <t>2</t>
  </si>
  <si>
    <t>/</t>
  </si>
  <si>
    <t>Soupis</t>
  </si>
  <si>
    <t>{6e8e7330-6c02-4ea4-91b9-f56f1bea85a3}</t>
  </si>
  <si>
    <t>VON</t>
  </si>
  <si>
    <t>Vedlejší a ostatní náklady</t>
  </si>
  <si>
    <t>{11ccdee4-e938-4d62-91ad-b44708b74563}</t>
  </si>
  <si>
    <t>SO 02</t>
  </si>
  <si>
    <t>Stupeň km 32.433</t>
  </si>
  <si>
    <t>{57bfad32-c76d-49da-9706-d872581a3fc8}</t>
  </si>
  <si>
    <t>{c11c9fee-7eef-43f9-9e36-1c19b576e3d5}</t>
  </si>
  <si>
    <t>{5646940c-bea9-4a3c-abc6-43370a8ac99b}</t>
  </si>
  <si>
    <t>SO 03</t>
  </si>
  <si>
    <t>Kácení a náhradní výsadba</t>
  </si>
  <si>
    <t>{5e6fc8d7-bb2f-4d25-85da-bb8381a5f56f}</t>
  </si>
  <si>
    <t>KRYCÍ LIST SOUPISU PRACÍ</t>
  </si>
  <si>
    <t>Objekt:</t>
  </si>
  <si>
    <t>SO 01 - Stupeň km 31.275</t>
  </si>
  <si>
    <t>Soupis: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</si>
  <si>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</si>
  <si>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</si>
  <si>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</si>
  <si>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</si>
  <si>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</si>
  <si>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</si>
  <si>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</si>
  <si>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</si>
  <si>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</si>
  <si>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9 - Ostatní konstrukce a práce, bourání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</si>
  <si>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</si>
  <si>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</si>
  <si>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</si>
  <si>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</si>
  <si>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</si>
  <si>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</si>
  <si>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</si>
  <si>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</si>
  <si>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</si>
  <si>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</si>
  <si>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</si>
  <si>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</si>
  <si>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</si>
  <si>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</si>
  <si>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</si>
  <si>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</si>
  <si>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</si>
  <si>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</si>
  <si>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</si>
  <si>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114203101</t>
  </si>
  <si>
    <t>Rozebrání dlažeb z lomového kamene nebo betonových tvárnic na sucho</t>
  </si>
  <si>
    <t>m3</t>
  </si>
  <si>
    <t>CS ÚRS 2022 02</t>
  </si>
  <si>
    <t>4</t>
  </si>
  <si>
    <t>-2112298486</t>
  </si>
  <si>
    <t>PP</t>
  </si>
  <si>
    <t>Rozebrání dlažeb nebo záhozů s naložením na dopravní prostředek dlažeb z lomového kamene nebo betonových tvárnic na sucho nebo se spárami vyplněnými pískem nebo drnem</t>
  </si>
  <si>
    <t>VV</t>
  </si>
  <si>
    <t>dle přílohy D.1.1.1.1 - Kapitola A.4</t>
  </si>
  <si>
    <t>1139.61</t>
  </si>
  <si>
    <t>114203102</t>
  </si>
  <si>
    <t>Rozebrání dlažeb z lomového kamene nebo betonových tvárnic na sucho se zalitými spárami</t>
  </si>
  <si>
    <t>1682132852</t>
  </si>
  <si>
    <t>Rozebrání dlažeb nebo záhozů s naložením na dopravní prostředek dlažeb z lomového kamene nebo betonových tvárnic na sucho se zalitými spárami cementovou maltou</t>
  </si>
  <si>
    <t>Rozebrání výplně objektu stupně (mezi lars. stěnami)</t>
  </si>
  <si>
    <t>plocha odměřena digitálně</t>
  </si>
  <si>
    <t>143.8784 * 0.5</t>
  </si>
  <si>
    <t>3</t>
  </si>
  <si>
    <t>114203103</t>
  </si>
  <si>
    <t>Rozebrání dlažeb z lomového kamene nebo betonových tvárnic do cementové malty</t>
  </si>
  <si>
    <t>-1856162646</t>
  </si>
  <si>
    <t>Rozebrání dlažeb nebo záhozů s naložením na dopravní prostředek dlažeb z lomového kamene nebo betonových tvárnic do cementové malty se spárami zalitými cementovou maltou</t>
  </si>
  <si>
    <t>Původní opevnění břehů stupně kamennou dlažbou</t>
  </si>
  <si>
    <t>(plocha odměřena digitálně)</t>
  </si>
  <si>
    <t>360.75 * 0.20</t>
  </si>
  <si>
    <t>114203202</t>
  </si>
  <si>
    <t>Očištění lomového kamene nebo betonových tvárnic od malty</t>
  </si>
  <si>
    <t>210509786</t>
  </si>
  <si>
    <t>Očištění lomového kamene nebo betonových tvárnic získaných při rozebrání dlažeb, záhozů, rovnanin a soustřeďovacích staveb od malty</t>
  </si>
  <si>
    <t>Kámen z rozebrané dlažby do betonu - viz příloha D.1.1.1</t>
  </si>
  <si>
    <t>72.15</t>
  </si>
  <si>
    <t>5</t>
  </si>
  <si>
    <t>114203301</t>
  </si>
  <si>
    <t>Třídění lomového kamene nebo betonových tvárnic podle druhu, velikosti nebo tvaru</t>
  </si>
  <si>
    <t>80198066</t>
  </si>
  <si>
    <t>Třídění lomového kamene nebo betonových tvárnic získaných při rozebrání dlažeb, záhozů, rovnanin a soustřeďovacích staveb podle druhu, velikosti nebo tvaru</t>
  </si>
  <si>
    <t>6</t>
  </si>
  <si>
    <t>124253103</t>
  </si>
  <si>
    <t>Vykopávky pro koryta vodotečí v hornině třídy těžitelnosti I skupiny 3 objem do 20000 m3 strojně</t>
  </si>
  <si>
    <t>1537813431</t>
  </si>
  <si>
    <t>Vykopávky pro koryta vodotečí strojně v hornině třídy těžitelnosti I skupiny 3 přes 5 000 do 20 000 m3</t>
  </si>
  <si>
    <t>Výkopy pro objekt stupně (viz příloha D.1.1.1.1)</t>
  </si>
  <si>
    <t>3490.98</t>
  </si>
  <si>
    <t>Výkop koryta obtoku nad stupněm</t>
  </si>
  <si>
    <t>(plocha profilu x délka, odměřeno digitálně)</t>
  </si>
  <si>
    <t>55.6 * 36.6</t>
  </si>
  <si>
    <t>Výkop koryta obtoku pod stupněm</t>
  </si>
  <si>
    <t>44.6 * 28.9</t>
  </si>
  <si>
    <t>Součet</t>
  </si>
  <si>
    <t>7</t>
  </si>
  <si>
    <t>153111115</t>
  </si>
  <si>
    <t>Podélné řezání ocelových zaberaněných štětovnic z terénu</t>
  </si>
  <si>
    <t>m</t>
  </si>
  <si>
    <t>721997258</t>
  </si>
  <si>
    <t>Úprava ocelových štětovnic pro štětové stěny řezání z terénu, štětovnic zaberaněných podélné</t>
  </si>
  <si>
    <t>Upálení stávajících štětových stěn</t>
  </si>
  <si>
    <t>(délka odměřena digitálně)</t>
  </si>
  <si>
    <t>117.50</t>
  </si>
  <si>
    <t>8</t>
  </si>
  <si>
    <t>153112111</t>
  </si>
  <si>
    <t>Nastražení ocelových štětovnic dl do 10 m ve standardních podmínkách z terénu</t>
  </si>
  <si>
    <t>m2</t>
  </si>
  <si>
    <t>-1372153743</t>
  </si>
  <si>
    <t>Zřízení beraněných stěn z ocelových štětovnic z terénu nastražení štětovnic ve standardních podmínkách, délky do 10 m</t>
  </si>
  <si>
    <t>Stěna závěru skluzu</t>
  </si>
  <si>
    <t>44.6 * 6</t>
  </si>
  <si>
    <t>Doplnění zavázání přelivné hrany do levého břehu</t>
  </si>
  <si>
    <t>13.7 * 6</t>
  </si>
  <si>
    <t>Doplnění zavázání přelivné hrany do pravého břehu</t>
  </si>
  <si>
    <t>13.25 * 6</t>
  </si>
  <si>
    <t>9</t>
  </si>
  <si>
    <t>153112122</t>
  </si>
  <si>
    <t>Zaberanění ocelových štětovnic na dl do 8 m ve standardních podmínkách z terénu</t>
  </si>
  <si>
    <t>-1013308479</t>
  </si>
  <si>
    <t>Zřízení beraněných stěn z ocelových štětovnic z terénu zaberanění štětovnic ve standardních podmínkách, délky do 8 m</t>
  </si>
  <si>
    <t>10</t>
  </si>
  <si>
    <t>M</t>
  </si>
  <si>
    <t>M-001</t>
  </si>
  <si>
    <t>štětovnice VL 604</t>
  </si>
  <si>
    <t>t</t>
  </si>
  <si>
    <t>VLASTNÍ</t>
  </si>
  <si>
    <t>1451025740</t>
  </si>
  <si>
    <t>429,3*0,1218 'Přepočtené koeficientem množství</t>
  </si>
  <si>
    <t>11</t>
  </si>
  <si>
    <t>162351103</t>
  </si>
  <si>
    <t>Vodorovné přemístění přes 50 do 500 m výkopku/sypaniny z horniny třídy těžitelnosti I skupiny 1 až 3</t>
  </si>
  <si>
    <t>894104519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</si>
  <si>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</si>
  <si>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Manipulace s materiálem z výkopů obtoku</t>
  </si>
  <si>
    <t>12</t>
  </si>
  <si>
    <t>167151111</t>
  </si>
  <si>
    <t>Nakládání výkopku z hornin třídy těžitelnosti I skupiny 1 až 3 přes 100 m3</t>
  </si>
  <si>
    <t>-1230625815</t>
  </si>
  <si>
    <t>Nakládání, skládání a překládání neulehlého výkopku nebo sypaniny strojně nakládání, množství přes 100 m3, z hornin třídy těžitelnosti I, skupiny 1 až 3</t>
  </si>
  <si>
    <t>13</t>
  </si>
  <si>
    <t>162751117</t>
  </si>
  <si>
    <t>Vodorovné přemístění přes 9 000 do 10000 m výkopku/sypaniny z horniny třídy těžitelnosti I skupiny 1 až 3</t>
  </si>
  <si>
    <t>-1752400146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</si>
  <si>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</si>
  <si>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Odvoz přebytečné zeminy</t>
  </si>
  <si>
    <t>14</t>
  </si>
  <si>
    <t>162751139</t>
  </si>
  <si>
    <t>Příplatek k vodorovnému přemístění výkopku/sypaniny z horniny třídy těžitelnosti II skupiny 4 a 5 ZKD 1000 m přes 10000 m</t>
  </si>
  <si>
    <t>2091676961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</si>
  <si>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</si>
  <si>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dovoz na skádku OZO Ostrava</t>
  </si>
  <si>
    <t>3490.98 * 15</t>
  </si>
  <si>
    <t>R-001</t>
  </si>
  <si>
    <t xml:space="preserve">Převedení vody potrubím průměru DN přes 1000 </t>
  </si>
  <si>
    <t>1022769241</t>
  </si>
  <si>
    <t>Převedení vody potrubím průměru DN přes 1000</t>
  </si>
  <si>
    <t>P</t>
  </si>
  <si>
    <t>Poznámka k položce:
Potrubí položeno pod přejezdy obtoků na dně, předpoklad ocel, 
50 % obrátkovost, znovupoužití
Včetně dodání potrubí, instalace, rozebrání (demontáže) a odvozu
Doporučuje se použití potrubí DN 1000</t>
  </si>
  <si>
    <t>převod vody pod přejezdy obtoků -  33*DN 1000</t>
  </si>
  <si>
    <t>(uvažováno s 50% zpětné využitelnosti celkové délky)</t>
  </si>
  <si>
    <t>((33*10.65) + (33*9.3))*0,5</t>
  </si>
  <si>
    <t>16</t>
  </si>
  <si>
    <t>171103211</t>
  </si>
  <si>
    <t>Uložení sypanin z horniny třídy těžitelnosti I a II skupiny 1 až 4 do hrází kanálů se zhutněním 100 % PS C s příměsí jílu do 20 %</t>
  </si>
  <si>
    <t>-1728840995</t>
  </si>
  <si>
    <t>Uložení netříděných sypanin do zemních hrází z hornin třídy těžitelnosti I a II, skupiny 1 až 4 pro jakoukoliv šířku koruny přívodních kanálů inundačních nebo ochranných se zhutněním do 100 % PS - koef. C s příměsí jílové hlíny do 20 % objemu</t>
  </si>
  <si>
    <t>Násyp (zřízení) jímky nad stupněm</t>
  </si>
  <si>
    <t>plocha profilu x délka (odměřeno digitálně)</t>
  </si>
  <si>
    <t>59.40 * 27.60</t>
  </si>
  <si>
    <t>Násyp (zřízení) jímky pod stupněm</t>
  </si>
  <si>
    <t>53.30 * 28</t>
  </si>
  <si>
    <t>17</t>
  </si>
  <si>
    <t>171201221</t>
  </si>
  <si>
    <t>Poplatek za uložení na skládce (skládkovné) zeminy a kamení kód odpadu 17 05 04</t>
  </si>
  <si>
    <t>1909639755</t>
  </si>
  <si>
    <t>Poplatek za uložení stavebního odpadu na skládce (skládkovné) zeminy a kamení zatříděného do Katalogu odpadů pod kódem 17 05 04</t>
  </si>
  <si>
    <t>přepočet na tuny</t>
  </si>
  <si>
    <t>3490.98 * 1.80</t>
  </si>
  <si>
    <t>18</t>
  </si>
  <si>
    <t>174151101</t>
  </si>
  <si>
    <t>Zásyp jam, šachet rýh nebo kolem objektů sypaninou se zhutněním</t>
  </si>
  <si>
    <t>-1323307154</t>
  </si>
  <si>
    <t>Zásyp sypaninou z jakékoliv horniny strojně s uložením výkopku ve vrstvách se zhutněním jam, šachet, rýh nebo kolem objektů v těchto vykopávkách</t>
  </si>
  <si>
    <t>Zásyp koryta obtoku nad stupněm</t>
  </si>
  <si>
    <t>Zásyp koryta obtoku pod stupněm</t>
  </si>
  <si>
    <t>19</t>
  </si>
  <si>
    <t>182351123</t>
  </si>
  <si>
    <t>Rozprostření ornice pl přes 100 do 500 m2 ve svahu přes 1:5 tl vrstvy do 200 mm strojně</t>
  </si>
  <si>
    <t>1214739990</t>
  </si>
  <si>
    <t>Rozprostření a urovnání ornice ve svahu sklonu přes 1:5 strojně při souvislé ploše přes 100 do 500 m2, tl. vrstvy do 200 mm</t>
  </si>
  <si>
    <t>231.05</t>
  </si>
  <si>
    <t>20</t>
  </si>
  <si>
    <t>10364101</t>
  </si>
  <si>
    <t>zemina pro terénní úpravy - ornice</t>
  </si>
  <si>
    <t>-34632119</t>
  </si>
  <si>
    <t>231.05 * 0.1 * 1.35</t>
  </si>
  <si>
    <t>181411122</t>
  </si>
  <si>
    <t>Založení lučního trávníku výsevem pl do 1000 m2 ve svahu přes 1:5 do 1:2</t>
  </si>
  <si>
    <t>2745846</t>
  </si>
  <si>
    <t>Založení trávníku na půdě předem připravené plochy do 1000 m2 výsevem včetně utažení lučního na svahu přes 1:5 do 1:2</t>
  </si>
  <si>
    <t>22</t>
  </si>
  <si>
    <t>00572472</t>
  </si>
  <si>
    <t>osivo směs travní krajinná-rovinná</t>
  </si>
  <si>
    <t>kg</t>
  </si>
  <si>
    <t>686082584</t>
  </si>
  <si>
    <t>231,05*0,02 'Přepočtené koeficientem množství</t>
  </si>
  <si>
    <t>Vodorovné konstrukce</t>
  </si>
  <si>
    <t>23</t>
  </si>
  <si>
    <t>457532112</t>
  </si>
  <si>
    <t>Filtrační vrstvy z hrubého drceného kameniva se zhutněním frakce od 16 až 63 do 32 až 63 mm</t>
  </si>
  <si>
    <t>509356543</t>
  </si>
  <si>
    <t>Filtrační vrstvy jakékoliv tloušťky a sklonu z hrubého drceného kameniva se zhutněním do 10 pojezdů/m3, frakce od 16-63 do 32-63 mm</t>
  </si>
  <si>
    <t>901 * 0.15</t>
  </si>
  <si>
    <t>24</t>
  </si>
  <si>
    <t>457532113</t>
  </si>
  <si>
    <t>Filtrační vrstvy z hrubého drceného kameniva se zhutněním frakce 63 až 125 mm</t>
  </si>
  <si>
    <t>-1937934406</t>
  </si>
  <si>
    <t>Filtrační vrstvy jakékoliv tloušťky a sklonu z hrubého drceného kameniva se zhutněním do 10 pojezdů/m3, frakce 63-125 mm</t>
  </si>
  <si>
    <t>25</t>
  </si>
  <si>
    <t>457971112</t>
  </si>
  <si>
    <t>Zřízení vrstvy z geotextilie o sklonu do 10° š přes 3 do 7,5 m</t>
  </si>
  <si>
    <t>1789869229</t>
  </si>
  <si>
    <t>Zřízení vrstvy z geotextilie s přesahem bez připevnění k podkladu, s potřebným dočasným zatěžováním včetně zakotvení okraje o sklonu do 10°, šířky geotextilie přes 3 do 7,5 m</t>
  </si>
  <si>
    <t>pod štěrkovým ložem, 15% na překryv</t>
  </si>
  <si>
    <t>910 * 1.15</t>
  </si>
  <si>
    <t>26</t>
  </si>
  <si>
    <t>69311070</t>
  </si>
  <si>
    <t>geotextilie netkaná separační, ochranná, filtrační, drenážní PP 400g/m2</t>
  </si>
  <si>
    <t>711572563</t>
  </si>
  <si>
    <t>27</t>
  </si>
  <si>
    <t>462511370</t>
  </si>
  <si>
    <t>Zához z lomového kamene bez proštěrkování z terénu hmotnost přes 200 do 500 kg</t>
  </si>
  <si>
    <t>-1152972476</t>
  </si>
  <si>
    <t>Zához z lomového kamene neupraveného záhozového bez proštěrkování z terénu, hmotnosti jednotlivých kamenů přes 200 do 500 kg</t>
  </si>
  <si>
    <t>opevnění dna pod stupněm</t>
  </si>
  <si>
    <t>697*1.2</t>
  </si>
  <si>
    <t>opevnění dna nad stupněm</t>
  </si>
  <si>
    <t>330*1.2</t>
  </si>
  <si>
    <t>Použití kamene z pův. opevnění (předpoklad 1/3 množství)</t>
  </si>
  <si>
    <t>-(1139.61/3)</t>
  </si>
  <si>
    <t>28</t>
  </si>
  <si>
    <t>R-002</t>
  </si>
  <si>
    <t>Provedení záhozu z lomového kamene neupraveného záhozového  bez proštěrkování z terénu, hmotnosti jednotlivých kamenů přes 200 do 500 kg</t>
  </si>
  <si>
    <t>1363518285</t>
  </si>
  <si>
    <t>Poznámka k položce:
Zához s využitím kamenů původního opevnění</t>
  </si>
  <si>
    <t>(1139.61/3)</t>
  </si>
  <si>
    <t>29</t>
  </si>
  <si>
    <t>462512270</t>
  </si>
  <si>
    <t>Zához z lomového kamene s proštěrkováním z terénu hmotnost do 200 kg</t>
  </si>
  <si>
    <t>1965880413</t>
  </si>
  <si>
    <t>Zához z lomového kamene neupraveného záhozového s proštěrkováním z terénu, hmotnosti jednotlivých kamenů do 200 kg</t>
  </si>
  <si>
    <t>1/3 objemu opevnění břehů</t>
  </si>
  <si>
    <t>2271.9 * (1/3)</t>
  </si>
  <si>
    <t>30</t>
  </si>
  <si>
    <t>R-003</t>
  </si>
  <si>
    <t>Provedení záhozu z lomového kamene neupraveného záhozového  s proštěrkováním z terénu, hmotnosti jednotlivých kamenů do 200 kg</t>
  </si>
  <si>
    <t>-511151370</t>
  </si>
  <si>
    <t>31</t>
  </si>
  <si>
    <t>462512370</t>
  </si>
  <si>
    <t>Zához z lomového kamene s proštěrkováním z terénu hmotnost přes 200 do 500 kg</t>
  </si>
  <si>
    <t>1894247119</t>
  </si>
  <si>
    <t>Zához z lomového kamene neupraveného záhozového s proštěrkováním z terénu, hmotnosti jednotlivých kamenů přes 200 do 500 kg</t>
  </si>
  <si>
    <t>2/3 objemu opevnění břehů</t>
  </si>
  <si>
    <t>2271.9 * (2/3)</t>
  </si>
  <si>
    <t>32</t>
  </si>
  <si>
    <t>R-004</t>
  </si>
  <si>
    <t>Provedení záhozu z lomového kamene neupraveného záhozového  s proštěrkováním z terénu, hmotnosti jednotlivých kamenů přes 200 do 500 kg</t>
  </si>
  <si>
    <t>1991227761</t>
  </si>
  <si>
    <t>33</t>
  </si>
  <si>
    <t>462519002</t>
  </si>
  <si>
    <t>Příplatek za urovnání ploch záhozu z lomového kamene hmotnost do 200 kg</t>
  </si>
  <si>
    <t>-112098588</t>
  </si>
  <si>
    <t>Zához z lomového kamene neupraveného záhozového Příplatek k cenám za urovnání viditelných ploch záhozu z kamene, hmotnosti jednotlivých kamenů do 200 kg</t>
  </si>
  <si>
    <t>plocha odměřena digitálně (1.1 = součinitel sešikmení)</t>
  </si>
  <si>
    <t>2032.3800 * (1/3) * 1.1</t>
  </si>
  <si>
    <t>34</t>
  </si>
  <si>
    <t>462519003</t>
  </si>
  <si>
    <t>Příplatek za urovnání ploch záhozu z lomového kamene hmotnost přes 200 do 500 kg</t>
  </si>
  <si>
    <t>-1487409787</t>
  </si>
  <si>
    <t>Zához z lomového kamene neupraveného záhozového Příplatek k cenám za urovnání viditelných ploch záhozu z kamene, hmotnosti jednotlivých kamenů přes 200 do 500 kg</t>
  </si>
  <si>
    <t>2032.3800 * (2/3) * 1.1</t>
  </si>
  <si>
    <t>35</t>
  </si>
  <si>
    <t>467510111</t>
  </si>
  <si>
    <t>Balvanitý skluz z lomového kamene tl 700 až 1200 mm</t>
  </si>
  <si>
    <t>-354037735</t>
  </si>
  <si>
    <t>Balvanitý skluz z lomového kamene hmotnosti kamene jednotlivě přes 300 do 3000 kg s proštěrkováním tl. vrstvy 700 až 1200 mm</t>
  </si>
  <si>
    <t>901</t>
  </si>
  <si>
    <t>Komunikace pozemní</t>
  </si>
  <si>
    <t>36</t>
  </si>
  <si>
    <t>291211111</t>
  </si>
  <si>
    <t>Zřízení plochy ze silničních panelů do lože tl 50 mm z kameniva</t>
  </si>
  <si>
    <t>-261415547</t>
  </si>
  <si>
    <t>Zřízení zpevněné plochy ze silničních panelů osazených do lože tl. 50 mm z kameniva</t>
  </si>
  <si>
    <t xml:space="preserve">panelová komunikace </t>
  </si>
  <si>
    <t>- zpevnění koruny zemní hrázky jímky</t>
  </si>
  <si>
    <t>39 * 3</t>
  </si>
  <si>
    <t>- zpevnění přejezdu obtoku (nátok)</t>
  </si>
  <si>
    <t>20 * 3</t>
  </si>
  <si>
    <t>- zpevnění přejezdu obtoku (odtok)</t>
  </si>
  <si>
    <t>18 * 3</t>
  </si>
  <si>
    <t>37</t>
  </si>
  <si>
    <t>59381009</t>
  </si>
  <si>
    <t>panel silniční 3,00x1,00x0,15m</t>
  </si>
  <si>
    <t>kus</t>
  </si>
  <si>
    <t>-738393501</t>
  </si>
  <si>
    <t>2/3 obrátkovost</t>
  </si>
  <si>
    <t>(231 / 3)  * 0.33</t>
  </si>
  <si>
    <t>38</t>
  </si>
  <si>
    <t>R-005</t>
  </si>
  <si>
    <t>Rozebrání vozovek ze silničních dílců vč. naložení a odvozu</t>
  </si>
  <si>
    <t>896481125</t>
  </si>
  <si>
    <t>Rozebrání dlažeb a dílců komunikací pro pěší, vozovek a ploch s přemístěním hmot na skládku na vzdálenost do 3 m nebo s naložením na dopravní prostředek vozovek a ploch, s jakoukoliv výplní spár, s ložem z kameniva nebo živice cementovou maltou se spárami zalitými</t>
  </si>
  <si>
    <t xml:space="preserve">Poznámka k položce:
včetně naložení a odvozu </t>
  </si>
  <si>
    <t>Ostatní konstrukce a práce, bourání</t>
  </si>
  <si>
    <t>39</t>
  </si>
  <si>
    <t>966045111</t>
  </si>
  <si>
    <t>Bourání konstrukcí LTM zdiva z betonu prostého neprokládaného strojně</t>
  </si>
  <si>
    <t>1661767128</t>
  </si>
  <si>
    <t>Bourání konstrukcí LTM ve vodních tocích s přemístěním suti na hromady na vzdálenost do 20 m nebo s naložením na dopravní prostředek strojně z betonu prostého neprokládaného</t>
  </si>
  <si>
    <t>Lože původního opevnění břehů stupně kamennou dlažbou</t>
  </si>
  <si>
    <t>40</t>
  </si>
  <si>
    <t>R-006</t>
  </si>
  <si>
    <t>Rozebrání a obnovení nátoku a odtoku z meandru</t>
  </si>
  <si>
    <t>kpl</t>
  </si>
  <si>
    <t>1581662879</t>
  </si>
  <si>
    <t>Poznámka k položce:
Položka obsahuje :
- rozebrání stáv. potrubí DN 400 (dl. 32.50 m) včetně nátokového a vyústního objektu
- obnovení potrubív profilu PVC DN 400 SN 8
- obovení nátokového objektu : odhad cca 10.5 m3 betonu (včetně bednění a výztuže KARI sítí)
- obnovení vyústního objektu : odhad cca 8.0 m3 betonu (včetně bednění a výztuže KARI sítí)
- zemní práce budou provedeny v rámci obtoku
Konkrétní řešení objektu bude upřesněno po odkrytí skutečného stavu.</t>
  </si>
  <si>
    <t>41</t>
  </si>
  <si>
    <t>R-007</t>
  </si>
  <si>
    <t>Vyčištění meandru od stronů spadlých do vodní plochy</t>
  </si>
  <si>
    <t>1352802990</t>
  </si>
  <si>
    <t>998</t>
  </si>
  <si>
    <t>Přesun hmot</t>
  </si>
  <si>
    <t>42</t>
  </si>
  <si>
    <t>998323011</t>
  </si>
  <si>
    <t>Přesun hmot pro jezy a stupně</t>
  </si>
  <si>
    <t>424455701</t>
  </si>
  <si>
    <t>Přesun hmot pro jezy a stupně dopravní vzdálenost do 500 m</t>
  </si>
  <si>
    <t>VON - Vedlejší a ostatní náklady</t>
  </si>
  <si>
    <t>VRN - Vedlejší rozpočtové náklady</t>
  </si>
  <si>
    <t>VRN</t>
  </si>
  <si>
    <t>Vedlejší rozpočtové náklady</t>
  </si>
  <si>
    <t>VRN_001</t>
  </si>
  <si>
    <t>Realizace opatření vyplývajících z havarijního a povodňového plánu</t>
  </si>
  <si>
    <t>Kpl</t>
  </si>
  <si>
    <t>1024</t>
  </si>
  <si>
    <t>1889701791</t>
  </si>
  <si>
    <t>VRN_002</t>
  </si>
  <si>
    <t>Dokumentace skutečného provedení stavby</t>
  </si>
  <si>
    <t>1873612049</t>
  </si>
  <si>
    <t>Zpracování a předání dokumentace skutečného provedení stavby (3paré + 1 v elektronické formě)  objednateli v rozsahu odpovídajícím příslušným právním předpisům. 
Pořízení fotodokumentace stavby.</t>
  </si>
  <si>
    <t>VRN_003</t>
  </si>
  <si>
    <t>Náklady na vypracování havarijního plánu stavby</t>
  </si>
  <si>
    <t>-1003457753</t>
  </si>
  <si>
    <t>VRN_004</t>
  </si>
  <si>
    <t>Náklady na vypracování protipovodňového plánu stavby</t>
  </si>
  <si>
    <t>-1890078540</t>
  </si>
  <si>
    <t>VRN_005</t>
  </si>
  <si>
    <t>Odlov ryb, zajištění slovení rybí obsádky k tomu oprávněnou osobou, včetně pořízení protokolu a zajištění oznámení zahájení prací na vodním toku příslušnému uživateli rybářského revíru.</t>
  </si>
  <si>
    <t>-167794166</t>
  </si>
  <si>
    <t>Poznámka k položce:
viz TZ př. č. D.1.1.1 až  D.1.4.1  a dokladová část dokumentace vyjádření ČRS - předpoklad 4 x slov ryb po dobu stavby</t>
  </si>
  <si>
    <t>VRN_006</t>
  </si>
  <si>
    <t>Zajištění a zabezpečení staveniště, zřízení a likvidace zařízení staveniště, včetně přístupů, skládek, deponií apod.</t>
  </si>
  <si>
    <t>-1289032880</t>
  </si>
  <si>
    <t>Poznámka k položce:
Zajištění a zabezpečení staveniště, zřízení a likvidace zařízení staveniště, včetně přístupů (zpevnění přístupových cest, manipulačních plocha a sjezdů do toku), skládek, deponií apod.</t>
  </si>
  <si>
    <t>VRN_007</t>
  </si>
  <si>
    <t>Dočasné zábory, dočasné dopravní značení včetně vyřízení potřebných povolení</t>
  </si>
  <si>
    <t>1070763551</t>
  </si>
  <si>
    <t>Přechodné dopravní značení a to v rozsahu nezbytném pro řádné a bezpečné provádění stavby</t>
  </si>
  <si>
    <t>Poznámka k položce:
viz souhrnná technická zpráva, dílčí TZ př. č. D.1.1.1 až  D.1.4.1  a dokladová část dokumentace</t>
  </si>
  <si>
    <t>VRN_008</t>
  </si>
  <si>
    <t>Náklady na zdokumentování stávajícíh tras komunikací</t>
  </si>
  <si>
    <t>-561752365</t>
  </si>
  <si>
    <t>Náklady na zdokumentování stávajícíh tras, provedení pasportizace komunikací  a dalších okolních objektů (mosty, lávky) a zajištění opatření k zamezení poškození komunikací a objektů</t>
  </si>
  <si>
    <t>VRN_009</t>
  </si>
  <si>
    <t>Čištění a udržování veřejných komunikací a jejich uvedení do původního stavu</t>
  </si>
  <si>
    <t>1596416378</t>
  </si>
  <si>
    <t>Náklady na opravu dotčených komunikací a uvedení do původního stavu,  čištění komunikací během výstavby</t>
  </si>
  <si>
    <t>Poznámka k položce:
Dle míry a rozsahu poškození, předpokládá se ořezání a odfrézování poškozených míst, vozovka místních komunikací (včetně případného poškození krajnic) bude uvedena do původního stavu včetně opravy spodní konstrukce vozovky.</t>
  </si>
  <si>
    <t>VRN_010</t>
  </si>
  <si>
    <t>Provádění průkazních a dalších zkoušek</t>
  </si>
  <si>
    <t>19660556</t>
  </si>
  <si>
    <t>Provádění průkazních a dalších zkoušek, použitých materiálů v průběhu výstavby , vč. výchozích atestů použitého kameniva dle zák. č. 22/1997 Sb. o techn. požadavcích na výrobky a o změně a doplnění některých zákonů, ve znění pozdějších předpisů a nařízení vlády č. 163/2002 Sb. kterým se stanoví technické požadavky na vybrané stavební výrobky v platném znění a jejich doložení k předání a převzetí díla</t>
  </si>
  <si>
    <t>VRN_011</t>
  </si>
  <si>
    <t>Elektronický stavební deník</t>
  </si>
  <si>
    <t>-1031804590</t>
  </si>
  <si>
    <t>Vedení elektronického SD dle platné legislativy a SoD - náklady na zajištění, školení, vedení, archivaci dle SoD</t>
  </si>
  <si>
    <t>VRN_012</t>
  </si>
  <si>
    <t>Zajištění aktualizace vyjádření  k existenci sítí, vytýčení a ochrana sítí v průběhu provádění prací</t>
  </si>
  <si>
    <t>-1259869270</t>
  </si>
  <si>
    <t>VRN_013</t>
  </si>
  <si>
    <t>Geodetické práce včetně vytýčení stavby, průběžných kontrolních zaměření, zaměření  skutečného provedení stavby</t>
  </si>
  <si>
    <t>-1471938408</t>
  </si>
  <si>
    <t>Poznámka k položce:
Zaměření skutečného provedení stavby –  3paré + 1 v elektronické formě, v rozsahu odpovídajícím příslušným právním předpisům</t>
  </si>
  <si>
    <t>VRN_014</t>
  </si>
  <si>
    <t>Uvedení dočasně užívaných ploch do původního stavu včetně protokolárního předání jejich vlastníkům</t>
  </si>
  <si>
    <t>1045048928</t>
  </si>
  <si>
    <t>SO 02 - Stupeň km 32.433</t>
  </si>
  <si>
    <t xml:space="preserve">    3 - Svislé a kompletní konstrukce</t>
  </si>
  <si>
    <t xml:space="preserve">    8 - Trubní vedení</t>
  </si>
  <si>
    <t>1078565982</t>
  </si>
  <si>
    <t>dle přílohy D.1.2.1 - Kapitola A.4</t>
  </si>
  <si>
    <t>820.6782</t>
  </si>
  <si>
    <t>1745768741</t>
  </si>
  <si>
    <t>(18 * 5) * 0.50 "odhad</t>
  </si>
  <si>
    <t>624430745</t>
  </si>
  <si>
    <t>465.3215 * 0.20</t>
  </si>
  <si>
    <t>1912020938</t>
  </si>
  <si>
    <t>1171353060</t>
  </si>
  <si>
    <t>732.546</t>
  </si>
  <si>
    <t>-590305737</t>
  </si>
  <si>
    <t>Výkopy pro objekt stupně (viz příloha D.1.1.2.1)</t>
  </si>
  <si>
    <t>2290.70</t>
  </si>
  <si>
    <t>40 * 23</t>
  </si>
  <si>
    <t>43 * 26</t>
  </si>
  <si>
    <t>482197489</t>
  </si>
  <si>
    <t>120</t>
  </si>
  <si>
    <t>-666733752</t>
  </si>
  <si>
    <t>33.6 * 6</t>
  </si>
  <si>
    <t>12.2 * 6</t>
  </si>
  <si>
    <t>10.4 * 6</t>
  </si>
  <si>
    <t>-2010057643</t>
  </si>
  <si>
    <t>593440882</t>
  </si>
  <si>
    <t>337,2*0,1218 'Přepočtené koeficientem množství</t>
  </si>
  <si>
    <t>1118662475</t>
  </si>
  <si>
    <t>-477477394</t>
  </si>
  <si>
    <t>744532078</t>
  </si>
  <si>
    <t>250349493</t>
  </si>
  <si>
    <t>2290.70 * 15</t>
  </si>
  <si>
    <t>-47683413</t>
  </si>
  <si>
    <t>43.6 * 25.9</t>
  </si>
  <si>
    <t>32.1 * 20.5</t>
  </si>
  <si>
    <t>-655577604</t>
  </si>
  <si>
    <t>2555.10 * 1.80</t>
  </si>
  <si>
    <t>186115703</t>
  </si>
  <si>
    <t>Zásypy pro objekt stupně  (viz příloha D.1.1.2.1)</t>
  </si>
  <si>
    <t>233.517</t>
  </si>
  <si>
    <t>-1377458242</t>
  </si>
  <si>
    <t>převod vody pod přejezdy obtoků -  28*DN 1000</t>
  </si>
  <si>
    <t>((28*8.30) + (28*8.30))*0,5</t>
  </si>
  <si>
    <t>1623486613</t>
  </si>
  <si>
    <t>dle přílohy D.1.1.2.1 - Kapitola A.4</t>
  </si>
  <si>
    <t>404.69</t>
  </si>
  <si>
    <t>-1430444823</t>
  </si>
  <si>
    <t>1677995795</t>
  </si>
  <si>
    <t>-1729443410</t>
  </si>
  <si>
    <t>404,69*0,02 'Přepočtené koeficientem množství</t>
  </si>
  <si>
    <t>Svislé a kompletní konstrukce</t>
  </si>
  <si>
    <t>321321116</t>
  </si>
  <si>
    <t>Konstrukce vodních staveb ze ŽB mrazuvzdorného tř. C 30/37</t>
  </si>
  <si>
    <t>-1679699707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</si>
  <si>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</si>
  <si>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Obnovení PB vyústního objektu</t>
  </si>
  <si>
    <t>6.43 * 1.25</t>
  </si>
  <si>
    <t>321351010</t>
  </si>
  <si>
    <t>Bednění konstrukcí vodních staveb rovinné - zřízení</t>
  </si>
  <si>
    <t>-1047426978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</si>
  <si>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</si>
  <si>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6.43 * 2 + 1.61 * 1.25 + 1.352 * 1.25</t>
  </si>
  <si>
    <t>321352010</t>
  </si>
  <si>
    <t>Bednění konstrukcí vodních staveb rovinné - odstranění</t>
  </si>
  <si>
    <t>887638794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</si>
  <si>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</si>
  <si>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321368211</t>
  </si>
  <si>
    <t>Výztuž železobetonových konstrukcí vodních staveb ze svařovaných sítí</t>
  </si>
  <si>
    <t>-1710730632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</si>
  <si>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</si>
  <si>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KARI síť 100x100/8 mm, přepočet na tuny</t>
  </si>
  <si>
    <t>((6.43 * 2 + 10.42) * 7.9) / 1000</t>
  </si>
  <si>
    <t>-263415678</t>
  </si>
  <si>
    <t>952.3 * 0.15</t>
  </si>
  <si>
    <t>1014226168</t>
  </si>
  <si>
    <t>952.30 * 0.15</t>
  </si>
  <si>
    <t>-717469654</t>
  </si>
  <si>
    <t>952.30 * 1.15</t>
  </si>
  <si>
    <t>-1247871663</t>
  </si>
  <si>
    <t>-71655209</t>
  </si>
  <si>
    <t>206.5724 * 1.2</t>
  </si>
  <si>
    <t>104 * 1.2</t>
  </si>
  <si>
    <t>-(820.679/3)</t>
  </si>
  <si>
    <t>2112689545</t>
  </si>
  <si>
    <t>(820.679/3)</t>
  </si>
  <si>
    <t>2086522615</t>
  </si>
  <si>
    <t>1777.554 * (1/3)</t>
  </si>
  <si>
    <t>-(732.546/3)</t>
  </si>
  <si>
    <t>187748218</t>
  </si>
  <si>
    <t>(732.546/3)</t>
  </si>
  <si>
    <t>-1365395665</t>
  </si>
  <si>
    <t>1777.554 * (2/3)</t>
  </si>
  <si>
    <t>325082060</t>
  </si>
  <si>
    <t>992446461</t>
  </si>
  <si>
    <t>1538.7201 * (1/3) * 1.1</t>
  </si>
  <si>
    <t>672745966</t>
  </si>
  <si>
    <t>1538.7201 * (2/3) * 1.1</t>
  </si>
  <si>
    <t>1967176157</t>
  </si>
  <si>
    <t>952.30</t>
  </si>
  <si>
    <t>-693492787</t>
  </si>
  <si>
    <t>34 * 3</t>
  </si>
  <si>
    <t>17 * 3</t>
  </si>
  <si>
    <t>-1845509985</t>
  </si>
  <si>
    <t>2/3 % obrátkovost</t>
  </si>
  <si>
    <t>(207 / 3) * 0.33</t>
  </si>
  <si>
    <t>981449502</t>
  </si>
  <si>
    <t>Trubní vedení</t>
  </si>
  <si>
    <t>43</t>
  </si>
  <si>
    <t>871395221</t>
  </si>
  <si>
    <t>Kanalizační potrubí z tvrdého PVC jednovrstvé tuhost třídy SN8 DN 400</t>
  </si>
  <si>
    <t>151433988</t>
  </si>
  <si>
    <t>Kanalizační potrubí z tvrdého PVC v otevřeném výkopu ve sklonu do 20 %, hladkého plnostěnného jednovrstvého, tuhost třídy SN 8 DN 400</t>
  </si>
  <si>
    <t>Výměna potrubí při obnově PB vyústního objektu</t>
  </si>
  <si>
    <t>44</t>
  </si>
  <si>
    <t>-26235599</t>
  </si>
  <si>
    <t>Původní PB vyústní objekt</t>
  </si>
  <si>
    <t>2.52 * 1.30 + 1.66 * 0.25 * 2</t>
  </si>
  <si>
    <t>45</t>
  </si>
  <si>
    <t>Rozebrání a obnovení nátoku do LB meandru</t>
  </si>
  <si>
    <t>2061646106</t>
  </si>
  <si>
    <t>Poznámka k položce:
Položka obsahuje :
- rozebrání stáv. potrubí DN 400 (dl. 20.50 m) včetně odběrného a vyústního objektu
- obnovení potrubív profilu PVC DN 400 SN 8
- obovení odběrného objektu : odhad cca 8.5 m3 betonu (včetně bednění a výztuže KARI sítí)
- obnovení vyústního objektu : odhad cca 5.0 m3 betonu (včetně bednění a výztuže KARI sítí)
- zemní práce budou provedeny v rámci obtoku
Konkrétní řešení objektu bude upřesněno po odkrytí skutečného stavu.</t>
  </si>
  <si>
    <t>46</t>
  </si>
  <si>
    <t>Rozebrání a obnovení odtoku z LB meandru</t>
  </si>
  <si>
    <t>1280830741</t>
  </si>
  <si>
    <t>Poznámka k položce:
Položka obsahuje :
- rozebrání stáv. potrubí DN 400 (dl. 22.00 m) včetně nátokového a vyústního objektu
- obnovení potrubív profilu PVC DN 400 SN 8
- obovení nátokového objektu : odhad cca 10.5 m3 betonu (včetně bednění a výztuže KARI sítí)
- obnovení vyústního objektu : odhad cca 8.0 m3 betonu (včetně bednění a výztuže KARI sítí)
- zemní práce budou provedeny v rámci obtoku
Konkrétní řešení objektu bude upřesněno po odkrytí skutečného stavu.</t>
  </si>
  <si>
    <t>47</t>
  </si>
  <si>
    <t>R-008</t>
  </si>
  <si>
    <t>1913527980</t>
  </si>
  <si>
    <t>48</t>
  </si>
  <si>
    <t>1664217711</t>
  </si>
  <si>
    <t>1142673930</t>
  </si>
  <si>
    <t>-2095056842</t>
  </si>
  <si>
    <t>592196017</t>
  </si>
  <si>
    <t>-1982650670</t>
  </si>
  <si>
    <t>-1722559</t>
  </si>
  <si>
    <t>1732781112</t>
  </si>
  <si>
    <t>-1820117484</t>
  </si>
  <si>
    <t>2141704382</t>
  </si>
  <si>
    <t>1228656215</t>
  </si>
  <si>
    <t>113458128</t>
  </si>
  <si>
    <t>-357626668</t>
  </si>
  <si>
    <t>-131392918</t>
  </si>
  <si>
    <t>597263959</t>
  </si>
  <si>
    <t>-1396958286</t>
  </si>
  <si>
    <t>SO 03 - Kácení a náhradní výsadba</t>
  </si>
  <si>
    <t>111251103</t>
  </si>
  <si>
    <t>Odstranění křovin a stromů průměru kmene do 100 mm i s kořeny sklonu terénu do 1:5 z celkové plochy přes 500 m2 strojně</t>
  </si>
  <si>
    <t>-1908136494</t>
  </si>
  <si>
    <t>Odstranění křovin a stromů s odstraněním kořenů strojně průměru kmene do 100 mm v rovině nebo ve svahu sklonu terénu do 1:5, při celkové ploše přes 500 m2</t>
  </si>
  <si>
    <t>3550</t>
  </si>
  <si>
    <t>3100</t>
  </si>
  <si>
    <t>112101101</t>
  </si>
  <si>
    <t>Odstranění stromů listnatých průměru kmene přes 100 do 300 mm</t>
  </si>
  <si>
    <t>-965235406</t>
  </si>
  <si>
    <t>Odstranění stromů s odřezáním kmene a s odvětvením listnatých, průměru kmene přes 100 do 300 mm</t>
  </si>
  <si>
    <t>87</t>
  </si>
  <si>
    <t>56</t>
  </si>
  <si>
    <t>112101102</t>
  </si>
  <si>
    <t>Odstranění stromů listnatých průměru kmene přes 300 do 500 mm</t>
  </si>
  <si>
    <t>22199307</t>
  </si>
  <si>
    <t>Odstranění stromů s odřezáním kmene a s odvětvením listnatých, průměru kmene přes 300 do 500 mm</t>
  </si>
  <si>
    <t>112101103</t>
  </si>
  <si>
    <t>Odstranění stromů listnatých průměru kmene přes 500 do 700 mm</t>
  </si>
  <si>
    <t>-206936195</t>
  </si>
  <si>
    <t>Odstranění stromů s odřezáním kmene a s odvětvením listnatých, průměru kmene přes 500 do 700 mm</t>
  </si>
  <si>
    <t>112101104</t>
  </si>
  <si>
    <t>Odstranění stromů listnatých průměru kmene přes 700 do 900 mm</t>
  </si>
  <si>
    <t>-831635732</t>
  </si>
  <si>
    <t>Odstranění stromů s odřezáním kmene a s odvětvením listnatých, průměru kmene přes 700 do 900 mm</t>
  </si>
  <si>
    <t>112101107</t>
  </si>
  <si>
    <t>Odstranění stromů listnatých průměru kmene přes 1300 do 1500 mm</t>
  </si>
  <si>
    <t>-1923718071</t>
  </si>
  <si>
    <t>Odstranění stromů s odřezáním kmene a s odvětvením listnatých, průměru kmene přes 1300 do 1500 mm</t>
  </si>
  <si>
    <t>112155311</t>
  </si>
  <si>
    <t>Štěpkování keřového porostu středně hustého s naložením</t>
  </si>
  <si>
    <t>779080427</t>
  </si>
  <si>
    <t>Štěpkování s naložením na dopravní prostředek a odvozem do 20 km keřového porostu středně hustého</t>
  </si>
  <si>
    <t>Štěpkování větví stromů s naložením na dopravní prostředek</t>
  </si>
  <si>
    <t>ks</t>
  </si>
  <si>
    <t>-1463462692</t>
  </si>
  <si>
    <t>Štěpkování větví stromů s naložením na dopravní prostředek a odvozem do 20 km</t>
  </si>
  <si>
    <t>Poznámka k položce:
Seznam stromů viz příloha D.1.3.2</t>
  </si>
  <si>
    <t>68</t>
  </si>
  <si>
    <t>55</t>
  </si>
  <si>
    <t>112251101</t>
  </si>
  <si>
    <t>Odstranění pařezů průměru přes 100 do 300 mm</t>
  </si>
  <si>
    <t>-1884668959</t>
  </si>
  <si>
    <t>Odstranění pařezů strojně s jejich vykopáním nebo vytrháním průměru přes 100 do 300 mm</t>
  </si>
  <si>
    <t>112251102</t>
  </si>
  <si>
    <t>Odstranění pařezů průměru přes 300 do 500 mm</t>
  </si>
  <si>
    <t>220909253</t>
  </si>
  <si>
    <t>Odstranění pařezů strojně s jejich vykopáním nebo vytrháním průměru přes 300 do 500 mm</t>
  </si>
  <si>
    <t>112251103</t>
  </si>
  <si>
    <t>Odstranění pařezů průměru přes 500 do 700 mm</t>
  </si>
  <si>
    <t>-899333498</t>
  </si>
  <si>
    <t>Odstranění pařezů strojně s jejich vykopáním nebo vytrháním průměru přes 500 do 700 mm</t>
  </si>
  <si>
    <t>112251104</t>
  </si>
  <si>
    <t>Odstranění pařezů průměru přes 700 do 900 mm</t>
  </si>
  <si>
    <t>620034443</t>
  </si>
  <si>
    <t>Odstranění pařezů strojně s jejich vykopáním nebo vytrháním průměru přes 700 do 900 mm</t>
  </si>
  <si>
    <t>112251105</t>
  </si>
  <si>
    <t>Odstranění pařezů průměru přes 900 do 1100 mm</t>
  </si>
  <si>
    <t>-1424141925</t>
  </si>
  <si>
    <t>Odstranění pařezů strojně s jejich vykopáním nebo vytrháním průměru přes 900 do 1100 mm</t>
  </si>
  <si>
    <t>112251108</t>
  </si>
  <si>
    <t>Odstranění pařezů průměru přes 1300 do 1500 mm</t>
  </si>
  <si>
    <t>1879032409</t>
  </si>
  <si>
    <t>Odstranění pařezů strojně s jejich vykopáním nebo vytrháním průměru přes 1300 do 1500 mm</t>
  </si>
  <si>
    <t>162201421</t>
  </si>
  <si>
    <t>Vodorovné přemístění pařezů do 1 km D přes 100 do 300 mm</t>
  </si>
  <si>
    <t>1227158307</t>
  </si>
  <si>
    <t>Vodorovné přemístění větví, kmenů nebo pařezů s naložením, složením a dopravou do 1000 m pařezů kmenů, průměru přes 100 do 300 mm</t>
  </si>
  <si>
    <t>162201422</t>
  </si>
  <si>
    <t>Vodorovné přemístění pařezů do 1 km D přes 300 do 500 mm</t>
  </si>
  <si>
    <t>1494743462</t>
  </si>
  <si>
    <t>Vodorovné přemístění větví, kmenů nebo pařezů s naložením, složením a dopravou do 1000 m pařezů kmenů, průměru přes 300 do 500 mm</t>
  </si>
  <si>
    <t>162201423</t>
  </si>
  <si>
    <t>Vodorovné přemístění pařezů do 1 km D přes 500 do 700 mm</t>
  </si>
  <si>
    <t>1453872442</t>
  </si>
  <si>
    <t>Vodorovné přemístění větví, kmenů nebo pařezů s naložením, složením a dopravou do 1000 m pařezů kmenů, průměru přes 500 do 700 mm</t>
  </si>
  <si>
    <t>162201424</t>
  </si>
  <si>
    <t>Vodorovné přemístění pařezů do 1 km D přes 700 do 900 mm</t>
  </si>
  <si>
    <t>702423427</t>
  </si>
  <si>
    <t>Vodorovné přemístění větví, kmenů nebo pařezů s naložením, složením a dopravou do 1000 m pařezů kmenů, průměru přes 700 do 900 mm</t>
  </si>
  <si>
    <t>162201520</t>
  </si>
  <si>
    <t>Vodorovné přemístění pařezů do 1 km D přes 900 do 1100 mm</t>
  </si>
  <si>
    <t>-332400690</t>
  </si>
  <si>
    <t>Vodorovné přemístění větví, kmenů nebo pařezů s naložením, složením a dopravou do 1000 m pařezů kmenů, průměru přes 900 do 1100 mm</t>
  </si>
  <si>
    <t>162201522</t>
  </si>
  <si>
    <t>Vodorovné přemístění pařezů do 1 km D přes 1300 do 1500 mm</t>
  </si>
  <si>
    <t>-1646606101</t>
  </si>
  <si>
    <t>Vodorovné přemístění větví, kmenů nebo pařezů s naložením, složením a dopravou do 1000 m pařezů kmenů, průměru přes 1300 do 1500 mm</t>
  </si>
  <si>
    <t>162301971</t>
  </si>
  <si>
    <t>Příplatek k vodorovnému přemístění pařezů D přes 100 do 300 mm ZKD 1 km</t>
  </si>
  <si>
    <t>2079034669</t>
  </si>
  <si>
    <t>Vodorovné přemístění větví, kmenů nebo pařezů s naložením, složením a dopravou Příplatek k cenám za každých dalších i započatých 1000 m přes 1000 m pařezů kmenů, průměru přes 100 do 300 mm</t>
  </si>
  <si>
    <t>63*24 'Přepočtené koeficientem množství</t>
  </si>
  <si>
    <t>162301972</t>
  </si>
  <si>
    <t>Příplatek k vodorovnému přemístění pařezů D přes 300 do 500 mm ZKD 1 km</t>
  </si>
  <si>
    <t>1840366053</t>
  </si>
  <si>
    <t>Vodorovné přemístění větví, kmenů nebo pařezů s naložením, složením a dopravou Příplatek k cenám za každých dalších i započatých 1000 m přes 1000 m pařezů kmenů, průměru přes 300 do 500 mm</t>
  </si>
  <si>
    <t>23*24 'Přepočtené koeficientem množství</t>
  </si>
  <si>
    <t>162301973</t>
  </si>
  <si>
    <t>Příplatek k vodorovnému přemístění pařezů D přes 500 do 700 mm ZKD 1 km</t>
  </si>
  <si>
    <t>829751875</t>
  </si>
  <si>
    <t>Vodorovné přemístění větví, kmenů nebo pařezů s naložením, složením a dopravou Příplatek k cenám za každých dalších i započatých 1000 m přes 1000 m pařezů kmenů, průměru přes 500 do 700 mm</t>
  </si>
  <si>
    <t>16*24 'Přepočtené koeficientem množství</t>
  </si>
  <si>
    <t>162301974</t>
  </si>
  <si>
    <t>Příplatek k vodorovnému přemístění pařezů D přes 700 do 900 mm ZKD 1 km</t>
  </si>
  <si>
    <t>-208389264</t>
  </si>
  <si>
    <t>Vodorovné přemístění větví, kmenů nebo pařezů s naložením, složením a dopravou Příplatek k cenám za každých dalších i započatých 1000 m přes 1000 m pařezů kmenů, průměru přes 700 do 900 mm</t>
  </si>
  <si>
    <t>14*24 'Přepočtené koeficientem množství</t>
  </si>
  <si>
    <t>162301975</t>
  </si>
  <si>
    <t>Příplatek k vodorovnému přemístění pařezů D přes 900 do 1100 mm ZKD 1 km</t>
  </si>
  <si>
    <t>-1334031331</t>
  </si>
  <si>
    <t>Vodorovné přemístění větví, kmenů nebo pařezů s naložením, složením a dopravou Příplatek k cenám za každých dalších i započatých 1000 m přes 1000 m pařezů kmenů, průměru přes 900 do 1100 mm</t>
  </si>
  <si>
    <t>6*24 'Přepočtené koeficientem množství</t>
  </si>
  <si>
    <t>162301977</t>
  </si>
  <si>
    <t>Příplatek k vodorovnému přemístění pařezů D přes 1300 do 1500 mm ZKD 1 km</t>
  </si>
  <si>
    <t>-142089335</t>
  </si>
  <si>
    <t>Vodorovné přemístění větví, kmenů nebo pařezů s naložením, složením a dopravou Příplatek k cenám za každých dalších i započatých 1000 m přes 1000 m pařezů kmenů, průměru přes 1300 do 1500 mm</t>
  </si>
  <si>
    <t>1*24 'Přepočtené koeficientem množství</t>
  </si>
  <si>
    <t>Poplatek za uložení pařezů na skládku</t>
  </si>
  <si>
    <t>-1845403204</t>
  </si>
  <si>
    <t>162201411</t>
  </si>
  <si>
    <t>Vodorovné přemístění kmenů stromů listnatých do 1 km D kmene přes 100 do 300 mm</t>
  </si>
  <si>
    <t>-479354950</t>
  </si>
  <si>
    <t>Vodorovné přemístění větví, kmenů nebo pařezů s naložením, složením a dopravou do 1000 m kmenů stromů listnatých, průměru přes 100 do 300 mm</t>
  </si>
  <si>
    <t>162201412</t>
  </si>
  <si>
    <t>Vodorovné přemístění kmenů stromů listnatých do 1 km D kmene přes 300 do 500 mm</t>
  </si>
  <si>
    <t>179303299</t>
  </si>
  <si>
    <t>Vodorovné přemístění větví, kmenů nebo pařezů s naložením, složením a dopravou do 1000 m kmenů stromů listnatých, průměru přes 300 do 500 mm</t>
  </si>
  <si>
    <t>162201413</t>
  </si>
  <si>
    <t>Vodorovné přemístění kmenů stromů listnatých do 1 km D kmene přes 500 do 700 mm</t>
  </si>
  <si>
    <t>-2073178589</t>
  </si>
  <si>
    <t>Vodorovné přemístění větví, kmenů nebo pařezů s naložením, složením a dopravou do 1000 m kmenů stromů listnatých, průměru přes 500 do 700 mm</t>
  </si>
  <si>
    <t>162201414</t>
  </si>
  <si>
    <t>Vodorovné přemístění kmenů stromů listnatých do 1 km D kmene přes 700 do 900 mm</t>
  </si>
  <si>
    <t>-656289541</t>
  </si>
  <si>
    <t>Vodorovné přemístění větví, kmenů nebo pařezů s naložením, složením a dopravou do 1000 m kmenů stromů listnatých, průměru přes 700 do 900 mm</t>
  </si>
  <si>
    <t>162201512</t>
  </si>
  <si>
    <t>Vodorovné přemístění kmenů stromů listnatých do 1 km D kmene přes 1300 do 1500 mm</t>
  </si>
  <si>
    <t>1708620276</t>
  </si>
  <si>
    <t>Vodorovné přemístění větví, kmenů nebo pařezů s naložením, složením a dopravou do 1000 m kmenů stromů listnatých, průměru přes 1300 do 1500 mm</t>
  </si>
  <si>
    <t>162301951</t>
  </si>
  <si>
    <t>Příplatek k vodorovnému přemístění kmenů stromů listnatých D kmene přes 100 do 300 mm ZKD 1 km</t>
  </si>
  <si>
    <t>-362153291</t>
  </si>
  <si>
    <t>Vodorovné přemístění větví, kmenů nebo pařezů s naložením, složením a dopravou Příplatek k cenám za každých dalších i započatých 1000 m přes 1000 m kmenů stromů listnatých, o průměru přes 100 do 300 mm</t>
  </si>
  <si>
    <t>87 * 4</t>
  </si>
  <si>
    <t>56 * 4</t>
  </si>
  <si>
    <t>162301952</t>
  </si>
  <si>
    <t>Příplatek k vodorovnému přemístění kmenů stromů listnatých D kmene přes 300 do 500 mm ZKD 1 km</t>
  </si>
  <si>
    <t>-1340434185</t>
  </si>
  <si>
    <t>Vodorovné přemístění větví, kmenů nebo pařezů s naložením, složením a dopravou Příplatek k cenám za každých dalších i započatých 1000 m přes 1000 m kmenů stromů listnatých, o průměru přes 300 do 500 mm</t>
  </si>
  <si>
    <t>6 * 4</t>
  </si>
  <si>
    <t>8 * 4</t>
  </si>
  <si>
    <t>162301953</t>
  </si>
  <si>
    <t>Příplatek k vodorovnému přemístění kmenů stromů listnatých D kmene přes 500 do 700 mm ZKD 1 km</t>
  </si>
  <si>
    <t>-1098262326</t>
  </si>
  <si>
    <t>Vodorovné přemístění větví, kmenů nebo pařezů s naložením, složením a dopravou Příplatek k cenám za každých dalších i započatých 1000 m přes 1000 m kmenů stromů listnatých, o průměru přes 500 do 700 mm</t>
  </si>
  <si>
    <t>7 * 4</t>
  </si>
  <si>
    <t>4 * 4</t>
  </si>
  <si>
    <t>162301954</t>
  </si>
  <si>
    <t>Příplatek k vodorovnému přemístění kmenů stromů listnatých D kmene přes 700 do 900 mm ZKD 1 km</t>
  </si>
  <si>
    <t>-148439939</t>
  </si>
  <si>
    <t>Vodorovné přemístění větví, kmenů nebo pařezů s naložením, složením a dopravou Příplatek k cenám za každých dalších i započatých 1000 m přes 1000 m kmenů stromů listnatých, o průměru přes 700 do 900 mm</t>
  </si>
  <si>
    <t>12 * 4</t>
  </si>
  <si>
    <t>3 * 4</t>
  </si>
  <si>
    <t>162301957</t>
  </si>
  <si>
    <t>Příplatek k vodorovnému přemístění kmenů stromů listnatých D kmene přes 1300 do 1500 mm ZKD 1 km</t>
  </si>
  <si>
    <t>2761926</t>
  </si>
  <si>
    <t>Vodorovné přemístění větví, kmenů nebo pařezů s naložením, složením a dopravou Příplatek k cenám za každých dalších i započatých 1000 m přes 1000 m kmenů stromů listnatých, o průměru přes 1300 do 1500 mm</t>
  </si>
  <si>
    <t>1 * 4</t>
  </si>
  <si>
    <t>0 * 4</t>
  </si>
  <si>
    <t>183151111</t>
  </si>
  <si>
    <t>Hloubení jam pro výsadbu dřevin strojně v rovině nebo ve svahu do 1:5 obj jamky do 0,2 m3</t>
  </si>
  <si>
    <t>1972845570</t>
  </si>
  <si>
    <t>Hloubení jam pro výsadbu dřevin strojně v rovině nebo ve svahu do 1:5, objem do 0,20 m3</t>
  </si>
  <si>
    <t>Viz příloha D.1.1.3.1</t>
  </si>
  <si>
    <t>130</t>
  </si>
  <si>
    <t>184102111</t>
  </si>
  <si>
    <t>Výsadba dřeviny s balem D přes 0,1 do 0,2 m do jamky se zalitím v rovině a svahu do 1:5</t>
  </si>
  <si>
    <t>1442624783</t>
  </si>
  <si>
    <t>Výsadba dřeviny s balem do předem vyhloubené jamky se zalitím v rovině nebo na svahu do 1:5, při průměru balu přes 100 do 200 mm</t>
  </si>
  <si>
    <t>02650461</t>
  </si>
  <si>
    <t>dub letní /Quercus robur/ 150-200cm</t>
  </si>
  <si>
    <t>-1234899589</t>
  </si>
  <si>
    <t>Jasan ztepilý / 121-180cm</t>
  </si>
  <si>
    <t>-730794465</t>
  </si>
  <si>
    <t>M-002</t>
  </si>
  <si>
    <t>Jilm vaz / 121-180cm</t>
  </si>
  <si>
    <t>1307259739</t>
  </si>
  <si>
    <t>M-003</t>
  </si>
  <si>
    <t>Lípa srdčitá / 180-200cm</t>
  </si>
  <si>
    <t>388576613</t>
  </si>
  <si>
    <t>M-004</t>
  </si>
  <si>
    <t>Javor babyka / 151-180cm</t>
  </si>
  <si>
    <t>1867710838</t>
  </si>
  <si>
    <t>M-005</t>
  </si>
  <si>
    <t>Vrba bílá / 151-180cm</t>
  </si>
  <si>
    <t>1606036413</t>
  </si>
  <si>
    <t>M-006</t>
  </si>
  <si>
    <t>Topol černý / 151-180cm</t>
  </si>
  <si>
    <t>188483373</t>
  </si>
  <si>
    <t>184501121</t>
  </si>
  <si>
    <t>Zhotovení obalu z juty v jedné vrstvě v rovině a svahu do 1:5</t>
  </si>
  <si>
    <t>-181869872</t>
  </si>
  <si>
    <t>Zhotovení obalu kmene a spodních částí větví stromu z juty v jedné vrstvě v rovině nebo na svahu do 1:5</t>
  </si>
  <si>
    <t>130 * 0.3 * 1.50</t>
  </si>
  <si>
    <t>184215132</t>
  </si>
  <si>
    <t>Ukotvení kmene dřevin třemi kůly D do 0,1 m dl přes 1 do 2 m</t>
  </si>
  <si>
    <t>1841214961</t>
  </si>
  <si>
    <t>Ukotvení dřeviny kůly třemi kůly, délky přes 1 do 2 m</t>
  </si>
  <si>
    <t>49</t>
  </si>
  <si>
    <t>60591253</t>
  </si>
  <si>
    <t>kůl vyvazovací dřevěný impregnovaný D 8cm dl 2m</t>
  </si>
  <si>
    <t>1725130925</t>
  </si>
  <si>
    <t>130*3 'Přepočtené koeficientem množství</t>
  </si>
  <si>
    <t>50</t>
  </si>
  <si>
    <t>184911421</t>
  </si>
  <si>
    <t>Mulčování rostlin kůrou tl do 0,1 m v rovině a svahu do 1:5</t>
  </si>
  <si>
    <t>-1234784138</t>
  </si>
  <si>
    <t>Mulčování vysazených rostlin mulčovací kůrou, tl. do 100 mm v rovině nebo na svahu do 1:5</t>
  </si>
  <si>
    <t>- předpoklad plochy prům. 0.50 m</t>
  </si>
  <si>
    <t>130 * 0.8</t>
  </si>
  <si>
    <t>51</t>
  </si>
  <si>
    <t>10391100</t>
  </si>
  <si>
    <t>kůra mulčovací VL</t>
  </si>
  <si>
    <t>-1271238824</t>
  </si>
  <si>
    <t>104*0,103 'Přepočtené koeficientem množství</t>
  </si>
  <si>
    <t>52</t>
  </si>
  <si>
    <t>998231311</t>
  </si>
  <si>
    <t>Přesun hmot pro sadovnické a krajinářské úpravy vodorovně do 5000 m</t>
  </si>
  <si>
    <t>1953902022</t>
  </si>
  <si>
    <t>Přesun hmot pro sadovnické a krajinářské úpravy - strojně dopravní vzdálenost do 5000 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</si>
</sst>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7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7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 vertical="center" wrapText="1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3"/>
  <sheetViews>
    <sheetView showGridLines="0" workbookViewId="0" topLeftCell="A16">
      <selection activeCell="AN8" sqref="AN8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300"/>
      <c r="AS2" s="300"/>
      <c r="AT2" s="300"/>
      <c r="AU2" s="300"/>
      <c r="AV2" s="300"/>
      <c r="AW2" s="300"/>
      <c r="AX2" s="300"/>
      <c r="AY2" s="300"/>
      <c r="AZ2" s="300"/>
      <c r="BA2" s="300"/>
      <c r="BB2" s="300"/>
      <c r="BC2" s="300"/>
      <c r="BD2" s="300"/>
      <c r="BE2" s="300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84" t="s">
        <v>14</v>
      </c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5"/>
      <c r="AL5" s="285"/>
      <c r="AM5" s="285"/>
      <c r="AN5" s="285"/>
      <c r="AO5" s="285"/>
      <c r="AP5" s="22"/>
      <c r="AQ5" s="22"/>
      <c r="AR5" s="20"/>
      <c r="BE5" s="281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86" t="s">
        <v>17</v>
      </c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2"/>
      <c r="AQ6" s="22"/>
      <c r="AR6" s="20"/>
      <c r="BE6" s="282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82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82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82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282"/>
      <c r="BS10" s="17" t="s">
        <v>6</v>
      </c>
    </row>
    <row r="11" spans="2:71" s="1" customFormat="1" ht="18.4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282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82"/>
      <c r="BS12" s="17" t="s">
        <v>6</v>
      </c>
    </row>
    <row r="13" spans="2:71" s="1" customFormat="1" ht="12" customHeight="1">
      <c r="B13" s="21"/>
      <c r="C13" s="22"/>
      <c r="D13" s="29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31</v>
      </c>
      <c r="AO13" s="22"/>
      <c r="AP13" s="22"/>
      <c r="AQ13" s="22"/>
      <c r="AR13" s="20"/>
      <c r="BE13" s="282"/>
      <c r="BS13" s="17" t="s">
        <v>6</v>
      </c>
    </row>
    <row r="14" spans="2:71" ht="12.75">
      <c r="B14" s="21"/>
      <c r="C14" s="22"/>
      <c r="D14" s="22"/>
      <c r="E14" s="287" t="s">
        <v>31</v>
      </c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9" t="s">
        <v>28</v>
      </c>
      <c r="AL14" s="22"/>
      <c r="AM14" s="22"/>
      <c r="AN14" s="31" t="s">
        <v>31</v>
      </c>
      <c r="AO14" s="22"/>
      <c r="AP14" s="22"/>
      <c r="AQ14" s="22"/>
      <c r="AR14" s="20"/>
      <c r="BE14" s="282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82"/>
      <c r="BS15" s="17" t="s">
        <v>4</v>
      </c>
    </row>
    <row r="16" spans="2:71" s="1" customFormat="1" ht="12" customHeight="1">
      <c r="B16" s="21"/>
      <c r="C16" s="22"/>
      <c r="D16" s="29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282"/>
      <c r="BS16" s="17" t="s">
        <v>4</v>
      </c>
    </row>
    <row r="17" spans="2:71" s="1" customFormat="1" ht="18.4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282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82"/>
      <c r="BS18" s="17" t="s">
        <v>6</v>
      </c>
    </row>
    <row r="19" spans="2:71" s="1" customFormat="1" ht="12" customHeight="1">
      <c r="B19" s="21"/>
      <c r="C19" s="22"/>
      <c r="D19" s="29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82"/>
      <c r="BS19" s="17" t="s">
        <v>6</v>
      </c>
    </row>
    <row r="20" spans="2:71" s="1" customFormat="1" ht="18.4" customHeight="1">
      <c r="B20" s="21"/>
      <c r="C20" s="22"/>
      <c r="D20" s="22"/>
      <c r="E20" s="27" t="s">
        <v>38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28</v>
      </c>
      <c r="AL20" s="22"/>
      <c r="AM20" s="22"/>
      <c r="AN20" s="27" t="s">
        <v>1</v>
      </c>
      <c r="AO20" s="22"/>
      <c r="AP20" s="22"/>
      <c r="AQ20" s="22"/>
      <c r="AR20" s="20"/>
      <c r="BE20" s="282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82"/>
    </row>
    <row r="22" spans="2:57" s="1" customFormat="1" ht="12" customHeight="1">
      <c r="B22" s="21"/>
      <c r="C22" s="22"/>
      <c r="D22" s="29" t="s">
        <v>39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82"/>
    </row>
    <row r="23" spans="2:57" s="1" customFormat="1" ht="47.25" customHeight="1">
      <c r="B23" s="21"/>
      <c r="C23" s="22"/>
      <c r="D23" s="22"/>
      <c r="E23" s="289" t="s">
        <v>40</v>
      </c>
      <c r="F23" s="289"/>
      <c r="G23" s="289"/>
      <c r="H23" s="289"/>
      <c r="I23" s="289"/>
      <c r="J23" s="289"/>
      <c r="K23" s="289"/>
      <c r="L23" s="289"/>
      <c r="M23" s="289"/>
      <c r="N23" s="289"/>
      <c r="O23" s="289"/>
      <c r="P23" s="289"/>
      <c r="Q23" s="289"/>
      <c r="R23" s="289"/>
      <c r="S23" s="289"/>
      <c r="T23" s="289"/>
      <c r="U23" s="289"/>
      <c r="V23" s="289"/>
      <c r="W23" s="289"/>
      <c r="X23" s="289"/>
      <c r="Y23" s="289"/>
      <c r="Z23" s="289"/>
      <c r="AA23" s="289"/>
      <c r="AB23" s="289"/>
      <c r="AC23" s="289"/>
      <c r="AD23" s="289"/>
      <c r="AE23" s="289"/>
      <c r="AF23" s="289"/>
      <c r="AG23" s="289"/>
      <c r="AH23" s="289"/>
      <c r="AI23" s="289"/>
      <c r="AJ23" s="289"/>
      <c r="AK23" s="289"/>
      <c r="AL23" s="289"/>
      <c r="AM23" s="289"/>
      <c r="AN23" s="289"/>
      <c r="AO23" s="22"/>
      <c r="AP23" s="22"/>
      <c r="AQ23" s="22"/>
      <c r="AR23" s="20"/>
      <c r="BE23" s="282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82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82"/>
    </row>
    <row r="26" spans="1:57" s="2" customFormat="1" ht="25.9" customHeight="1">
      <c r="A26" s="34"/>
      <c r="B26" s="35"/>
      <c r="C26" s="36"/>
      <c r="D26" s="37" t="s">
        <v>41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90">
        <f>ROUND(AG94,2)</f>
        <v>0</v>
      </c>
      <c r="AL26" s="291"/>
      <c r="AM26" s="291"/>
      <c r="AN26" s="291"/>
      <c r="AO26" s="291"/>
      <c r="AP26" s="36"/>
      <c r="AQ26" s="36"/>
      <c r="AR26" s="39"/>
      <c r="BE26" s="282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82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92" t="s">
        <v>42</v>
      </c>
      <c r="M28" s="292"/>
      <c r="N28" s="292"/>
      <c r="O28" s="292"/>
      <c r="P28" s="292"/>
      <c r="Q28" s="36"/>
      <c r="R28" s="36"/>
      <c r="S28" s="36"/>
      <c r="T28" s="36"/>
      <c r="U28" s="36"/>
      <c r="V28" s="36"/>
      <c r="W28" s="292" t="s">
        <v>43</v>
      </c>
      <c r="X28" s="292"/>
      <c r="Y28" s="292"/>
      <c r="Z28" s="292"/>
      <c r="AA28" s="292"/>
      <c r="AB28" s="292"/>
      <c r="AC28" s="292"/>
      <c r="AD28" s="292"/>
      <c r="AE28" s="292"/>
      <c r="AF28" s="36"/>
      <c r="AG28" s="36"/>
      <c r="AH28" s="36"/>
      <c r="AI28" s="36"/>
      <c r="AJ28" s="36"/>
      <c r="AK28" s="292" t="s">
        <v>44</v>
      </c>
      <c r="AL28" s="292"/>
      <c r="AM28" s="292"/>
      <c r="AN28" s="292"/>
      <c r="AO28" s="292"/>
      <c r="AP28" s="36"/>
      <c r="AQ28" s="36"/>
      <c r="AR28" s="39"/>
      <c r="BE28" s="282"/>
    </row>
    <row r="29" spans="2:57" s="3" customFormat="1" ht="14.45" customHeight="1">
      <c r="B29" s="40"/>
      <c r="C29" s="41"/>
      <c r="D29" s="29" t="s">
        <v>45</v>
      </c>
      <c r="E29" s="41"/>
      <c r="F29" s="29" t="s">
        <v>46</v>
      </c>
      <c r="G29" s="41"/>
      <c r="H29" s="41"/>
      <c r="I29" s="41"/>
      <c r="J29" s="41"/>
      <c r="K29" s="41"/>
      <c r="L29" s="295">
        <v>0.21</v>
      </c>
      <c r="M29" s="294"/>
      <c r="N29" s="294"/>
      <c r="O29" s="294"/>
      <c r="P29" s="294"/>
      <c r="Q29" s="41"/>
      <c r="R29" s="41"/>
      <c r="S29" s="41"/>
      <c r="T29" s="41"/>
      <c r="U29" s="41"/>
      <c r="V29" s="41"/>
      <c r="W29" s="293">
        <f>ROUND(AZ94,2)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1"/>
      <c r="AG29" s="41"/>
      <c r="AH29" s="41"/>
      <c r="AI29" s="41"/>
      <c r="AJ29" s="41"/>
      <c r="AK29" s="293">
        <f>ROUND(AV94,2)</f>
        <v>0</v>
      </c>
      <c r="AL29" s="294"/>
      <c r="AM29" s="294"/>
      <c r="AN29" s="294"/>
      <c r="AO29" s="294"/>
      <c r="AP29" s="41"/>
      <c r="AQ29" s="41"/>
      <c r="AR29" s="42"/>
      <c r="BE29" s="283"/>
    </row>
    <row r="30" spans="2:57" s="3" customFormat="1" ht="14.45" customHeight="1">
      <c r="B30" s="40"/>
      <c r="C30" s="41"/>
      <c r="D30" s="41"/>
      <c r="E30" s="41"/>
      <c r="F30" s="29" t="s">
        <v>47</v>
      </c>
      <c r="G30" s="41"/>
      <c r="H30" s="41"/>
      <c r="I30" s="41"/>
      <c r="J30" s="41"/>
      <c r="K30" s="41"/>
      <c r="L30" s="295">
        <v>0.15</v>
      </c>
      <c r="M30" s="294"/>
      <c r="N30" s="294"/>
      <c r="O30" s="294"/>
      <c r="P30" s="294"/>
      <c r="Q30" s="41"/>
      <c r="R30" s="41"/>
      <c r="S30" s="41"/>
      <c r="T30" s="41"/>
      <c r="U30" s="41"/>
      <c r="V30" s="41"/>
      <c r="W30" s="293">
        <f>ROUND(BA94,2)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1"/>
      <c r="AG30" s="41"/>
      <c r="AH30" s="41"/>
      <c r="AI30" s="41"/>
      <c r="AJ30" s="41"/>
      <c r="AK30" s="293">
        <f>ROUND(AW94,2)</f>
        <v>0</v>
      </c>
      <c r="AL30" s="294"/>
      <c r="AM30" s="294"/>
      <c r="AN30" s="294"/>
      <c r="AO30" s="294"/>
      <c r="AP30" s="41"/>
      <c r="AQ30" s="41"/>
      <c r="AR30" s="42"/>
      <c r="BE30" s="283"/>
    </row>
    <row r="31" spans="2:57" s="3" customFormat="1" ht="14.45" customHeight="1" hidden="1">
      <c r="B31" s="40"/>
      <c r="C31" s="41"/>
      <c r="D31" s="41"/>
      <c r="E31" s="41"/>
      <c r="F31" s="29" t="s">
        <v>48</v>
      </c>
      <c r="G31" s="41"/>
      <c r="H31" s="41"/>
      <c r="I31" s="41"/>
      <c r="J31" s="41"/>
      <c r="K31" s="41"/>
      <c r="L31" s="295">
        <v>0.21</v>
      </c>
      <c r="M31" s="294"/>
      <c r="N31" s="294"/>
      <c r="O31" s="294"/>
      <c r="P31" s="294"/>
      <c r="Q31" s="41"/>
      <c r="R31" s="41"/>
      <c r="S31" s="41"/>
      <c r="T31" s="41"/>
      <c r="U31" s="41"/>
      <c r="V31" s="41"/>
      <c r="W31" s="293">
        <f>ROUND(BB94,2)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1"/>
      <c r="AG31" s="41"/>
      <c r="AH31" s="41"/>
      <c r="AI31" s="41"/>
      <c r="AJ31" s="41"/>
      <c r="AK31" s="293">
        <v>0</v>
      </c>
      <c r="AL31" s="294"/>
      <c r="AM31" s="294"/>
      <c r="AN31" s="294"/>
      <c r="AO31" s="294"/>
      <c r="AP31" s="41"/>
      <c r="AQ31" s="41"/>
      <c r="AR31" s="42"/>
      <c r="BE31" s="283"/>
    </row>
    <row r="32" spans="2:57" s="3" customFormat="1" ht="14.45" customHeight="1" hidden="1">
      <c r="B32" s="40"/>
      <c r="C32" s="41"/>
      <c r="D32" s="41"/>
      <c r="E32" s="41"/>
      <c r="F32" s="29" t="s">
        <v>49</v>
      </c>
      <c r="G32" s="41"/>
      <c r="H32" s="41"/>
      <c r="I32" s="41"/>
      <c r="J32" s="41"/>
      <c r="K32" s="41"/>
      <c r="L32" s="295">
        <v>0.15</v>
      </c>
      <c r="M32" s="294"/>
      <c r="N32" s="294"/>
      <c r="O32" s="294"/>
      <c r="P32" s="294"/>
      <c r="Q32" s="41"/>
      <c r="R32" s="41"/>
      <c r="S32" s="41"/>
      <c r="T32" s="41"/>
      <c r="U32" s="41"/>
      <c r="V32" s="41"/>
      <c r="W32" s="293">
        <f>ROUND(BC94,2)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1"/>
      <c r="AG32" s="41"/>
      <c r="AH32" s="41"/>
      <c r="AI32" s="41"/>
      <c r="AJ32" s="41"/>
      <c r="AK32" s="293">
        <v>0</v>
      </c>
      <c r="AL32" s="294"/>
      <c r="AM32" s="294"/>
      <c r="AN32" s="294"/>
      <c r="AO32" s="294"/>
      <c r="AP32" s="41"/>
      <c r="AQ32" s="41"/>
      <c r="AR32" s="42"/>
      <c r="BE32" s="283"/>
    </row>
    <row r="33" spans="2:57" s="3" customFormat="1" ht="14.45" customHeight="1" hidden="1">
      <c r="B33" s="40"/>
      <c r="C33" s="41"/>
      <c r="D33" s="41"/>
      <c r="E33" s="41"/>
      <c r="F33" s="29" t="s">
        <v>50</v>
      </c>
      <c r="G33" s="41"/>
      <c r="H33" s="41"/>
      <c r="I33" s="41"/>
      <c r="J33" s="41"/>
      <c r="K33" s="41"/>
      <c r="L33" s="295">
        <v>0</v>
      </c>
      <c r="M33" s="294"/>
      <c r="N33" s="294"/>
      <c r="O33" s="294"/>
      <c r="P33" s="294"/>
      <c r="Q33" s="41"/>
      <c r="R33" s="41"/>
      <c r="S33" s="41"/>
      <c r="T33" s="41"/>
      <c r="U33" s="41"/>
      <c r="V33" s="41"/>
      <c r="W33" s="293">
        <f>ROUND(BD94,2)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1"/>
      <c r="AG33" s="41"/>
      <c r="AH33" s="41"/>
      <c r="AI33" s="41"/>
      <c r="AJ33" s="41"/>
      <c r="AK33" s="293">
        <v>0</v>
      </c>
      <c r="AL33" s="294"/>
      <c r="AM33" s="294"/>
      <c r="AN33" s="294"/>
      <c r="AO33" s="294"/>
      <c r="AP33" s="41"/>
      <c r="AQ33" s="41"/>
      <c r="AR33" s="42"/>
      <c r="BE33" s="283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82"/>
    </row>
    <row r="35" spans="1:57" s="2" customFormat="1" ht="25.9" customHeight="1">
      <c r="A35" s="34"/>
      <c r="B35" s="35"/>
      <c r="C35" s="43"/>
      <c r="D35" s="44" t="s">
        <v>51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52</v>
      </c>
      <c r="U35" s="45"/>
      <c r="V35" s="45"/>
      <c r="W35" s="45"/>
      <c r="X35" s="299" t="s">
        <v>53</v>
      </c>
      <c r="Y35" s="297"/>
      <c r="Z35" s="297"/>
      <c r="AA35" s="297"/>
      <c r="AB35" s="297"/>
      <c r="AC35" s="45"/>
      <c r="AD35" s="45"/>
      <c r="AE35" s="45"/>
      <c r="AF35" s="45"/>
      <c r="AG35" s="45"/>
      <c r="AH35" s="45"/>
      <c r="AI35" s="45"/>
      <c r="AJ35" s="45"/>
      <c r="AK35" s="296">
        <f>SUM(AK26:AK33)</f>
        <v>0</v>
      </c>
      <c r="AL35" s="297"/>
      <c r="AM35" s="297"/>
      <c r="AN35" s="297"/>
      <c r="AO35" s="298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54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55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56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57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56</v>
      </c>
      <c r="AI60" s="38"/>
      <c r="AJ60" s="38"/>
      <c r="AK60" s="38"/>
      <c r="AL60" s="38"/>
      <c r="AM60" s="52" t="s">
        <v>57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58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59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56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57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56</v>
      </c>
      <c r="AI75" s="38"/>
      <c r="AJ75" s="38"/>
      <c r="AK75" s="38"/>
      <c r="AL75" s="38"/>
      <c r="AM75" s="52" t="s">
        <v>57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60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14/22/3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6" t="str">
        <f>K6</f>
        <v>Odra, Jistebník, Košatka n. O., zprůchodnění spádových objektů v km 31.3 a 32.4</v>
      </c>
      <c r="M85" s="257"/>
      <c r="N85" s="257"/>
      <c r="O85" s="257"/>
      <c r="P85" s="257"/>
      <c r="Q85" s="257"/>
      <c r="R85" s="257"/>
      <c r="S85" s="257"/>
      <c r="T85" s="257"/>
      <c r="U85" s="257"/>
      <c r="V85" s="257"/>
      <c r="W85" s="257"/>
      <c r="X85" s="257"/>
      <c r="Y85" s="257"/>
      <c r="Z85" s="257"/>
      <c r="AA85" s="257"/>
      <c r="AB85" s="257"/>
      <c r="AC85" s="257"/>
      <c r="AD85" s="257"/>
      <c r="AE85" s="257"/>
      <c r="AF85" s="257"/>
      <c r="AG85" s="257"/>
      <c r="AH85" s="257"/>
      <c r="AI85" s="257"/>
      <c r="AJ85" s="257"/>
      <c r="AK85" s="257"/>
      <c r="AL85" s="257"/>
      <c r="AM85" s="257"/>
      <c r="AN85" s="257"/>
      <c r="AO85" s="257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Jistebník, Košatka n. O.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8" t="str">
        <f>IF(AN8="","",AN8)</f>
        <v>1. 11. 2022</v>
      </c>
      <c r="AN87" s="258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Povodí Odry, státní podnik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32</v>
      </c>
      <c r="AJ89" s="36"/>
      <c r="AK89" s="36"/>
      <c r="AL89" s="36"/>
      <c r="AM89" s="265" t="str">
        <f>IF(E17="","",E17)</f>
        <v>Lineplan s.r.o.</v>
      </c>
      <c r="AN89" s="266"/>
      <c r="AO89" s="266"/>
      <c r="AP89" s="266"/>
      <c r="AQ89" s="36"/>
      <c r="AR89" s="39"/>
      <c r="AS89" s="259" t="s">
        <v>61</v>
      </c>
      <c r="AT89" s="260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30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37</v>
      </c>
      <c r="AJ90" s="36"/>
      <c r="AK90" s="36"/>
      <c r="AL90" s="36"/>
      <c r="AM90" s="265" t="str">
        <f>IF(E20="","",E20)</f>
        <v>Ing. Marek Boháč</v>
      </c>
      <c r="AN90" s="266"/>
      <c r="AO90" s="266"/>
      <c r="AP90" s="266"/>
      <c r="AQ90" s="36"/>
      <c r="AR90" s="39"/>
      <c r="AS90" s="261"/>
      <c r="AT90" s="262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3"/>
      <c r="AT91" s="264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7" t="s">
        <v>62</v>
      </c>
      <c r="D92" s="268"/>
      <c r="E92" s="268"/>
      <c r="F92" s="268"/>
      <c r="G92" s="268"/>
      <c r="H92" s="73"/>
      <c r="I92" s="270" t="s">
        <v>63</v>
      </c>
      <c r="J92" s="268"/>
      <c r="K92" s="268"/>
      <c r="L92" s="268"/>
      <c r="M92" s="268"/>
      <c r="N92" s="268"/>
      <c r="O92" s="268"/>
      <c r="P92" s="268"/>
      <c r="Q92" s="268"/>
      <c r="R92" s="268"/>
      <c r="S92" s="268"/>
      <c r="T92" s="268"/>
      <c r="U92" s="268"/>
      <c r="V92" s="268"/>
      <c r="W92" s="268"/>
      <c r="X92" s="268"/>
      <c r="Y92" s="268"/>
      <c r="Z92" s="268"/>
      <c r="AA92" s="268"/>
      <c r="AB92" s="268"/>
      <c r="AC92" s="268"/>
      <c r="AD92" s="268"/>
      <c r="AE92" s="268"/>
      <c r="AF92" s="268"/>
      <c r="AG92" s="269" t="s">
        <v>64</v>
      </c>
      <c r="AH92" s="268"/>
      <c r="AI92" s="268"/>
      <c r="AJ92" s="268"/>
      <c r="AK92" s="268"/>
      <c r="AL92" s="268"/>
      <c r="AM92" s="268"/>
      <c r="AN92" s="270" t="s">
        <v>65</v>
      </c>
      <c r="AO92" s="268"/>
      <c r="AP92" s="271"/>
      <c r="AQ92" s="74" t="s">
        <v>66</v>
      </c>
      <c r="AR92" s="39"/>
      <c r="AS92" s="75" t="s">
        <v>67</v>
      </c>
      <c r="AT92" s="76" t="s">
        <v>68</v>
      </c>
      <c r="AU92" s="76" t="s">
        <v>69</v>
      </c>
      <c r="AV92" s="76" t="s">
        <v>70</v>
      </c>
      <c r="AW92" s="76" t="s">
        <v>71</v>
      </c>
      <c r="AX92" s="76" t="s">
        <v>72</v>
      </c>
      <c r="AY92" s="76" t="s">
        <v>73</v>
      </c>
      <c r="AZ92" s="76" t="s">
        <v>74</v>
      </c>
      <c r="BA92" s="76" t="s">
        <v>75</v>
      </c>
      <c r="BB92" s="76" t="s">
        <v>76</v>
      </c>
      <c r="BC92" s="76" t="s">
        <v>77</v>
      </c>
      <c r="BD92" s="77" t="s">
        <v>78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79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9">
        <f>ROUND(AG95+AG98+AG101,2)</f>
        <v>0</v>
      </c>
      <c r="AH94" s="279"/>
      <c r="AI94" s="279"/>
      <c r="AJ94" s="279"/>
      <c r="AK94" s="279"/>
      <c r="AL94" s="279"/>
      <c r="AM94" s="279"/>
      <c r="AN94" s="280">
        <f aca="true" t="shared" si="0" ref="AN94:AN101">SUM(AG94,AT94)</f>
        <v>0</v>
      </c>
      <c r="AO94" s="280"/>
      <c r="AP94" s="280"/>
      <c r="AQ94" s="85" t="s">
        <v>1</v>
      </c>
      <c r="AR94" s="86"/>
      <c r="AS94" s="87">
        <f>ROUND(AS95+AS98+AS101,2)</f>
        <v>0</v>
      </c>
      <c r="AT94" s="88">
        <f aca="true" t="shared" si="1" ref="AT94:AT101">ROUND(SUM(AV94:AW94),2)</f>
        <v>0</v>
      </c>
      <c r="AU94" s="89">
        <f>ROUND(AU95+AU98+AU101,5)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ROUND(AZ95+AZ98+AZ101,2)</f>
        <v>0</v>
      </c>
      <c r="BA94" s="88">
        <f>ROUND(BA95+BA98+BA101,2)</f>
        <v>0</v>
      </c>
      <c r="BB94" s="88">
        <f>ROUND(BB95+BB98+BB101,2)</f>
        <v>0</v>
      </c>
      <c r="BC94" s="88">
        <f>ROUND(BC95+BC98+BC101,2)</f>
        <v>0</v>
      </c>
      <c r="BD94" s="90">
        <f>ROUND(BD95+BD98+BD101,2)</f>
        <v>0</v>
      </c>
      <c r="BS94" s="91" t="s">
        <v>80</v>
      </c>
      <c r="BT94" s="91" t="s">
        <v>81</v>
      </c>
      <c r="BU94" s="92" t="s">
        <v>82</v>
      </c>
      <c r="BV94" s="91" t="s">
        <v>83</v>
      </c>
      <c r="BW94" s="91" t="s">
        <v>5</v>
      </c>
      <c r="BX94" s="91" t="s">
        <v>84</v>
      </c>
      <c r="CL94" s="91" t="s">
        <v>1</v>
      </c>
    </row>
    <row r="95" spans="2:91" s="7" customFormat="1" ht="16.5" customHeight="1">
      <c r="B95" s="93"/>
      <c r="C95" s="94"/>
      <c r="D95" s="275" t="s">
        <v>85</v>
      </c>
      <c r="E95" s="275"/>
      <c r="F95" s="275"/>
      <c r="G95" s="275"/>
      <c r="H95" s="275"/>
      <c r="I95" s="95"/>
      <c r="J95" s="275" t="s">
        <v>86</v>
      </c>
      <c r="K95" s="275"/>
      <c r="L95" s="275"/>
      <c r="M95" s="275"/>
      <c r="N95" s="275"/>
      <c r="O95" s="275"/>
      <c r="P95" s="275"/>
      <c r="Q95" s="275"/>
      <c r="R95" s="275"/>
      <c r="S95" s="275"/>
      <c r="T95" s="275"/>
      <c r="U95" s="275"/>
      <c r="V95" s="275"/>
      <c r="W95" s="275"/>
      <c r="X95" s="275"/>
      <c r="Y95" s="275"/>
      <c r="Z95" s="275"/>
      <c r="AA95" s="275"/>
      <c r="AB95" s="275"/>
      <c r="AC95" s="275"/>
      <c r="AD95" s="275"/>
      <c r="AE95" s="275"/>
      <c r="AF95" s="275"/>
      <c r="AG95" s="272">
        <f>ROUND(SUM(AG96:AG97),2)</f>
        <v>0</v>
      </c>
      <c r="AH95" s="273"/>
      <c r="AI95" s="273"/>
      <c r="AJ95" s="273"/>
      <c r="AK95" s="273"/>
      <c r="AL95" s="273"/>
      <c r="AM95" s="273"/>
      <c r="AN95" s="274">
        <f t="shared" si="0"/>
        <v>0</v>
      </c>
      <c r="AO95" s="273"/>
      <c r="AP95" s="273"/>
      <c r="AQ95" s="96" t="s">
        <v>87</v>
      </c>
      <c r="AR95" s="97"/>
      <c r="AS95" s="98">
        <f>ROUND(SUM(AS96:AS97),2)</f>
        <v>0</v>
      </c>
      <c r="AT95" s="99">
        <f t="shared" si="1"/>
        <v>0</v>
      </c>
      <c r="AU95" s="100">
        <f>ROUND(SUM(AU96:AU97),5)</f>
        <v>0</v>
      </c>
      <c r="AV95" s="99">
        <f>ROUND(AZ95*L29,2)</f>
        <v>0</v>
      </c>
      <c r="AW95" s="99">
        <f>ROUND(BA95*L30,2)</f>
        <v>0</v>
      </c>
      <c r="AX95" s="99">
        <f>ROUND(BB95*L29,2)</f>
        <v>0</v>
      </c>
      <c r="AY95" s="99">
        <f>ROUND(BC95*L30,2)</f>
        <v>0</v>
      </c>
      <c r="AZ95" s="99">
        <f>ROUND(SUM(AZ96:AZ97),2)</f>
        <v>0</v>
      </c>
      <c r="BA95" s="99">
        <f>ROUND(SUM(BA96:BA97),2)</f>
        <v>0</v>
      </c>
      <c r="BB95" s="99">
        <f>ROUND(SUM(BB96:BB97),2)</f>
        <v>0</v>
      </c>
      <c r="BC95" s="99">
        <f>ROUND(SUM(BC96:BC97),2)</f>
        <v>0</v>
      </c>
      <c r="BD95" s="101">
        <f>ROUND(SUM(BD96:BD97),2)</f>
        <v>0</v>
      </c>
      <c r="BS95" s="102" t="s">
        <v>80</v>
      </c>
      <c r="BT95" s="102" t="s">
        <v>88</v>
      </c>
      <c r="BU95" s="102" t="s">
        <v>82</v>
      </c>
      <c r="BV95" s="102" t="s">
        <v>83</v>
      </c>
      <c r="BW95" s="102" t="s">
        <v>89</v>
      </c>
      <c r="BX95" s="102" t="s">
        <v>5</v>
      </c>
      <c r="CL95" s="102" t="s">
        <v>1</v>
      </c>
      <c r="CM95" s="102" t="s">
        <v>90</v>
      </c>
    </row>
    <row r="96" spans="1:90" s="4" customFormat="1" ht="16.5" customHeight="1">
      <c r="A96" s="103" t="s">
        <v>91</v>
      </c>
      <c r="B96" s="58"/>
      <c r="C96" s="104"/>
      <c r="D96" s="104"/>
      <c r="E96" s="278" t="s">
        <v>85</v>
      </c>
      <c r="F96" s="278"/>
      <c r="G96" s="278"/>
      <c r="H96" s="278"/>
      <c r="I96" s="278"/>
      <c r="J96" s="104"/>
      <c r="K96" s="278" t="s">
        <v>86</v>
      </c>
      <c r="L96" s="278"/>
      <c r="M96" s="278"/>
      <c r="N96" s="278"/>
      <c r="O96" s="278"/>
      <c r="P96" s="278"/>
      <c r="Q96" s="278"/>
      <c r="R96" s="278"/>
      <c r="S96" s="278"/>
      <c r="T96" s="278"/>
      <c r="U96" s="278"/>
      <c r="V96" s="278"/>
      <c r="W96" s="278"/>
      <c r="X96" s="278"/>
      <c r="Y96" s="278"/>
      <c r="Z96" s="278"/>
      <c r="AA96" s="278"/>
      <c r="AB96" s="278"/>
      <c r="AC96" s="278"/>
      <c r="AD96" s="278"/>
      <c r="AE96" s="278"/>
      <c r="AF96" s="278"/>
      <c r="AG96" s="276">
        <f>'SO 01 - Stupeň km 31.275'!J32</f>
        <v>0</v>
      </c>
      <c r="AH96" s="277"/>
      <c r="AI96" s="277"/>
      <c r="AJ96" s="277"/>
      <c r="AK96" s="277"/>
      <c r="AL96" s="277"/>
      <c r="AM96" s="277"/>
      <c r="AN96" s="276">
        <f t="shared" si="0"/>
        <v>0</v>
      </c>
      <c r="AO96" s="277"/>
      <c r="AP96" s="277"/>
      <c r="AQ96" s="105" t="s">
        <v>92</v>
      </c>
      <c r="AR96" s="60"/>
      <c r="AS96" s="106">
        <v>0</v>
      </c>
      <c r="AT96" s="107">
        <f t="shared" si="1"/>
        <v>0</v>
      </c>
      <c r="AU96" s="108">
        <f>'SO 01 - Stupeň km 31.275'!P126</f>
        <v>0</v>
      </c>
      <c r="AV96" s="107">
        <f>'SO 01 - Stupeň km 31.275'!J35</f>
        <v>0</v>
      </c>
      <c r="AW96" s="107">
        <f>'SO 01 - Stupeň km 31.275'!J36</f>
        <v>0</v>
      </c>
      <c r="AX96" s="107">
        <f>'SO 01 - Stupeň km 31.275'!J37</f>
        <v>0</v>
      </c>
      <c r="AY96" s="107">
        <f>'SO 01 - Stupeň km 31.275'!J38</f>
        <v>0</v>
      </c>
      <c r="AZ96" s="107">
        <f>'SO 01 - Stupeň km 31.275'!F35</f>
        <v>0</v>
      </c>
      <c r="BA96" s="107">
        <f>'SO 01 - Stupeň km 31.275'!F36</f>
        <v>0</v>
      </c>
      <c r="BB96" s="107">
        <f>'SO 01 - Stupeň km 31.275'!F37</f>
        <v>0</v>
      </c>
      <c r="BC96" s="107">
        <f>'SO 01 - Stupeň km 31.275'!F38</f>
        <v>0</v>
      </c>
      <c r="BD96" s="109">
        <f>'SO 01 - Stupeň km 31.275'!F39</f>
        <v>0</v>
      </c>
      <c r="BT96" s="110" t="s">
        <v>90</v>
      </c>
      <c r="BV96" s="110" t="s">
        <v>83</v>
      </c>
      <c r="BW96" s="110" t="s">
        <v>93</v>
      </c>
      <c r="BX96" s="110" t="s">
        <v>89</v>
      </c>
      <c r="CL96" s="110" t="s">
        <v>1</v>
      </c>
    </row>
    <row r="97" spans="1:90" s="4" customFormat="1" ht="16.5" customHeight="1">
      <c r="A97" s="103" t="s">
        <v>91</v>
      </c>
      <c r="B97" s="58"/>
      <c r="C97" s="104"/>
      <c r="D97" s="104"/>
      <c r="E97" s="278" t="s">
        <v>94</v>
      </c>
      <c r="F97" s="278"/>
      <c r="G97" s="278"/>
      <c r="H97" s="278"/>
      <c r="I97" s="278"/>
      <c r="J97" s="104"/>
      <c r="K97" s="278" t="s">
        <v>95</v>
      </c>
      <c r="L97" s="278"/>
      <c r="M97" s="278"/>
      <c r="N97" s="278"/>
      <c r="O97" s="278"/>
      <c r="P97" s="278"/>
      <c r="Q97" s="278"/>
      <c r="R97" s="278"/>
      <c r="S97" s="278"/>
      <c r="T97" s="278"/>
      <c r="U97" s="278"/>
      <c r="V97" s="278"/>
      <c r="W97" s="278"/>
      <c r="X97" s="278"/>
      <c r="Y97" s="278"/>
      <c r="Z97" s="278"/>
      <c r="AA97" s="278"/>
      <c r="AB97" s="278"/>
      <c r="AC97" s="278"/>
      <c r="AD97" s="278"/>
      <c r="AE97" s="278"/>
      <c r="AF97" s="278"/>
      <c r="AG97" s="276">
        <f>'VON - Vedlejší a ostatní ...'!J32</f>
        <v>0</v>
      </c>
      <c r="AH97" s="277"/>
      <c r="AI97" s="277"/>
      <c r="AJ97" s="277"/>
      <c r="AK97" s="277"/>
      <c r="AL97" s="277"/>
      <c r="AM97" s="277"/>
      <c r="AN97" s="276">
        <f t="shared" si="0"/>
        <v>0</v>
      </c>
      <c r="AO97" s="277"/>
      <c r="AP97" s="277"/>
      <c r="AQ97" s="105" t="s">
        <v>92</v>
      </c>
      <c r="AR97" s="60"/>
      <c r="AS97" s="106">
        <v>0</v>
      </c>
      <c r="AT97" s="107">
        <f t="shared" si="1"/>
        <v>0</v>
      </c>
      <c r="AU97" s="108">
        <f>'VON - Vedlejší a ostatní ...'!P121</f>
        <v>0</v>
      </c>
      <c r="AV97" s="107">
        <f>'VON - Vedlejší a ostatní ...'!J35</f>
        <v>0</v>
      </c>
      <c r="AW97" s="107">
        <f>'VON - Vedlejší a ostatní ...'!J36</f>
        <v>0</v>
      </c>
      <c r="AX97" s="107">
        <f>'VON - Vedlejší a ostatní ...'!J37</f>
        <v>0</v>
      </c>
      <c r="AY97" s="107">
        <f>'VON - Vedlejší a ostatní ...'!J38</f>
        <v>0</v>
      </c>
      <c r="AZ97" s="107">
        <f>'VON - Vedlejší a ostatní ...'!F35</f>
        <v>0</v>
      </c>
      <c r="BA97" s="107">
        <f>'VON - Vedlejší a ostatní ...'!F36</f>
        <v>0</v>
      </c>
      <c r="BB97" s="107">
        <f>'VON - Vedlejší a ostatní ...'!F37</f>
        <v>0</v>
      </c>
      <c r="BC97" s="107">
        <f>'VON - Vedlejší a ostatní ...'!F38</f>
        <v>0</v>
      </c>
      <c r="BD97" s="109">
        <f>'VON - Vedlejší a ostatní ...'!F39</f>
        <v>0</v>
      </c>
      <c r="BT97" s="110" t="s">
        <v>90</v>
      </c>
      <c r="BV97" s="110" t="s">
        <v>83</v>
      </c>
      <c r="BW97" s="110" t="s">
        <v>96</v>
      </c>
      <c r="BX97" s="110" t="s">
        <v>89</v>
      </c>
      <c r="CL97" s="110" t="s">
        <v>1</v>
      </c>
    </row>
    <row r="98" spans="2:91" s="7" customFormat="1" ht="16.5" customHeight="1">
      <c r="B98" s="93"/>
      <c r="C98" s="94"/>
      <c r="D98" s="275" t="s">
        <v>97</v>
      </c>
      <c r="E98" s="275"/>
      <c r="F98" s="275"/>
      <c r="G98" s="275"/>
      <c r="H98" s="275"/>
      <c r="I98" s="95"/>
      <c r="J98" s="275" t="s">
        <v>98</v>
      </c>
      <c r="K98" s="275"/>
      <c r="L98" s="275"/>
      <c r="M98" s="275"/>
      <c r="N98" s="275"/>
      <c r="O98" s="275"/>
      <c r="P98" s="275"/>
      <c r="Q98" s="275"/>
      <c r="R98" s="275"/>
      <c r="S98" s="275"/>
      <c r="T98" s="275"/>
      <c r="U98" s="275"/>
      <c r="V98" s="275"/>
      <c r="W98" s="275"/>
      <c r="X98" s="275"/>
      <c r="Y98" s="275"/>
      <c r="Z98" s="275"/>
      <c r="AA98" s="275"/>
      <c r="AB98" s="275"/>
      <c r="AC98" s="275"/>
      <c r="AD98" s="275"/>
      <c r="AE98" s="275"/>
      <c r="AF98" s="275"/>
      <c r="AG98" s="272">
        <f>ROUND(SUM(AG99:AG100),2)</f>
        <v>0</v>
      </c>
      <c r="AH98" s="273"/>
      <c r="AI98" s="273"/>
      <c r="AJ98" s="273"/>
      <c r="AK98" s="273"/>
      <c r="AL98" s="273"/>
      <c r="AM98" s="273"/>
      <c r="AN98" s="274">
        <f t="shared" si="0"/>
        <v>0</v>
      </c>
      <c r="AO98" s="273"/>
      <c r="AP98" s="273"/>
      <c r="AQ98" s="96" t="s">
        <v>87</v>
      </c>
      <c r="AR98" s="97"/>
      <c r="AS98" s="98">
        <f>ROUND(SUM(AS99:AS100),2)</f>
        <v>0</v>
      </c>
      <c r="AT98" s="99">
        <f t="shared" si="1"/>
        <v>0</v>
      </c>
      <c r="AU98" s="100">
        <f>ROUND(SUM(AU99:AU100),5)</f>
        <v>0</v>
      </c>
      <c r="AV98" s="99">
        <f>ROUND(AZ98*L29,2)</f>
        <v>0</v>
      </c>
      <c r="AW98" s="99">
        <f>ROUND(BA98*L30,2)</f>
        <v>0</v>
      </c>
      <c r="AX98" s="99">
        <f>ROUND(BB98*L29,2)</f>
        <v>0</v>
      </c>
      <c r="AY98" s="99">
        <f>ROUND(BC98*L30,2)</f>
        <v>0</v>
      </c>
      <c r="AZ98" s="99">
        <f>ROUND(SUM(AZ99:AZ100),2)</f>
        <v>0</v>
      </c>
      <c r="BA98" s="99">
        <f>ROUND(SUM(BA99:BA100),2)</f>
        <v>0</v>
      </c>
      <c r="BB98" s="99">
        <f>ROUND(SUM(BB99:BB100),2)</f>
        <v>0</v>
      </c>
      <c r="BC98" s="99">
        <f>ROUND(SUM(BC99:BC100),2)</f>
        <v>0</v>
      </c>
      <c r="BD98" s="101">
        <f>ROUND(SUM(BD99:BD100),2)</f>
        <v>0</v>
      </c>
      <c r="BS98" s="102" t="s">
        <v>80</v>
      </c>
      <c r="BT98" s="102" t="s">
        <v>88</v>
      </c>
      <c r="BU98" s="102" t="s">
        <v>82</v>
      </c>
      <c r="BV98" s="102" t="s">
        <v>83</v>
      </c>
      <c r="BW98" s="102" t="s">
        <v>99</v>
      </c>
      <c r="BX98" s="102" t="s">
        <v>5</v>
      </c>
      <c r="CL98" s="102" t="s">
        <v>1</v>
      </c>
      <c r="CM98" s="102" t="s">
        <v>90</v>
      </c>
    </row>
    <row r="99" spans="1:90" s="4" customFormat="1" ht="16.5" customHeight="1">
      <c r="A99" s="103" t="s">
        <v>91</v>
      </c>
      <c r="B99" s="58"/>
      <c r="C99" s="104"/>
      <c r="D99" s="104"/>
      <c r="E99" s="278" t="s">
        <v>97</v>
      </c>
      <c r="F99" s="278"/>
      <c r="G99" s="278"/>
      <c r="H99" s="278"/>
      <c r="I99" s="278"/>
      <c r="J99" s="104"/>
      <c r="K99" s="278" t="s">
        <v>98</v>
      </c>
      <c r="L99" s="278"/>
      <c r="M99" s="278"/>
      <c r="N99" s="278"/>
      <c r="O99" s="278"/>
      <c r="P99" s="278"/>
      <c r="Q99" s="278"/>
      <c r="R99" s="278"/>
      <c r="S99" s="278"/>
      <c r="T99" s="278"/>
      <c r="U99" s="278"/>
      <c r="V99" s="278"/>
      <c r="W99" s="278"/>
      <c r="X99" s="278"/>
      <c r="Y99" s="278"/>
      <c r="Z99" s="278"/>
      <c r="AA99" s="278"/>
      <c r="AB99" s="278"/>
      <c r="AC99" s="278"/>
      <c r="AD99" s="278"/>
      <c r="AE99" s="278"/>
      <c r="AF99" s="278"/>
      <c r="AG99" s="276">
        <f>'SO 02 - Stupeň km 32.433'!J32</f>
        <v>0</v>
      </c>
      <c r="AH99" s="277"/>
      <c r="AI99" s="277"/>
      <c r="AJ99" s="277"/>
      <c r="AK99" s="277"/>
      <c r="AL99" s="277"/>
      <c r="AM99" s="277"/>
      <c r="AN99" s="276">
        <f t="shared" si="0"/>
        <v>0</v>
      </c>
      <c r="AO99" s="277"/>
      <c r="AP99" s="277"/>
      <c r="AQ99" s="105" t="s">
        <v>92</v>
      </c>
      <c r="AR99" s="60"/>
      <c r="AS99" s="106">
        <v>0</v>
      </c>
      <c r="AT99" s="107">
        <f t="shared" si="1"/>
        <v>0</v>
      </c>
      <c r="AU99" s="108">
        <f>'SO 02 - Stupeň km 32.433'!P128</f>
        <v>0</v>
      </c>
      <c r="AV99" s="107">
        <f>'SO 02 - Stupeň km 32.433'!J35</f>
        <v>0</v>
      </c>
      <c r="AW99" s="107">
        <f>'SO 02 - Stupeň km 32.433'!J36</f>
        <v>0</v>
      </c>
      <c r="AX99" s="107">
        <f>'SO 02 - Stupeň km 32.433'!J37</f>
        <v>0</v>
      </c>
      <c r="AY99" s="107">
        <f>'SO 02 - Stupeň km 32.433'!J38</f>
        <v>0</v>
      </c>
      <c r="AZ99" s="107">
        <f>'SO 02 - Stupeň km 32.433'!F35</f>
        <v>0</v>
      </c>
      <c r="BA99" s="107">
        <f>'SO 02 - Stupeň km 32.433'!F36</f>
        <v>0</v>
      </c>
      <c r="BB99" s="107">
        <f>'SO 02 - Stupeň km 32.433'!F37</f>
        <v>0</v>
      </c>
      <c r="BC99" s="107">
        <f>'SO 02 - Stupeň km 32.433'!F38</f>
        <v>0</v>
      </c>
      <c r="BD99" s="109">
        <f>'SO 02 - Stupeň km 32.433'!F39</f>
        <v>0</v>
      </c>
      <c r="BT99" s="110" t="s">
        <v>90</v>
      </c>
      <c r="BV99" s="110" t="s">
        <v>83</v>
      </c>
      <c r="BW99" s="110" t="s">
        <v>100</v>
      </c>
      <c r="BX99" s="110" t="s">
        <v>99</v>
      </c>
      <c r="CL99" s="110" t="s">
        <v>1</v>
      </c>
    </row>
    <row r="100" spans="1:90" s="4" customFormat="1" ht="16.5" customHeight="1">
      <c r="A100" s="103" t="s">
        <v>91</v>
      </c>
      <c r="B100" s="58"/>
      <c r="C100" s="104"/>
      <c r="D100" s="104"/>
      <c r="E100" s="278" t="s">
        <v>94</v>
      </c>
      <c r="F100" s="278"/>
      <c r="G100" s="278"/>
      <c r="H100" s="278"/>
      <c r="I100" s="278"/>
      <c r="J100" s="104"/>
      <c r="K100" s="278" t="s">
        <v>95</v>
      </c>
      <c r="L100" s="278"/>
      <c r="M100" s="278"/>
      <c r="N100" s="278"/>
      <c r="O100" s="278"/>
      <c r="P100" s="278"/>
      <c r="Q100" s="278"/>
      <c r="R100" s="278"/>
      <c r="S100" s="278"/>
      <c r="T100" s="278"/>
      <c r="U100" s="278"/>
      <c r="V100" s="278"/>
      <c r="W100" s="278"/>
      <c r="X100" s="278"/>
      <c r="Y100" s="278"/>
      <c r="Z100" s="278"/>
      <c r="AA100" s="278"/>
      <c r="AB100" s="278"/>
      <c r="AC100" s="278"/>
      <c r="AD100" s="278"/>
      <c r="AE100" s="278"/>
      <c r="AF100" s="278"/>
      <c r="AG100" s="276">
        <f>'VON - Vedlejší a ostatní ..._01'!J32</f>
        <v>0</v>
      </c>
      <c r="AH100" s="277"/>
      <c r="AI100" s="277"/>
      <c r="AJ100" s="277"/>
      <c r="AK100" s="277"/>
      <c r="AL100" s="277"/>
      <c r="AM100" s="277"/>
      <c r="AN100" s="276">
        <f t="shared" si="0"/>
        <v>0</v>
      </c>
      <c r="AO100" s="277"/>
      <c r="AP100" s="277"/>
      <c r="AQ100" s="105" t="s">
        <v>92</v>
      </c>
      <c r="AR100" s="60"/>
      <c r="AS100" s="106">
        <v>0</v>
      </c>
      <c r="AT100" s="107">
        <f t="shared" si="1"/>
        <v>0</v>
      </c>
      <c r="AU100" s="108">
        <f>'VON - Vedlejší a ostatní ..._01'!P121</f>
        <v>0</v>
      </c>
      <c r="AV100" s="107">
        <f>'VON - Vedlejší a ostatní ..._01'!J35</f>
        <v>0</v>
      </c>
      <c r="AW100" s="107">
        <f>'VON - Vedlejší a ostatní ..._01'!J36</f>
        <v>0</v>
      </c>
      <c r="AX100" s="107">
        <f>'VON - Vedlejší a ostatní ..._01'!J37</f>
        <v>0</v>
      </c>
      <c r="AY100" s="107">
        <f>'VON - Vedlejší a ostatní ..._01'!J38</f>
        <v>0</v>
      </c>
      <c r="AZ100" s="107">
        <f>'VON - Vedlejší a ostatní ..._01'!F35</f>
        <v>0</v>
      </c>
      <c r="BA100" s="107">
        <f>'VON - Vedlejší a ostatní ..._01'!F36</f>
        <v>0</v>
      </c>
      <c r="BB100" s="107">
        <f>'VON - Vedlejší a ostatní ..._01'!F37</f>
        <v>0</v>
      </c>
      <c r="BC100" s="107">
        <f>'VON - Vedlejší a ostatní ..._01'!F38</f>
        <v>0</v>
      </c>
      <c r="BD100" s="109">
        <f>'VON - Vedlejší a ostatní ..._01'!F39</f>
        <v>0</v>
      </c>
      <c r="BT100" s="110" t="s">
        <v>90</v>
      </c>
      <c r="BV100" s="110" t="s">
        <v>83</v>
      </c>
      <c r="BW100" s="110" t="s">
        <v>101</v>
      </c>
      <c r="BX100" s="110" t="s">
        <v>99</v>
      </c>
      <c r="CL100" s="110" t="s">
        <v>1</v>
      </c>
    </row>
    <row r="101" spans="1:91" s="7" customFormat="1" ht="16.5" customHeight="1">
      <c r="A101" s="103" t="s">
        <v>91</v>
      </c>
      <c r="B101" s="93"/>
      <c r="C101" s="94"/>
      <c r="D101" s="275" t="s">
        <v>102</v>
      </c>
      <c r="E101" s="275"/>
      <c r="F101" s="275"/>
      <c r="G101" s="275"/>
      <c r="H101" s="275"/>
      <c r="I101" s="95"/>
      <c r="J101" s="275" t="s">
        <v>103</v>
      </c>
      <c r="K101" s="275"/>
      <c r="L101" s="275"/>
      <c r="M101" s="275"/>
      <c r="N101" s="275"/>
      <c r="O101" s="275"/>
      <c r="P101" s="275"/>
      <c r="Q101" s="275"/>
      <c r="R101" s="275"/>
      <c r="S101" s="275"/>
      <c r="T101" s="275"/>
      <c r="U101" s="275"/>
      <c r="V101" s="275"/>
      <c r="W101" s="275"/>
      <c r="X101" s="275"/>
      <c r="Y101" s="275"/>
      <c r="Z101" s="275"/>
      <c r="AA101" s="275"/>
      <c r="AB101" s="275"/>
      <c r="AC101" s="275"/>
      <c r="AD101" s="275"/>
      <c r="AE101" s="275"/>
      <c r="AF101" s="275"/>
      <c r="AG101" s="274">
        <f>'SO 03 - Kácení a náhradní...'!J30</f>
        <v>0</v>
      </c>
      <c r="AH101" s="273"/>
      <c r="AI101" s="273"/>
      <c r="AJ101" s="273"/>
      <c r="AK101" s="273"/>
      <c r="AL101" s="273"/>
      <c r="AM101" s="273"/>
      <c r="AN101" s="274">
        <f t="shared" si="0"/>
        <v>0</v>
      </c>
      <c r="AO101" s="273"/>
      <c r="AP101" s="273"/>
      <c r="AQ101" s="96" t="s">
        <v>87</v>
      </c>
      <c r="AR101" s="97"/>
      <c r="AS101" s="111">
        <v>0</v>
      </c>
      <c r="AT101" s="112">
        <f t="shared" si="1"/>
        <v>0</v>
      </c>
      <c r="AU101" s="113">
        <f>'SO 03 - Kácení a náhradní...'!P119</f>
        <v>0</v>
      </c>
      <c r="AV101" s="112">
        <f>'SO 03 - Kácení a náhradní...'!J33</f>
        <v>0</v>
      </c>
      <c r="AW101" s="112">
        <f>'SO 03 - Kácení a náhradní...'!J34</f>
        <v>0</v>
      </c>
      <c r="AX101" s="112">
        <f>'SO 03 - Kácení a náhradní...'!J35</f>
        <v>0</v>
      </c>
      <c r="AY101" s="112">
        <f>'SO 03 - Kácení a náhradní...'!J36</f>
        <v>0</v>
      </c>
      <c r="AZ101" s="112">
        <f>'SO 03 - Kácení a náhradní...'!F33</f>
        <v>0</v>
      </c>
      <c r="BA101" s="112">
        <f>'SO 03 - Kácení a náhradní...'!F34</f>
        <v>0</v>
      </c>
      <c r="BB101" s="112">
        <f>'SO 03 - Kácení a náhradní...'!F35</f>
        <v>0</v>
      </c>
      <c r="BC101" s="112">
        <f>'SO 03 - Kácení a náhradní...'!F36</f>
        <v>0</v>
      </c>
      <c r="BD101" s="114">
        <f>'SO 03 - Kácení a náhradní...'!F37</f>
        <v>0</v>
      </c>
      <c r="BT101" s="102" t="s">
        <v>88</v>
      </c>
      <c r="BV101" s="102" t="s">
        <v>83</v>
      </c>
      <c r="BW101" s="102" t="s">
        <v>104</v>
      </c>
      <c r="BX101" s="102" t="s">
        <v>5</v>
      </c>
      <c r="CL101" s="102" t="s">
        <v>1</v>
      </c>
      <c r="CM101" s="102" t="s">
        <v>90</v>
      </c>
    </row>
    <row r="102" spans="1:57" s="2" customFormat="1" ht="30" customHeight="1">
      <c r="A102" s="34"/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9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</row>
    <row r="103" spans="1:57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39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</row>
  </sheetData>
  <sheetProtection algorithmName="SHA-512" hashValue="ft2JiyRLk6uyTPL/MDOjd7/tX++87dpC9Cyt1QctZt18tkRqDJZMcrU5T60eCYyV2pNZ1sJ0UkYVRED8ImaQtA==" saltValue="jlkNMOGJ1t64RNnswe+s6DGM7KXBcUJHCvi3YhoxiHipRzbqhoujXcQ9FWGZLE5J4sYD4Gjfxiv6odGEcNOKxA==" spinCount="100000" sheet="1" objects="1" scenarios="1" formatColumns="0" formatRows="0"/>
  <mergeCells count="66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N100:AP100"/>
    <mergeCell ref="AG100:AM100"/>
    <mergeCell ref="E100:I100"/>
    <mergeCell ref="K100:AF100"/>
    <mergeCell ref="AN101:AP101"/>
    <mergeCell ref="AG101:AM101"/>
    <mergeCell ref="D101:H101"/>
    <mergeCell ref="J101:AF101"/>
    <mergeCell ref="AG98:AM98"/>
    <mergeCell ref="AN98:AP98"/>
    <mergeCell ref="D98:H98"/>
    <mergeCell ref="J98:AF98"/>
    <mergeCell ref="AN99:AP99"/>
    <mergeCell ref="AG99:AM99"/>
    <mergeCell ref="E99:I99"/>
    <mergeCell ref="K99:AF99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G94:AM94"/>
    <mergeCell ref="AN94:AP94"/>
    <mergeCell ref="L85:AO85"/>
    <mergeCell ref="AM87:AN87"/>
    <mergeCell ref="AS89:AT91"/>
    <mergeCell ref="AM89:AP89"/>
    <mergeCell ref="AM90:AP90"/>
  </mergeCells>
  <hyperlinks>
    <hyperlink ref="A96" location="'SO 01 - Stupeň km 31.275'!C2" display="/"/>
    <hyperlink ref="A97" location="'VON - Vedlejší a ostatní ...'!C2" display="/"/>
    <hyperlink ref="A99" location="'SO 02 - Stupeň km 32.433'!C2" display="/"/>
    <hyperlink ref="A100" location="'VON - Vedlejší a ostatní ..._01'!C2" display="/"/>
    <hyperlink ref="A101" location="'SO 03 - Kácení a náhradní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6"/>
  <sheetViews>
    <sheetView showGridLines="0" workbookViewId="0" topLeftCell="A11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93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105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Odra, Jistebník, Košatka n. O., zprůchodnění spádových objektů v km 31.3 a 32.4</v>
      </c>
      <c r="F7" s="302"/>
      <c r="G7" s="302"/>
      <c r="H7" s="302"/>
      <c r="L7" s="20"/>
    </row>
    <row r="8" spans="2:12" s="1" customFormat="1" ht="12" customHeight="1">
      <c r="B8" s="20"/>
      <c r="D8" s="119" t="s">
        <v>106</v>
      </c>
      <c r="L8" s="20"/>
    </row>
    <row r="9" spans="1:31" s="2" customFormat="1" ht="16.5" customHeight="1">
      <c r="A9" s="34"/>
      <c r="B9" s="39"/>
      <c r="C9" s="34"/>
      <c r="D9" s="34"/>
      <c r="E9" s="301" t="s">
        <v>107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107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1. 11. 2022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ROUND(J126,2)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ROUND((SUM(BE126:BE365)),2)</f>
        <v>0</v>
      </c>
      <c r="G35" s="34"/>
      <c r="H35" s="34"/>
      <c r="I35" s="130">
        <v>0.21</v>
      </c>
      <c r="J35" s="129">
        <f>ROUND(((SUM(BE126:BE365))*I35),2)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ROUND((SUM(BF126:BF365)),2)</f>
        <v>0</v>
      </c>
      <c r="G36" s="34"/>
      <c r="H36" s="34"/>
      <c r="I36" s="130">
        <v>0.15</v>
      </c>
      <c r="J36" s="129">
        <f>ROUND(((SUM(BF126:BF365))*I36),2)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ROUND((SUM(BG126:BG365)),2)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ROUND((SUM(BH126:BH365)),2)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ROUND((SUM(BI126:BI365)),2)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Odra, Jistebník, Košatka n. O., zprůchodnění spádových objektů v km 31.3 a 32.4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107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SO 01 - Stupeň km 31.275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Jistebník, Košatka n. O. </v>
      </c>
      <c r="G91" s="36"/>
      <c r="H91" s="36"/>
      <c r="I91" s="29" t="s">
        <v>22</v>
      </c>
      <c r="J91" s="66" t="str">
        <f>IF(J14="","",J14)</f>
        <v>1. 11. 2022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Povodí Odry, státní podnik</v>
      </c>
      <c r="G93" s="36"/>
      <c r="H93" s="36"/>
      <c r="I93" s="29" t="s">
        <v>32</v>
      </c>
      <c r="J93" s="32" t="str">
        <f>E23</f>
        <v>Lineplan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Ing. Marek Boháč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110</v>
      </c>
      <c r="D96" s="150"/>
      <c r="E96" s="150"/>
      <c r="F96" s="150"/>
      <c r="G96" s="150"/>
      <c r="H96" s="150"/>
      <c r="I96" s="150"/>
      <c r="J96" s="151" t="s">
        <v>111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112</v>
      </c>
      <c r="D98" s="36"/>
      <c r="E98" s="36"/>
      <c r="F98" s="36"/>
      <c r="G98" s="36"/>
      <c r="H98" s="36"/>
      <c r="I98" s="36"/>
      <c r="J98" s="84">
        <f>J126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113</v>
      </c>
    </row>
    <row r="99" spans="2:12" s="9" customFormat="1" ht="24.95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J127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115</v>
      </c>
      <c r="E100" s="161"/>
      <c r="F100" s="161"/>
      <c r="G100" s="161"/>
      <c r="H100" s="161"/>
      <c r="I100" s="161"/>
      <c r="J100" s="162">
        <f>J128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116</v>
      </c>
      <c r="E101" s="161"/>
      <c r="F101" s="161"/>
      <c r="G101" s="161"/>
      <c r="H101" s="161"/>
      <c r="I101" s="161"/>
      <c r="J101" s="162">
        <f>J261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117</v>
      </c>
      <c r="E102" s="161"/>
      <c r="F102" s="161"/>
      <c r="G102" s="161"/>
      <c r="H102" s="161"/>
      <c r="I102" s="161"/>
      <c r="J102" s="162">
        <f>J326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118</v>
      </c>
      <c r="E103" s="161"/>
      <c r="F103" s="161"/>
      <c r="G103" s="161"/>
      <c r="H103" s="161"/>
      <c r="I103" s="161"/>
      <c r="J103" s="162">
        <f>J352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119</v>
      </c>
      <c r="E104" s="161"/>
      <c r="F104" s="161"/>
      <c r="G104" s="161"/>
      <c r="H104" s="161"/>
      <c r="I104" s="161"/>
      <c r="J104" s="162">
        <f>J363</f>
        <v>0</v>
      </c>
      <c r="K104" s="104"/>
      <c r="L104" s="163"/>
    </row>
    <row r="105" spans="1:31" s="2" customFormat="1" ht="21.75" customHeight="1">
      <c r="A105" s="34"/>
      <c r="B105" s="35"/>
      <c r="C105" s="36"/>
      <c r="D105" s="36"/>
      <c r="E105" s="36"/>
      <c r="F105" s="36"/>
      <c r="G105" s="36"/>
      <c r="H105" s="36"/>
      <c r="I105" s="36"/>
      <c r="J105" s="36"/>
      <c r="K105" s="36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6.95" customHeight="1">
      <c r="A106" s="34"/>
      <c r="B106" s="54"/>
      <c r="C106" s="55"/>
      <c r="D106" s="55"/>
      <c r="E106" s="55"/>
      <c r="F106" s="55"/>
      <c r="G106" s="55"/>
      <c r="H106" s="55"/>
      <c r="I106" s="55"/>
      <c r="J106" s="55"/>
      <c r="K106" s="55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10" spans="1:31" s="2" customFormat="1" ht="6.95" customHeight="1">
      <c r="A110" s="34"/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24.95" customHeight="1">
      <c r="A111" s="34"/>
      <c r="B111" s="35"/>
      <c r="C111" s="23" t="s">
        <v>120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16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26.25" customHeight="1">
      <c r="A114" s="34"/>
      <c r="B114" s="35"/>
      <c r="C114" s="36"/>
      <c r="D114" s="36"/>
      <c r="E114" s="308" t="str">
        <f>E7</f>
        <v>Odra, Jistebník, Košatka n. O., zprůchodnění spádových objektů v km 31.3 a 32.4</v>
      </c>
      <c r="F114" s="309"/>
      <c r="G114" s="309"/>
      <c r="H114" s="309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2:12" s="1" customFormat="1" ht="12" customHeight="1">
      <c r="B115" s="21"/>
      <c r="C115" s="29" t="s">
        <v>106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4"/>
      <c r="B116" s="35"/>
      <c r="C116" s="36"/>
      <c r="D116" s="36"/>
      <c r="E116" s="308" t="s">
        <v>107</v>
      </c>
      <c r="F116" s="310"/>
      <c r="G116" s="310"/>
      <c r="H116" s="310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108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256" t="str">
        <f>E11</f>
        <v>SO 01 - Stupeň km 31.275</v>
      </c>
      <c r="F118" s="310"/>
      <c r="G118" s="310"/>
      <c r="H118" s="31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20</v>
      </c>
      <c r="D120" s="36"/>
      <c r="E120" s="36"/>
      <c r="F120" s="27" t="str">
        <f>F14</f>
        <v xml:space="preserve">Jistebník, Košatka n. O. </v>
      </c>
      <c r="G120" s="36"/>
      <c r="H120" s="36"/>
      <c r="I120" s="29" t="s">
        <v>22</v>
      </c>
      <c r="J120" s="66" t="str">
        <f>IF(J14="","",J14)</f>
        <v>1. 11. 2022</v>
      </c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5.2" customHeight="1">
      <c r="A122" s="34"/>
      <c r="B122" s="35"/>
      <c r="C122" s="29" t="s">
        <v>24</v>
      </c>
      <c r="D122" s="36"/>
      <c r="E122" s="36"/>
      <c r="F122" s="27" t="str">
        <f>E17</f>
        <v>Povodí Odry, státní podnik</v>
      </c>
      <c r="G122" s="36"/>
      <c r="H122" s="36"/>
      <c r="I122" s="29" t="s">
        <v>32</v>
      </c>
      <c r="J122" s="32" t="str">
        <f>E23</f>
        <v>Lineplan s.r.o.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5.2" customHeight="1">
      <c r="A123" s="34"/>
      <c r="B123" s="35"/>
      <c r="C123" s="29" t="s">
        <v>30</v>
      </c>
      <c r="D123" s="36"/>
      <c r="E123" s="36"/>
      <c r="F123" s="27" t="str">
        <f>IF(E20="","",E20)</f>
        <v>Vyplň údaj</v>
      </c>
      <c r="G123" s="36"/>
      <c r="H123" s="36"/>
      <c r="I123" s="29" t="s">
        <v>37</v>
      </c>
      <c r="J123" s="32" t="str">
        <f>E26</f>
        <v>Ing. Marek Boháč</v>
      </c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0.3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11" customFormat="1" ht="29.25" customHeight="1">
      <c r="A125" s="164"/>
      <c r="B125" s="165"/>
      <c r="C125" s="166" t="s">
        <v>121</v>
      </c>
      <c r="D125" s="167" t="s">
        <v>66</v>
      </c>
      <c r="E125" s="167" t="s">
        <v>62</v>
      </c>
      <c r="F125" s="167" t="s">
        <v>63</v>
      </c>
      <c r="G125" s="167" t="s">
        <v>122</v>
      </c>
      <c r="H125" s="167" t="s">
        <v>123</v>
      </c>
      <c r="I125" s="167" t="s">
        <v>124</v>
      </c>
      <c r="J125" s="167" t="s">
        <v>111</v>
      </c>
      <c r="K125" s="168" t="s">
        <v>125</v>
      </c>
      <c r="L125" s="169"/>
      <c r="M125" s="75" t="s">
        <v>1</v>
      </c>
      <c r="N125" s="76" t="s">
        <v>45</v>
      </c>
      <c r="O125" s="76" t="s">
        <v>126</v>
      </c>
      <c r="P125" s="76" t="s">
        <v>127</v>
      </c>
      <c r="Q125" s="76" t="s">
        <v>128</v>
      </c>
      <c r="R125" s="76" t="s">
        <v>129</v>
      </c>
      <c r="S125" s="76" t="s">
        <v>130</v>
      </c>
      <c r="T125" s="77" t="s">
        <v>131</v>
      </c>
      <c r="U125" s="164"/>
      <c r="V125" s="164"/>
      <c r="W125" s="164"/>
      <c r="X125" s="164"/>
      <c r="Y125" s="164"/>
      <c r="Z125" s="164"/>
      <c r="AA125" s="164"/>
      <c r="AB125" s="164"/>
      <c r="AC125" s="164"/>
      <c r="AD125" s="164"/>
      <c r="AE125" s="164"/>
    </row>
    <row r="126" spans="1:63" s="2" customFormat="1" ht="22.9" customHeight="1">
      <c r="A126" s="34"/>
      <c r="B126" s="35"/>
      <c r="C126" s="82" t="s">
        <v>132</v>
      </c>
      <c r="D126" s="36"/>
      <c r="E126" s="36"/>
      <c r="F126" s="36"/>
      <c r="G126" s="36"/>
      <c r="H126" s="36"/>
      <c r="I126" s="36"/>
      <c r="J126" s="170">
        <f>BK126</f>
        <v>0</v>
      </c>
      <c r="K126" s="36"/>
      <c r="L126" s="39"/>
      <c r="M126" s="78"/>
      <c r="N126" s="171"/>
      <c r="O126" s="79"/>
      <c r="P126" s="172">
        <f>P127</f>
        <v>0</v>
      </c>
      <c r="Q126" s="79"/>
      <c r="R126" s="172">
        <f>R127</f>
        <v>8292.81038376</v>
      </c>
      <c r="S126" s="79"/>
      <c r="T126" s="173">
        <f>T127</f>
        <v>2575.6282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80</v>
      </c>
      <c r="AU126" s="17" t="s">
        <v>113</v>
      </c>
      <c r="BK126" s="174">
        <f>BK127</f>
        <v>0</v>
      </c>
    </row>
    <row r="127" spans="2:63" s="12" customFormat="1" ht="25.9" customHeight="1">
      <c r="B127" s="175"/>
      <c r="C127" s="176"/>
      <c r="D127" s="177" t="s">
        <v>80</v>
      </c>
      <c r="E127" s="178" t="s">
        <v>133</v>
      </c>
      <c r="F127" s="178" t="s">
        <v>134</v>
      </c>
      <c r="G127" s="176"/>
      <c r="H127" s="176"/>
      <c r="I127" s="179"/>
      <c r="J127" s="180">
        <f>BK127</f>
        <v>0</v>
      </c>
      <c r="K127" s="176"/>
      <c r="L127" s="181"/>
      <c r="M127" s="182"/>
      <c r="N127" s="183"/>
      <c r="O127" s="183"/>
      <c r="P127" s="184">
        <f>P128+P261+P326+P352+P363</f>
        <v>0</v>
      </c>
      <c r="Q127" s="183"/>
      <c r="R127" s="184">
        <f>R128+R261+R326+R352+R363</f>
        <v>8292.81038376</v>
      </c>
      <c r="S127" s="183"/>
      <c r="T127" s="185">
        <f>T128+T261+T326+T352+T363</f>
        <v>2575.6282</v>
      </c>
      <c r="AR127" s="186" t="s">
        <v>88</v>
      </c>
      <c r="AT127" s="187" t="s">
        <v>80</v>
      </c>
      <c r="AU127" s="187" t="s">
        <v>81</v>
      </c>
      <c r="AY127" s="186" t="s">
        <v>135</v>
      </c>
      <c r="BK127" s="188">
        <f>BK128+BK261+BK326+BK352+BK363</f>
        <v>0</v>
      </c>
    </row>
    <row r="128" spans="2:63" s="12" customFormat="1" ht="22.9" customHeight="1">
      <c r="B128" s="175"/>
      <c r="C128" s="176"/>
      <c r="D128" s="177" t="s">
        <v>80</v>
      </c>
      <c r="E128" s="189" t="s">
        <v>88</v>
      </c>
      <c r="F128" s="189" t="s">
        <v>136</v>
      </c>
      <c r="G128" s="176"/>
      <c r="H128" s="176"/>
      <c r="I128" s="179"/>
      <c r="J128" s="190">
        <f>BK128</f>
        <v>0</v>
      </c>
      <c r="K128" s="176"/>
      <c r="L128" s="181"/>
      <c r="M128" s="182"/>
      <c r="N128" s="183"/>
      <c r="O128" s="183"/>
      <c r="P128" s="184">
        <f>SUM(P129:P260)</f>
        <v>0</v>
      </c>
      <c r="Q128" s="183"/>
      <c r="R128" s="184">
        <f>SUM(R129:R260)</f>
        <v>40.18146266</v>
      </c>
      <c r="S128" s="183"/>
      <c r="T128" s="185">
        <f>SUM(T129:T260)</f>
        <v>2317.8732</v>
      </c>
      <c r="AR128" s="186" t="s">
        <v>88</v>
      </c>
      <c r="AT128" s="187" t="s">
        <v>80</v>
      </c>
      <c r="AU128" s="187" t="s">
        <v>88</v>
      </c>
      <c r="AY128" s="186" t="s">
        <v>135</v>
      </c>
      <c r="BK128" s="188">
        <f>SUM(BK129:BK260)</f>
        <v>0</v>
      </c>
    </row>
    <row r="129" spans="1:65" s="2" customFormat="1" ht="24.2" customHeight="1">
      <c r="A129" s="34"/>
      <c r="B129" s="35"/>
      <c r="C129" s="191" t="s">
        <v>88</v>
      </c>
      <c r="D129" s="191" t="s">
        <v>137</v>
      </c>
      <c r="E129" s="192" t="s">
        <v>138</v>
      </c>
      <c r="F129" s="193" t="s">
        <v>139</v>
      </c>
      <c r="G129" s="194" t="s">
        <v>140</v>
      </c>
      <c r="H129" s="195">
        <v>1139.61</v>
      </c>
      <c r="I129" s="196"/>
      <c r="J129" s="197">
        <f>ROUND(I129*H129,2)</f>
        <v>0</v>
      </c>
      <c r="K129" s="193" t="s">
        <v>141</v>
      </c>
      <c r="L129" s="39"/>
      <c r="M129" s="198" t="s">
        <v>1</v>
      </c>
      <c r="N129" s="199" t="s">
        <v>46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1.8</v>
      </c>
      <c r="T129" s="201">
        <f>S129*H129</f>
        <v>2051.298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142</v>
      </c>
      <c r="AT129" s="202" t="s">
        <v>137</v>
      </c>
      <c r="AU129" s="202" t="s">
        <v>90</v>
      </c>
      <c r="AY129" s="17" t="s">
        <v>135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88</v>
      </c>
      <c r="BK129" s="203">
        <f>ROUND(I129*H129,2)</f>
        <v>0</v>
      </c>
      <c r="BL129" s="17" t="s">
        <v>142</v>
      </c>
      <c r="BM129" s="202" t="s">
        <v>143</v>
      </c>
    </row>
    <row r="130" spans="1:47" s="2" customFormat="1" ht="29.25">
      <c r="A130" s="34"/>
      <c r="B130" s="35"/>
      <c r="C130" s="36"/>
      <c r="D130" s="204" t="s">
        <v>144</v>
      </c>
      <c r="E130" s="36"/>
      <c r="F130" s="205" t="s">
        <v>145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144</v>
      </c>
      <c r="AU130" s="17" t="s">
        <v>90</v>
      </c>
    </row>
    <row r="131" spans="2:51" s="13" customFormat="1" ht="11.25">
      <c r="B131" s="209"/>
      <c r="C131" s="210"/>
      <c r="D131" s="204" t="s">
        <v>146</v>
      </c>
      <c r="E131" s="211" t="s">
        <v>1</v>
      </c>
      <c r="F131" s="212" t="s">
        <v>147</v>
      </c>
      <c r="G131" s="210"/>
      <c r="H131" s="211" t="s">
        <v>1</v>
      </c>
      <c r="I131" s="213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146</v>
      </c>
      <c r="AU131" s="218" t="s">
        <v>90</v>
      </c>
      <c r="AV131" s="13" t="s">
        <v>88</v>
      </c>
      <c r="AW131" s="13" t="s">
        <v>36</v>
      </c>
      <c r="AX131" s="13" t="s">
        <v>81</v>
      </c>
      <c r="AY131" s="218" t="s">
        <v>135</v>
      </c>
    </row>
    <row r="132" spans="2:51" s="14" customFormat="1" ht="11.25">
      <c r="B132" s="219"/>
      <c r="C132" s="220"/>
      <c r="D132" s="204" t="s">
        <v>146</v>
      </c>
      <c r="E132" s="221" t="s">
        <v>1</v>
      </c>
      <c r="F132" s="222" t="s">
        <v>148</v>
      </c>
      <c r="G132" s="220"/>
      <c r="H132" s="223">
        <v>1139.61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146</v>
      </c>
      <c r="AU132" s="229" t="s">
        <v>90</v>
      </c>
      <c r="AV132" s="14" t="s">
        <v>90</v>
      </c>
      <c r="AW132" s="14" t="s">
        <v>36</v>
      </c>
      <c r="AX132" s="14" t="s">
        <v>88</v>
      </c>
      <c r="AY132" s="229" t="s">
        <v>135</v>
      </c>
    </row>
    <row r="133" spans="1:65" s="2" customFormat="1" ht="24.2" customHeight="1">
      <c r="A133" s="34"/>
      <c r="B133" s="35"/>
      <c r="C133" s="191" t="s">
        <v>90</v>
      </c>
      <c r="D133" s="191" t="s">
        <v>137</v>
      </c>
      <c r="E133" s="192" t="s">
        <v>149</v>
      </c>
      <c r="F133" s="193" t="s">
        <v>150</v>
      </c>
      <c r="G133" s="194" t="s">
        <v>140</v>
      </c>
      <c r="H133" s="195">
        <v>71.939</v>
      </c>
      <c r="I133" s="196"/>
      <c r="J133" s="197">
        <f>ROUND(I133*H133,2)</f>
        <v>0</v>
      </c>
      <c r="K133" s="193" t="s">
        <v>141</v>
      </c>
      <c r="L133" s="39"/>
      <c r="M133" s="198" t="s">
        <v>1</v>
      </c>
      <c r="N133" s="199" t="s">
        <v>46</v>
      </c>
      <c r="O133" s="71"/>
      <c r="P133" s="200">
        <f>O133*H133</f>
        <v>0</v>
      </c>
      <c r="Q133" s="200">
        <v>0</v>
      </c>
      <c r="R133" s="200">
        <f>Q133*H133</f>
        <v>0</v>
      </c>
      <c r="S133" s="200">
        <v>1.8</v>
      </c>
      <c r="T133" s="201">
        <f>S133*H133</f>
        <v>129.4902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02" t="s">
        <v>142</v>
      </c>
      <c r="AT133" s="202" t="s">
        <v>137</v>
      </c>
      <c r="AU133" s="202" t="s">
        <v>90</v>
      </c>
      <c r="AY133" s="17" t="s">
        <v>135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17" t="s">
        <v>88</v>
      </c>
      <c r="BK133" s="203">
        <f>ROUND(I133*H133,2)</f>
        <v>0</v>
      </c>
      <c r="BL133" s="17" t="s">
        <v>142</v>
      </c>
      <c r="BM133" s="202" t="s">
        <v>151</v>
      </c>
    </row>
    <row r="134" spans="1:47" s="2" customFormat="1" ht="29.25">
      <c r="A134" s="34"/>
      <c r="B134" s="35"/>
      <c r="C134" s="36"/>
      <c r="D134" s="204" t="s">
        <v>144</v>
      </c>
      <c r="E134" s="36"/>
      <c r="F134" s="205" t="s">
        <v>152</v>
      </c>
      <c r="G134" s="36"/>
      <c r="H134" s="36"/>
      <c r="I134" s="206"/>
      <c r="J134" s="36"/>
      <c r="K134" s="36"/>
      <c r="L134" s="39"/>
      <c r="M134" s="207"/>
      <c r="N134" s="208"/>
      <c r="O134" s="71"/>
      <c r="P134" s="71"/>
      <c r="Q134" s="71"/>
      <c r="R134" s="71"/>
      <c r="S134" s="71"/>
      <c r="T134" s="72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144</v>
      </c>
      <c r="AU134" s="17" t="s">
        <v>90</v>
      </c>
    </row>
    <row r="135" spans="2:51" s="13" customFormat="1" ht="11.25">
      <c r="B135" s="209"/>
      <c r="C135" s="210"/>
      <c r="D135" s="204" t="s">
        <v>146</v>
      </c>
      <c r="E135" s="211" t="s">
        <v>1</v>
      </c>
      <c r="F135" s="212" t="s">
        <v>153</v>
      </c>
      <c r="G135" s="210"/>
      <c r="H135" s="211" t="s">
        <v>1</v>
      </c>
      <c r="I135" s="213"/>
      <c r="J135" s="210"/>
      <c r="K135" s="210"/>
      <c r="L135" s="214"/>
      <c r="M135" s="215"/>
      <c r="N135" s="216"/>
      <c r="O135" s="216"/>
      <c r="P135" s="216"/>
      <c r="Q135" s="216"/>
      <c r="R135" s="216"/>
      <c r="S135" s="216"/>
      <c r="T135" s="217"/>
      <c r="AT135" s="218" t="s">
        <v>146</v>
      </c>
      <c r="AU135" s="218" t="s">
        <v>90</v>
      </c>
      <c r="AV135" s="13" t="s">
        <v>88</v>
      </c>
      <c r="AW135" s="13" t="s">
        <v>36</v>
      </c>
      <c r="AX135" s="13" t="s">
        <v>81</v>
      </c>
      <c r="AY135" s="218" t="s">
        <v>135</v>
      </c>
    </row>
    <row r="136" spans="2:51" s="13" customFormat="1" ht="11.25">
      <c r="B136" s="209"/>
      <c r="C136" s="210"/>
      <c r="D136" s="204" t="s">
        <v>146</v>
      </c>
      <c r="E136" s="211" t="s">
        <v>1</v>
      </c>
      <c r="F136" s="212" t="s">
        <v>154</v>
      </c>
      <c r="G136" s="210"/>
      <c r="H136" s="211" t="s">
        <v>1</v>
      </c>
      <c r="I136" s="213"/>
      <c r="J136" s="210"/>
      <c r="K136" s="210"/>
      <c r="L136" s="214"/>
      <c r="M136" s="215"/>
      <c r="N136" s="216"/>
      <c r="O136" s="216"/>
      <c r="P136" s="216"/>
      <c r="Q136" s="216"/>
      <c r="R136" s="216"/>
      <c r="S136" s="216"/>
      <c r="T136" s="217"/>
      <c r="AT136" s="218" t="s">
        <v>146</v>
      </c>
      <c r="AU136" s="218" t="s">
        <v>90</v>
      </c>
      <c r="AV136" s="13" t="s">
        <v>88</v>
      </c>
      <c r="AW136" s="13" t="s">
        <v>36</v>
      </c>
      <c r="AX136" s="13" t="s">
        <v>81</v>
      </c>
      <c r="AY136" s="218" t="s">
        <v>135</v>
      </c>
    </row>
    <row r="137" spans="2:51" s="14" customFormat="1" ht="11.25">
      <c r="B137" s="219"/>
      <c r="C137" s="220"/>
      <c r="D137" s="204" t="s">
        <v>146</v>
      </c>
      <c r="E137" s="221" t="s">
        <v>1</v>
      </c>
      <c r="F137" s="222" t="s">
        <v>155</v>
      </c>
      <c r="G137" s="220"/>
      <c r="H137" s="223">
        <v>71.939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146</v>
      </c>
      <c r="AU137" s="229" t="s">
        <v>90</v>
      </c>
      <c r="AV137" s="14" t="s">
        <v>90</v>
      </c>
      <c r="AW137" s="14" t="s">
        <v>36</v>
      </c>
      <c r="AX137" s="14" t="s">
        <v>88</v>
      </c>
      <c r="AY137" s="229" t="s">
        <v>135</v>
      </c>
    </row>
    <row r="138" spans="1:65" s="2" customFormat="1" ht="24.2" customHeight="1">
      <c r="A138" s="34"/>
      <c r="B138" s="35"/>
      <c r="C138" s="191" t="s">
        <v>156</v>
      </c>
      <c r="D138" s="191" t="s">
        <v>137</v>
      </c>
      <c r="E138" s="192" t="s">
        <v>157</v>
      </c>
      <c r="F138" s="193" t="s">
        <v>158</v>
      </c>
      <c r="G138" s="194" t="s">
        <v>140</v>
      </c>
      <c r="H138" s="195">
        <v>72.15</v>
      </c>
      <c r="I138" s="196"/>
      <c r="J138" s="197">
        <f>ROUND(I138*H138,2)</f>
        <v>0</v>
      </c>
      <c r="K138" s="193" t="s">
        <v>141</v>
      </c>
      <c r="L138" s="39"/>
      <c r="M138" s="198" t="s">
        <v>1</v>
      </c>
      <c r="N138" s="199" t="s">
        <v>46</v>
      </c>
      <c r="O138" s="71"/>
      <c r="P138" s="200">
        <f>O138*H138</f>
        <v>0</v>
      </c>
      <c r="Q138" s="200">
        <v>0</v>
      </c>
      <c r="R138" s="200">
        <f>Q138*H138</f>
        <v>0</v>
      </c>
      <c r="S138" s="200">
        <v>1.9</v>
      </c>
      <c r="T138" s="201">
        <f>S138*H138</f>
        <v>137.085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02" t="s">
        <v>142</v>
      </c>
      <c r="AT138" s="202" t="s">
        <v>137</v>
      </c>
      <c r="AU138" s="202" t="s">
        <v>90</v>
      </c>
      <c r="AY138" s="17" t="s">
        <v>135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17" t="s">
        <v>88</v>
      </c>
      <c r="BK138" s="203">
        <f>ROUND(I138*H138,2)</f>
        <v>0</v>
      </c>
      <c r="BL138" s="17" t="s">
        <v>142</v>
      </c>
      <c r="BM138" s="202" t="s">
        <v>159</v>
      </c>
    </row>
    <row r="139" spans="1:47" s="2" customFormat="1" ht="29.25">
      <c r="A139" s="34"/>
      <c r="B139" s="35"/>
      <c r="C139" s="36"/>
      <c r="D139" s="204" t="s">
        <v>144</v>
      </c>
      <c r="E139" s="36"/>
      <c r="F139" s="205" t="s">
        <v>160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144</v>
      </c>
      <c r="AU139" s="17" t="s">
        <v>90</v>
      </c>
    </row>
    <row r="140" spans="2:51" s="13" customFormat="1" ht="11.25">
      <c r="B140" s="209"/>
      <c r="C140" s="210"/>
      <c r="D140" s="204" t="s">
        <v>146</v>
      </c>
      <c r="E140" s="211" t="s">
        <v>1</v>
      </c>
      <c r="F140" s="212" t="s">
        <v>161</v>
      </c>
      <c r="G140" s="210"/>
      <c r="H140" s="211" t="s">
        <v>1</v>
      </c>
      <c r="I140" s="213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146</v>
      </c>
      <c r="AU140" s="218" t="s">
        <v>90</v>
      </c>
      <c r="AV140" s="13" t="s">
        <v>88</v>
      </c>
      <c r="AW140" s="13" t="s">
        <v>36</v>
      </c>
      <c r="AX140" s="13" t="s">
        <v>81</v>
      </c>
      <c r="AY140" s="218" t="s">
        <v>135</v>
      </c>
    </row>
    <row r="141" spans="2:51" s="13" customFormat="1" ht="11.25">
      <c r="B141" s="209"/>
      <c r="C141" s="210"/>
      <c r="D141" s="204" t="s">
        <v>146</v>
      </c>
      <c r="E141" s="211" t="s">
        <v>1</v>
      </c>
      <c r="F141" s="212" t="s">
        <v>162</v>
      </c>
      <c r="G141" s="210"/>
      <c r="H141" s="211" t="s">
        <v>1</v>
      </c>
      <c r="I141" s="213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146</v>
      </c>
      <c r="AU141" s="218" t="s">
        <v>90</v>
      </c>
      <c r="AV141" s="13" t="s">
        <v>88</v>
      </c>
      <c r="AW141" s="13" t="s">
        <v>36</v>
      </c>
      <c r="AX141" s="13" t="s">
        <v>81</v>
      </c>
      <c r="AY141" s="218" t="s">
        <v>135</v>
      </c>
    </row>
    <row r="142" spans="2:51" s="14" customFormat="1" ht="11.25">
      <c r="B142" s="219"/>
      <c r="C142" s="220"/>
      <c r="D142" s="204" t="s">
        <v>146</v>
      </c>
      <c r="E142" s="221" t="s">
        <v>1</v>
      </c>
      <c r="F142" s="222" t="s">
        <v>163</v>
      </c>
      <c r="G142" s="220"/>
      <c r="H142" s="223">
        <v>72.15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146</v>
      </c>
      <c r="AU142" s="229" t="s">
        <v>90</v>
      </c>
      <c r="AV142" s="14" t="s">
        <v>90</v>
      </c>
      <c r="AW142" s="14" t="s">
        <v>36</v>
      </c>
      <c r="AX142" s="14" t="s">
        <v>88</v>
      </c>
      <c r="AY142" s="229" t="s">
        <v>135</v>
      </c>
    </row>
    <row r="143" spans="1:65" s="2" customFormat="1" ht="24.2" customHeight="1">
      <c r="A143" s="34"/>
      <c r="B143" s="35"/>
      <c r="C143" s="191" t="s">
        <v>142</v>
      </c>
      <c r="D143" s="191" t="s">
        <v>137</v>
      </c>
      <c r="E143" s="192" t="s">
        <v>164</v>
      </c>
      <c r="F143" s="193" t="s">
        <v>165</v>
      </c>
      <c r="G143" s="194" t="s">
        <v>140</v>
      </c>
      <c r="H143" s="195">
        <v>72.15</v>
      </c>
      <c r="I143" s="196"/>
      <c r="J143" s="197">
        <f>ROUND(I143*H143,2)</f>
        <v>0</v>
      </c>
      <c r="K143" s="193" t="s">
        <v>141</v>
      </c>
      <c r="L143" s="39"/>
      <c r="M143" s="198" t="s">
        <v>1</v>
      </c>
      <c r="N143" s="199" t="s">
        <v>46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142</v>
      </c>
      <c r="AT143" s="202" t="s">
        <v>137</v>
      </c>
      <c r="AU143" s="202" t="s">
        <v>90</v>
      </c>
      <c r="AY143" s="17" t="s">
        <v>135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88</v>
      </c>
      <c r="BK143" s="203">
        <f>ROUND(I143*H143,2)</f>
        <v>0</v>
      </c>
      <c r="BL143" s="17" t="s">
        <v>142</v>
      </c>
      <c r="BM143" s="202" t="s">
        <v>166</v>
      </c>
    </row>
    <row r="144" spans="1:47" s="2" customFormat="1" ht="29.25">
      <c r="A144" s="34"/>
      <c r="B144" s="35"/>
      <c r="C144" s="36"/>
      <c r="D144" s="204" t="s">
        <v>144</v>
      </c>
      <c r="E144" s="36"/>
      <c r="F144" s="205" t="s">
        <v>167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144</v>
      </c>
      <c r="AU144" s="17" t="s">
        <v>90</v>
      </c>
    </row>
    <row r="145" spans="2:51" s="13" customFormat="1" ht="11.25">
      <c r="B145" s="209"/>
      <c r="C145" s="210"/>
      <c r="D145" s="204" t="s">
        <v>146</v>
      </c>
      <c r="E145" s="211" t="s">
        <v>1</v>
      </c>
      <c r="F145" s="212" t="s">
        <v>168</v>
      </c>
      <c r="G145" s="210"/>
      <c r="H145" s="211" t="s">
        <v>1</v>
      </c>
      <c r="I145" s="213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146</v>
      </c>
      <c r="AU145" s="218" t="s">
        <v>90</v>
      </c>
      <c r="AV145" s="13" t="s">
        <v>88</v>
      </c>
      <c r="AW145" s="13" t="s">
        <v>36</v>
      </c>
      <c r="AX145" s="13" t="s">
        <v>81</v>
      </c>
      <c r="AY145" s="218" t="s">
        <v>135</v>
      </c>
    </row>
    <row r="146" spans="2:51" s="14" customFormat="1" ht="11.25">
      <c r="B146" s="219"/>
      <c r="C146" s="220"/>
      <c r="D146" s="204" t="s">
        <v>146</v>
      </c>
      <c r="E146" s="221" t="s">
        <v>1</v>
      </c>
      <c r="F146" s="222" t="s">
        <v>169</v>
      </c>
      <c r="G146" s="220"/>
      <c r="H146" s="223">
        <v>72.15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146</v>
      </c>
      <c r="AU146" s="229" t="s">
        <v>90</v>
      </c>
      <c r="AV146" s="14" t="s">
        <v>90</v>
      </c>
      <c r="AW146" s="14" t="s">
        <v>36</v>
      </c>
      <c r="AX146" s="14" t="s">
        <v>88</v>
      </c>
      <c r="AY146" s="229" t="s">
        <v>135</v>
      </c>
    </row>
    <row r="147" spans="1:65" s="2" customFormat="1" ht="24.2" customHeight="1">
      <c r="A147" s="34"/>
      <c r="B147" s="35"/>
      <c r="C147" s="191" t="s">
        <v>170</v>
      </c>
      <c r="D147" s="191" t="s">
        <v>137</v>
      </c>
      <c r="E147" s="192" t="s">
        <v>171</v>
      </c>
      <c r="F147" s="193" t="s">
        <v>172</v>
      </c>
      <c r="G147" s="194" t="s">
        <v>140</v>
      </c>
      <c r="H147" s="195">
        <v>1139.61</v>
      </c>
      <c r="I147" s="196"/>
      <c r="J147" s="197">
        <f>ROUND(I147*H147,2)</f>
        <v>0</v>
      </c>
      <c r="K147" s="193" t="s">
        <v>141</v>
      </c>
      <c r="L147" s="39"/>
      <c r="M147" s="198" t="s">
        <v>1</v>
      </c>
      <c r="N147" s="199" t="s">
        <v>46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142</v>
      </c>
      <c r="AT147" s="202" t="s">
        <v>137</v>
      </c>
      <c r="AU147" s="202" t="s">
        <v>90</v>
      </c>
      <c r="AY147" s="17" t="s">
        <v>135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88</v>
      </c>
      <c r="BK147" s="203">
        <f>ROUND(I147*H147,2)</f>
        <v>0</v>
      </c>
      <c r="BL147" s="17" t="s">
        <v>142</v>
      </c>
      <c r="BM147" s="202" t="s">
        <v>173</v>
      </c>
    </row>
    <row r="148" spans="1:47" s="2" customFormat="1" ht="29.25">
      <c r="A148" s="34"/>
      <c r="B148" s="35"/>
      <c r="C148" s="36"/>
      <c r="D148" s="204" t="s">
        <v>144</v>
      </c>
      <c r="E148" s="36"/>
      <c r="F148" s="205" t="s">
        <v>174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144</v>
      </c>
      <c r="AU148" s="17" t="s">
        <v>90</v>
      </c>
    </row>
    <row r="149" spans="2:51" s="13" customFormat="1" ht="11.25">
      <c r="B149" s="209"/>
      <c r="C149" s="210"/>
      <c r="D149" s="204" t="s">
        <v>146</v>
      </c>
      <c r="E149" s="211" t="s">
        <v>1</v>
      </c>
      <c r="F149" s="212" t="s">
        <v>147</v>
      </c>
      <c r="G149" s="210"/>
      <c r="H149" s="211" t="s">
        <v>1</v>
      </c>
      <c r="I149" s="213"/>
      <c r="J149" s="210"/>
      <c r="K149" s="210"/>
      <c r="L149" s="214"/>
      <c r="M149" s="215"/>
      <c r="N149" s="216"/>
      <c r="O149" s="216"/>
      <c r="P149" s="216"/>
      <c r="Q149" s="216"/>
      <c r="R149" s="216"/>
      <c r="S149" s="216"/>
      <c r="T149" s="217"/>
      <c r="AT149" s="218" t="s">
        <v>146</v>
      </c>
      <c r="AU149" s="218" t="s">
        <v>90</v>
      </c>
      <c r="AV149" s="13" t="s">
        <v>88</v>
      </c>
      <c r="AW149" s="13" t="s">
        <v>36</v>
      </c>
      <c r="AX149" s="13" t="s">
        <v>81</v>
      </c>
      <c r="AY149" s="218" t="s">
        <v>135</v>
      </c>
    </row>
    <row r="150" spans="2:51" s="14" customFormat="1" ht="11.25">
      <c r="B150" s="219"/>
      <c r="C150" s="220"/>
      <c r="D150" s="204" t="s">
        <v>146</v>
      </c>
      <c r="E150" s="221" t="s">
        <v>1</v>
      </c>
      <c r="F150" s="222" t="s">
        <v>148</v>
      </c>
      <c r="G150" s="220"/>
      <c r="H150" s="223">
        <v>1139.61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146</v>
      </c>
      <c r="AU150" s="229" t="s">
        <v>90</v>
      </c>
      <c r="AV150" s="14" t="s">
        <v>90</v>
      </c>
      <c r="AW150" s="14" t="s">
        <v>36</v>
      </c>
      <c r="AX150" s="14" t="s">
        <v>88</v>
      </c>
      <c r="AY150" s="229" t="s">
        <v>135</v>
      </c>
    </row>
    <row r="151" spans="1:65" s="2" customFormat="1" ht="33" customHeight="1">
      <c r="A151" s="34"/>
      <c r="B151" s="35"/>
      <c r="C151" s="191" t="s">
        <v>175</v>
      </c>
      <c r="D151" s="191" t="s">
        <v>137</v>
      </c>
      <c r="E151" s="192" t="s">
        <v>176</v>
      </c>
      <c r="F151" s="193" t="s">
        <v>177</v>
      </c>
      <c r="G151" s="194" t="s">
        <v>140</v>
      </c>
      <c r="H151" s="195">
        <v>6814.88</v>
      </c>
      <c r="I151" s="196"/>
      <c r="J151" s="197">
        <f>ROUND(I151*H151,2)</f>
        <v>0</v>
      </c>
      <c r="K151" s="193" t="s">
        <v>141</v>
      </c>
      <c r="L151" s="39"/>
      <c r="M151" s="198" t="s">
        <v>1</v>
      </c>
      <c r="N151" s="199" t="s">
        <v>46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142</v>
      </c>
      <c r="AT151" s="202" t="s">
        <v>137</v>
      </c>
      <c r="AU151" s="202" t="s">
        <v>90</v>
      </c>
      <c r="AY151" s="17" t="s">
        <v>135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88</v>
      </c>
      <c r="BK151" s="203">
        <f>ROUND(I151*H151,2)</f>
        <v>0</v>
      </c>
      <c r="BL151" s="17" t="s">
        <v>142</v>
      </c>
      <c r="BM151" s="202" t="s">
        <v>178</v>
      </c>
    </row>
    <row r="152" spans="1:47" s="2" customFormat="1" ht="19.5">
      <c r="A152" s="34"/>
      <c r="B152" s="35"/>
      <c r="C152" s="36"/>
      <c r="D152" s="204" t="s">
        <v>144</v>
      </c>
      <c r="E152" s="36"/>
      <c r="F152" s="205" t="s">
        <v>179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144</v>
      </c>
      <c r="AU152" s="17" t="s">
        <v>90</v>
      </c>
    </row>
    <row r="153" spans="2:51" s="13" customFormat="1" ht="11.25">
      <c r="B153" s="209"/>
      <c r="C153" s="210"/>
      <c r="D153" s="204" t="s">
        <v>146</v>
      </c>
      <c r="E153" s="211" t="s">
        <v>1</v>
      </c>
      <c r="F153" s="212" t="s">
        <v>180</v>
      </c>
      <c r="G153" s="210"/>
      <c r="H153" s="211" t="s">
        <v>1</v>
      </c>
      <c r="I153" s="213"/>
      <c r="J153" s="210"/>
      <c r="K153" s="210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146</v>
      </c>
      <c r="AU153" s="218" t="s">
        <v>90</v>
      </c>
      <c r="AV153" s="13" t="s">
        <v>88</v>
      </c>
      <c r="AW153" s="13" t="s">
        <v>36</v>
      </c>
      <c r="AX153" s="13" t="s">
        <v>81</v>
      </c>
      <c r="AY153" s="218" t="s">
        <v>135</v>
      </c>
    </row>
    <row r="154" spans="2:51" s="14" customFormat="1" ht="11.25">
      <c r="B154" s="219"/>
      <c r="C154" s="220"/>
      <c r="D154" s="204" t="s">
        <v>146</v>
      </c>
      <c r="E154" s="221" t="s">
        <v>1</v>
      </c>
      <c r="F154" s="222" t="s">
        <v>181</v>
      </c>
      <c r="G154" s="220"/>
      <c r="H154" s="223">
        <v>3490.98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146</v>
      </c>
      <c r="AU154" s="229" t="s">
        <v>90</v>
      </c>
      <c r="AV154" s="14" t="s">
        <v>90</v>
      </c>
      <c r="AW154" s="14" t="s">
        <v>36</v>
      </c>
      <c r="AX154" s="14" t="s">
        <v>81</v>
      </c>
      <c r="AY154" s="229" t="s">
        <v>135</v>
      </c>
    </row>
    <row r="155" spans="2:51" s="13" customFormat="1" ht="11.25">
      <c r="B155" s="209"/>
      <c r="C155" s="210"/>
      <c r="D155" s="204" t="s">
        <v>146</v>
      </c>
      <c r="E155" s="211" t="s">
        <v>1</v>
      </c>
      <c r="F155" s="212" t="s">
        <v>182</v>
      </c>
      <c r="G155" s="210"/>
      <c r="H155" s="211" t="s">
        <v>1</v>
      </c>
      <c r="I155" s="213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146</v>
      </c>
      <c r="AU155" s="218" t="s">
        <v>90</v>
      </c>
      <c r="AV155" s="13" t="s">
        <v>88</v>
      </c>
      <c r="AW155" s="13" t="s">
        <v>36</v>
      </c>
      <c r="AX155" s="13" t="s">
        <v>81</v>
      </c>
      <c r="AY155" s="218" t="s">
        <v>135</v>
      </c>
    </row>
    <row r="156" spans="2:51" s="13" customFormat="1" ht="11.25">
      <c r="B156" s="209"/>
      <c r="C156" s="210"/>
      <c r="D156" s="204" t="s">
        <v>146</v>
      </c>
      <c r="E156" s="211" t="s">
        <v>1</v>
      </c>
      <c r="F156" s="212" t="s">
        <v>183</v>
      </c>
      <c r="G156" s="210"/>
      <c r="H156" s="211" t="s">
        <v>1</v>
      </c>
      <c r="I156" s="213"/>
      <c r="J156" s="210"/>
      <c r="K156" s="210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146</v>
      </c>
      <c r="AU156" s="218" t="s">
        <v>90</v>
      </c>
      <c r="AV156" s="13" t="s">
        <v>88</v>
      </c>
      <c r="AW156" s="13" t="s">
        <v>36</v>
      </c>
      <c r="AX156" s="13" t="s">
        <v>81</v>
      </c>
      <c r="AY156" s="218" t="s">
        <v>135</v>
      </c>
    </row>
    <row r="157" spans="2:51" s="14" customFormat="1" ht="11.25">
      <c r="B157" s="219"/>
      <c r="C157" s="220"/>
      <c r="D157" s="204" t="s">
        <v>146</v>
      </c>
      <c r="E157" s="221" t="s">
        <v>1</v>
      </c>
      <c r="F157" s="222" t="s">
        <v>184</v>
      </c>
      <c r="G157" s="220"/>
      <c r="H157" s="223">
        <v>2034.96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146</v>
      </c>
      <c r="AU157" s="229" t="s">
        <v>90</v>
      </c>
      <c r="AV157" s="14" t="s">
        <v>90</v>
      </c>
      <c r="AW157" s="14" t="s">
        <v>36</v>
      </c>
      <c r="AX157" s="14" t="s">
        <v>81</v>
      </c>
      <c r="AY157" s="229" t="s">
        <v>135</v>
      </c>
    </row>
    <row r="158" spans="2:51" s="13" customFormat="1" ht="11.25">
      <c r="B158" s="209"/>
      <c r="C158" s="210"/>
      <c r="D158" s="204" t="s">
        <v>146</v>
      </c>
      <c r="E158" s="211" t="s">
        <v>1</v>
      </c>
      <c r="F158" s="212" t="s">
        <v>185</v>
      </c>
      <c r="G158" s="210"/>
      <c r="H158" s="211" t="s">
        <v>1</v>
      </c>
      <c r="I158" s="213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146</v>
      </c>
      <c r="AU158" s="218" t="s">
        <v>90</v>
      </c>
      <c r="AV158" s="13" t="s">
        <v>88</v>
      </c>
      <c r="AW158" s="13" t="s">
        <v>36</v>
      </c>
      <c r="AX158" s="13" t="s">
        <v>81</v>
      </c>
      <c r="AY158" s="218" t="s">
        <v>135</v>
      </c>
    </row>
    <row r="159" spans="2:51" s="13" customFormat="1" ht="11.25">
      <c r="B159" s="209"/>
      <c r="C159" s="210"/>
      <c r="D159" s="204" t="s">
        <v>146</v>
      </c>
      <c r="E159" s="211" t="s">
        <v>1</v>
      </c>
      <c r="F159" s="212" t="s">
        <v>183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146</v>
      </c>
      <c r="AU159" s="218" t="s">
        <v>90</v>
      </c>
      <c r="AV159" s="13" t="s">
        <v>88</v>
      </c>
      <c r="AW159" s="13" t="s">
        <v>36</v>
      </c>
      <c r="AX159" s="13" t="s">
        <v>81</v>
      </c>
      <c r="AY159" s="218" t="s">
        <v>135</v>
      </c>
    </row>
    <row r="160" spans="2:51" s="14" customFormat="1" ht="11.25">
      <c r="B160" s="219"/>
      <c r="C160" s="220"/>
      <c r="D160" s="204" t="s">
        <v>146</v>
      </c>
      <c r="E160" s="221" t="s">
        <v>1</v>
      </c>
      <c r="F160" s="222" t="s">
        <v>186</v>
      </c>
      <c r="G160" s="220"/>
      <c r="H160" s="223">
        <v>1288.94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146</v>
      </c>
      <c r="AU160" s="229" t="s">
        <v>90</v>
      </c>
      <c r="AV160" s="14" t="s">
        <v>90</v>
      </c>
      <c r="AW160" s="14" t="s">
        <v>36</v>
      </c>
      <c r="AX160" s="14" t="s">
        <v>81</v>
      </c>
      <c r="AY160" s="229" t="s">
        <v>135</v>
      </c>
    </row>
    <row r="161" spans="2:51" s="15" customFormat="1" ht="11.25">
      <c r="B161" s="230"/>
      <c r="C161" s="231"/>
      <c r="D161" s="204" t="s">
        <v>146</v>
      </c>
      <c r="E161" s="232" t="s">
        <v>1</v>
      </c>
      <c r="F161" s="233" t="s">
        <v>187</v>
      </c>
      <c r="G161" s="231"/>
      <c r="H161" s="234">
        <v>6814.880000000001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146</v>
      </c>
      <c r="AU161" s="240" t="s">
        <v>90</v>
      </c>
      <c r="AV161" s="15" t="s">
        <v>142</v>
      </c>
      <c r="AW161" s="15" t="s">
        <v>36</v>
      </c>
      <c r="AX161" s="15" t="s">
        <v>88</v>
      </c>
      <c r="AY161" s="240" t="s">
        <v>135</v>
      </c>
    </row>
    <row r="162" spans="1:65" s="2" customFormat="1" ht="24.2" customHeight="1">
      <c r="A162" s="34"/>
      <c r="B162" s="35"/>
      <c r="C162" s="191" t="s">
        <v>188</v>
      </c>
      <c r="D162" s="191" t="s">
        <v>137</v>
      </c>
      <c r="E162" s="192" t="s">
        <v>189</v>
      </c>
      <c r="F162" s="193" t="s">
        <v>190</v>
      </c>
      <c r="G162" s="194" t="s">
        <v>191</v>
      </c>
      <c r="H162" s="195">
        <v>117.5</v>
      </c>
      <c r="I162" s="196"/>
      <c r="J162" s="197">
        <f>ROUND(I162*H162,2)</f>
        <v>0</v>
      </c>
      <c r="K162" s="193" t="s">
        <v>141</v>
      </c>
      <c r="L162" s="39"/>
      <c r="M162" s="198" t="s">
        <v>1</v>
      </c>
      <c r="N162" s="199" t="s">
        <v>46</v>
      </c>
      <c r="O162" s="71"/>
      <c r="P162" s="200">
        <f>O162*H162</f>
        <v>0</v>
      </c>
      <c r="Q162" s="200">
        <v>0.000334512</v>
      </c>
      <c r="R162" s="200">
        <f>Q162*H162</f>
        <v>0.039305160000000006</v>
      </c>
      <c r="S162" s="200">
        <v>0</v>
      </c>
      <c r="T162" s="201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02" t="s">
        <v>142</v>
      </c>
      <c r="AT162" s="202" t="s">
        <v>137</v>
      </c>
      <c r="AU162" s="202" t="s">
        <v>90</v>
      </c>
      <c r="AY162" s="17" t="s">
        <v>135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17" t="s">
        <v>88</v>
      </c>
      <c r="BK162" s="203">
        <f>ROUND(I162*H162,2)</f>
        <v>0</v>
      </c>
      <c r="BL162" s="17" t="s">
        <v>142</v>
      </c>
      <c r="BM162" s="202" t="s">
        <v>192</v>
      </c>
    </row>
    <row r="163" spans="1:47" s="2" customFormat="1" ht="19.5">
      <c r="A163" s="34"/>
      <c r="B163" s="35"/>
      <c r="C163" s="36"/>
      <c r="D163" s="204" t="s">
        <v>144</v>
      </c>
      <c r="E163" s="36"/>
      <c r="F163" s="205" t="s">
        <v>193</v>
      </c>
      <c r="G163" s="36"/>
      <c r="H163" s="36"/>
      <c r="I163" s="206"/>
      <c r="J163" s="36"/>
      <c r="K163" s="36"/>
      <c r="L163" s="39"/>
      <c r="M163" s="207"/>
      <c r="N163" s="208"/>
      <c r="O163" s="71"/>
      <c r="P163" s="71"/>
      <c r="Q163" s="71"/>
      <c r="R163" s="71"/>
      <c r="S163" s="71"/>
      <c r="T163" s="72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T163" s="17" t="s">
        <v>144</v>
      </c>
      <c r="AU163" s="17" t="s">
        <v>90</v>
      </c>
    </row>
    <row r="164" spans="2:51" s="13" customFormat="1" ht="11.25">
      <c r="B164" s="209"/>
      <c r="C164" s="210"/>
      <c r="D164" s="204" t="s">
        <v>146</v>
      </c>
      <c r="E164" s="211" t="s">
        <v>1</v>
      </c>
      <c r="F164" s="212" t="s">
        <v>194</v>
      </c>
      <c r="G164" s="210"/>
      <c r="H164" s="211" t="s">
        <v>1</v>
      </c>
      <c r="I164" s="213"/>
      <c r="J164" s="210"/>
      <c r="K164" s="210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146</v>
      </c>
      <c r="AU164" s="218" t="s">
        <v>90</v>
      </c>
      <c r="AV164" s="13" t="s">
        <v>88</v>
      </c>
      <c r="AW164" s="13" t="s">
        <v>36</v>
      </c>
      <c r="AX164" s="13" t="s">
        <v>81</v>
      </c>
      <c r="AY164" s="218" t="s">
        <v>135</v>
      </c>
    </row>
    <row r="165" spans="2:51" s="13" customFormat="1" ht="11.25">
      <c r="B165" s="209"/>
      <c r="C165" s="210"/>
      <c r="D165" s="204" t="s">
        <v>146</v>
      </c>
      <c r="E165" s="211" t="s">
        <v>1</v>
      </c>
      <c r="F165" s="212" t="s">
        <v>195</v>
      </c>
      <c r="G165" s="210"/>
      <c r="H165" s="211" t="s">
        <v>1</v>
      </c>
      <c r="I165" s="213"/>
      <c r="J165" s="210"/>
      <c r="K165" s="210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146</v>
      </c>
      <c r="AU165" s="218" t="s">
        <v>90</v>
      </c>
      <c r="AV165" s="13" t="s">
        <v>88</v>
      </c>
      <c r="AW165" s="13" t="s">
        <v>36</v>
      </c>
      <c r="AX165" s="13" t="s">
        <v>81</v>
      </c>
      <c r="AY165" s="218" t="s">
        <v>135</v>
      </c>
    </row>
    <row r="166" spans="2:51" s="14" customFormat="1" ht="11.25">
      <c r="B166" s="219"/>
      <c r="C166" s="220"/>
      <c r="D166" s="204" t="s">
        <v>146</v>
      </c>
      <c r="E166" s="221" t="s">
        <v>1</v>
      </c>
      <c r="F166" s="222" t="s">
        <v>196</v>
      </c>
      <c r="G166" s="220"/>
      <c r="H166" s="223">
        <v>117.5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146</v>
      </c>
      <c r="AU166" s="229" t="s">
        <v>90</v>
      </c>
      <c r="AV166" s="14" t="s">
        <v>90</v>
      </c>
      <c r="AW166" s="14" t="s">
        <v>36</v>
      </c>
      <c r="AX166" s="14" t="s">
        <v>88</v>
      </c>
      <c r="AY166" s="229" t="s">
        <v>135</v>
      </c>
    </row>
    <row r="167" spans="1:65" s="2" customFormat="1" ht="24.2" customHeight="1">
      <c r="A167" s="34"/>
      <c r="B167" s="35"/>
      <c r="C167" s="191" t="s">
        <v>197</v>
      </c>
      <c r="D167" s="191" t="s">
        <v>137</v>
      </c>
      <c r="E167" s="192" t="s">
        <v>198</v>
      </c>
      <c r="F167" s="193" t="s">
        <v>199</v>
      </c>
      <c r="G167" s="194" t="s">
        <v>200</v>
      </c>
      <c r="H167" s="195">
        <v>429.3</v>
      </c>
      <c r="I167" s="196"/>
      <c r="J167" s="197">
        <f>ROUND(I167*H167,2)</f>
        <v>0</v>
      </c>
      <c r="K167" s="193" t="s">
        <v>141</v>
      </c>
      <c r="L167" s="39"/>
      <c r="M167" s="198" t="s">
        <v>1</v>
      </c>
      <c r="N167" s="199" t="s">
        <v>46</v>
      </c>
      <c r="O167" s="71"/>
      <c r="P167" s="200">
        <f>O167*H167</f>
        <v>0</v>
      </c>
      <c r="Q167" s="200">
        <v>0.00015</v>
      </c>
      <c r="R167" s="200">
        <f>Q167*H167</f>
        <v>0.064395</v>
      </c>
      <c r="S167" s="200">
        <v>0</v>
      </c>
      <c r="T167" s="201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02" t="s">
        <v>142</v>
      </c>
      <c r="AT167" s="202" t="s">
        <v>137</v>
      </c>
      <c r="AU167" s="202" t="s">
        <v>90</v>
      </c>
      <c r="AY167" s="17" t="s">
        <v>135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17" t="s">
        <v>88</v>
      </c>
      <c r="BK167" s="203">
        <f>ROUND(I167*H167,2)</f>
        <v>0</v>
      </c>
      <c r="BL167" s="17" t="s">
        <v>142</v>
      </c>
      <c r="BM167" s="202" t="s">
        <v>201</v>
      </c>
    </row>
    <row r="168" spans="1:47" s="2" customFormat="1" ht="19.5">
      <c r="A168" s="34"/>
      <c r="B168" s="35"/>
      <c r="C168" s="36"/>
      <c r="D168" s="204" t="s">
        <v>144</v>
      </c>
      <c r="E168" s="36"/>
      <c r="F168" s="205" t="s">
        <v>202</v>
      </c>
      <c r="G168" s="36"/>
      <c r="H168" s="36"/>
      <c r="I168" s="206"/>
      <c r="J168" s="36"/>
      <c r="K168" s="36"/>
      <c r="L168" s="39"/>
      <c r="M168" s="207"/>
      <c r="N168" s="208"/>
      <c r="O168" s="71"/>
      <c r="P168" s="71"/>
      <c r="Q168" s="71"/>
      <c r="R168" s="71"/>
      <c r="S168" s="71"/>
      <c r="T168" s="72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144</v>
      </c>
      <c r="AU168" s="17" t="s">
        <v>90</v>
      </c>
    </row>
    <row r="169" spans="2:51" s="13" customFormat="1" ht="11.25">
      <c r="B169" s="209"/>
      <c r="C169" s="210"/>
      <c r="D169" s="204" t="s">
        <v>146</v>
      </c>
      <c r="E169" s="211" t="s">
        <v>1</v>
      </c>
      <c r="F169" s="212" t="s">
        <v>203</v>
      </c>
      <c r="G169" s="210"/>
      <c r="H169" s="211" t="s">
        <v>1</v>
      </c>
      <c r="I169" s="213"/>
      <c r="J169" s="210"/>
      <c r="K169" s="210"/>
      <c r="L169" s="214"/>
      <c r="M169" s="215"/>
      <c r="N169" s="216"/>
      <c r="O169" s="216"/>
      <c r="P169" s="216"/>
      <c r="Q169" s="216"/>
      <c r="R169" s="216"/>
      <c r="S169" s="216"/>
      <c r="T169" s="217"/>
      <c r="AT169" s="218" t="s">
        <v>146</v>
      </c>
      <c r="AU169" s="218" t="s">
        <v>90</v>
      </c>
      <c r="AV169" s="13" t="s">
        <v>88</v>
      </c>
      <c r="AW169" s="13" t="s">
        <v>36</v>
      </c>
      <c r="AX169" s="13" t="s">
        <v>81</v>
      </c>
      <c r="AY169" s="218" t="s">
        <v>135</v>
      </c>
    </row>
    <row r="170" spans="2:51" s="14" customFormat="1" ht="11.25">
      <c r="B170" s="219"/>
      <c r="C170" s="220"/>
      <c r="D170" s="204" t="s">
        <v>146</v>
      </c>
      <c r="E170" s="221" t="s">
        <v>1</v>
      </c>
      <c r="F170" s="222" t="s">
        <v>204</v>
      </c>
      <c r="G170" s="220"/>
      <c r="H170" s="223">
        <v>267.6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146</v>
      </c>
      <c r="AU170" s="229" t="s">
        <v>90</v>
      </c>
      <c r="AV170" s="14" t="s">
        <v>90</v>
      </c>
      <c r="AW170" s="14" t="s">
        <v>36</v>
      </c>
      <c r="AX170" s="14" t="s">
        <v>81</v>
      </c>
      <c r="AY170" s="229" t="s">
        <v>135</v>
      </c>
    </row>
    <row r="171" spans="2:51" s="13" customFormat="1" ht="11.25">
      <c r="B171" s="209"/>
      <c r="C171" s="210"/>
      <c r="D171" s="204" t="s">
        <v>146</v>
      </c>
      <c r="E171" s="211" t="s">
        <v>1</v>
      </c>
      <c r="F171" s="212" t="s">
        <v>205</v>
      </c>
      <c r="G171" s="210"/>
      <c r="H171" s="211" t="s">
        <v>1</v>
      </c>
      <c r="I171" s="213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146</v>
      </c>
      <c r="AU171" s="218" t="s">
        <v>90</v>
      </c>
      <c r="AV171" s="13" t="s">
        <v>88</v>
      </c>
      <c r="AW171" s="13" t="s">
        <v>36</v>
      </c>
      <c r="AX171" s="13" t="s">
        <v>81</v>
      </c>
      <c r="AY171" s="218" t="s">
        <v>135</v>
      </c>
    </row>
    <row r="172" spans="2:51" s="14" customFormat="1" ht="11.25">
      <c r="B172" s="219"/>
      <c r="C172" s="220"/>
      <c r="D172" s="204" t="s">
        <v>146</v>
      </c>
      <c r="E172" s="221" t="s">
        <v>1</v>
      </c>
      <c r="F172" s="222" t="s">
        <v>206</v>
      </c>
      <c r="G172" s="220"/>
      <c r="H172" s="223">
        <v>82.2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146</v>
      </c>
      <c r="AU172" s="229" t="s">
        <v>90</v>
      </c>
      <c r="AV172" s="14" t="s">
        <v>90</v>
      </c>
      <c r="AW172" s="14" t="s">
        <v>36</v>
      </c>
      <c r="AX172" s="14" t="s">
        <v>81</v>
      </c>
      <c r="AY172" s="229" t="s">
        <v>135</v>
      </c>
    </row>
    <row r="173" spans="2:51" s="13" customFormat="1" ht="11.25">
      <c r="B173" s="209"/>
      <c r="C173" s="210"/>
      <c r="D173" s="204" t="s">
        <v>146</v>
      </c>
      <c r="E173" s="211" t="s">
        <v>1</v>
      </c>
      <c r="F173" s="212" t="s">
        <v>207</v>
      </c>
      <c r="G173" s="210"/>
      <c r="H173" s="211" t="s">
        <v>1</v>
      </c>
      <c r="I173" s="213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146</v>
      </c>
      <c r="AU173" s="218" t="s">
        <v>90</v>
      </c>
      <c r="AV173" s="13" t="s">
        <v>88</v>
      </c>
      <c r="AW173" s="13" t="s">
        <v>36</v>
      </c>
      <c r="AX173" s="13" t="s">
        <v>81</v>
      </c>
      <c r="AY173" s="218" t="s">
        <v>135</v>
      </c>
    </row>
    <row r="174" spans="2:51" s="14" customFormat="1" ht="11.25">
      <c r="B174" s="219"/>
      <c r="C174" s="220"/>
      <c r="D174" s="204" t="s">
        <v>146</v>
      </c>
      <c r="E174" s="221" t="s">
        <v>1</v>
      </c>
      <c r="F174" s="222" t="s">
        <v>208</v>
      </c>
      <c r="G174" s="220"/>
      <c r="H174" s="223">
        <v>79.5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146</v>
      </c>
      <c r="AU174" s="229" t="s">
        <v>90</v>
      </c>
      <c r="AV174" s="14" t="s">
        <v>90</v>
      </c>
      <c r="AW174" s="14" t="s">
        <v>36</v>
      </c>
      <c r="AX174" s="14" t="s">
        <v>81</v>
      </c>
      <c r="AY174" s="229" t="s">
        <v>135</v>
      </c>
    </row>
    <row r="175" spans="2:51" s="15" customFormat="1" ht="11.25">
      <c r="B175" s="230"/>
      <c r="C175" s="231"/>
      <c r="D175" s="204" t="s">
        <v>146</v>
      </c>
      <c r="E175" s="232" t="s">
        <v>1</v>
      </c>
      <c r="F175" s="233" t="s">
        <v>187</v>
      </c>
      <c r="G175" s="231"/>
      <c r="H175" s="234">
        <v>429.3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146</v>
      </c>
      <c r="AU175" s="240" t="s">
        <v>90</v>
      </c>
      <c r="AV175" s="15" t="s">
        <v>142</v>
      </c>
      <c r="AW175" s="15" t="s">
        <v>36</v>
      </c>
      <c r="AX175" s="15" t="s">
        <v>88</v>
      </c>
      <c r="AY175" s="240" t="s">
        <v>135</v>
      </c>
    </row>
    <row r="176" spans="1:65" s="2" customFormat="1" ht="24.2" customHeight="1">
      <c r="A176" s="34"/>
      <c r="B176" s="35"/>
      <c r="C176" s="191" t="s">
        <v>209</v>
      </c>
      <c r="D176" s="191" t="s">
        <v>137</v>
      </c>
      <c r="E176" s="192" t="s">
        <v>210</v>
      </c>
      <c r="F176" s="193" t="s">
        <v>211</v>
      </c>
      <c r="G176" s="194" t="s">
        <v>200</v>
      </c>
      <c r="H176" s="195">
        <v>429.3</v>
      </c>
      <c r="I176" s="196"/>
      <c r="J176" s="197">
        <f>ROUND(I176*H176,2)</f>
        <v>0</v>
      </c>
      <c r="K176" s="193" t="s">
        <v>141</v>
      </c>
      <c r="L176" s="39"/>
      <c r="M176" s="198" t="s">
        <v>1</v>
      </c>
      <c r="N176" s="199" t="s">
        <v>46</v>
      </c>
      <c r="O176" s="71"/>
      <c r="P176" s="200">
        <f>O176*H176</f>
        <v>0</v>
      </c>
      <c r="Q176" s="200">
        <v>0</v>
      </c>
      <c r="R176" s="200">
        <f>Q176*H176</f>
        <v>0</v>
      </c>
      <c r="S176" s="200">
        <v>0</v>
      </c>
      <c r="T176" s="201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02" t="s">
        <v>142</v>
      </c>
      <c r="AT176" s="202" t="s">
        <v>137</v>
      </c>
      <c r="AU176" s="202" t="s">
        <v>90</v>
      </c>
      <c r="AY176" s="17" t="s">
        <v>135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17" t="s">
        <v>88</v>
      </c>
      <c r="BK176" s="203">
        <f>ROUND(I176*H176,2)</f>
        <v>0</v>
      </c>
      <c r="BL176" s="17" t="s">
        <v>142</v>
      </c>
      <c r="BM176" s="202" t="s">
        <v>212</v>
      </c>
    </row>
    <row r="177" spans="1:47" s="2" customFormat="1" ht="19.5">
      <c r="A177" s="34"/>
      <c r="B177" s="35"/>
      <c r="C177" s="36"/>
      <c r="D177" s="204" t="s">
        <v>144</v>
      </c>
      <c r="E177" s="36"/>
      <c r="F177" s="205" t="s">
        <v>213</v>
      </c>
      <c r="G177" s="36"/>
      <c r="H177" s="36"/>
      <c r="I177" s="206"/>
      <c r="J177" s="36"/>
      <c r="K177" s="36"/>
      <c r="L177" s="39"/>
      <c r="M177" s="207"/>
      <c r="N177" s="208"/>
      <c r="O177" s="71"/>
      <c r="P177" s="71"/>
      <c r="Q177" s="71"/>
      <c r="R177" s="71"/>
      <c r="S177" s="71"/>
      <c r="T177" s="72"/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T177" s="17" t="s">
        <v>144</v>
      </c>
      <c r="AU177" s="17" t="s">
        <v>90</v>
      </c>
    </row>
    <row r="178" spans="2:51" s="13" customFormat="1" ht="11.25">
      <c r="B178" s="209"/>
      <c r="C178" s="210"/>
      <c r="D178" s="204" t="s">
        <v>146</v>
      </c>
      <c r="E178" s="211" t="s">
        <v>1</v>
      </c>
      <c r="F178" s="212" t="s">
        <v>203</v>
      </c>
      <c r="G178" s="210"/>
      <c r="H178" s="211" t="s">
        <v>1</v>
      </c>
      <c r="I178" s="213"/>
      <c r="J178" s="210"/>
      <c r="K178" s="210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146</v>
      </c>
      <c r="AU178" s="218" t="s">
        <v>90</v>
      </c>
      <c r="AV178" s="13" t="s">
        <v>88</v>
      </c>
      <c r="AW178" s="13" t="s">
        <v>36</v>
      </c>
      <c r="AX178" s="13" t="s">
        <v>81</v>
      </c>
      <c r="AY178" s="218" t="s">
        <v>135</v>
      </c>
    </row>
    <row r="179" spans="2:51" s="14" customFormat="1" ht="11.25">
      <c r="B179" s="219"/>
      <c r="C179" s="220"/>
      <c r="D179" s="204" t="s">
        <v>146</v>
      </c>
      <c r="E179" s="221" t="s">
        <v>1</v>
      </c>
      <c r="F179" s="222" t="s">
        <v>204</v>
      </c>
      <c r="G179" s="220"/>
      <c r="H179" s="223">
        <v>267.6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146</v>
      </c>
      <c r="AU179" s="229" t="s">
        <v>90</v>
      </c>
      <c r="AV179" s="14" t="s">
        <v>90</v>
      </c>
      <c r="AW179" s="14" t="s">
        <v>36</v>
      </c>
      <c r="AX179" s="14" t="s">
        <v>81</v>
      </c>
      <c r="AY179" s="229" t="s">
        <v>135</v>
      </c>
    </row>
    <row r="180" spans="2:51" s="13" customFormat="1" ht="11.25">
      <c r="B180" s="209"/>
      <c r="C180" s="210"/>
      <c r="D180" s="204" t="s">
        <v>146</v>
      </c>
      <c r="E180" s="211" t="s">
        <v>1</v>
      </c>
      <c r="F180" s="212" t="s">
        <v>205</v>
      </c>
      <c r="G180" s="210"/>
      <c r="H180" s="211" t="s">
        <v>1</v>
      </c>
      <c r="I180" s="213"/>
      <c r="J180" s="210"/>
      <c r="K180" s="210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146</v>
      </c>
      <c r="AU180" s="218" t="s">
        <v>90</v>
      </c>
      <c r="AV180" s="13" t="s">
        <v>88</v>
      </c>
      <c r="AW180" s="13" t="s">
        <v>36</v>
      </c>
      <c r="AX180" s="13" t="s">
        <v>81</v>
      </c>
      <c r="AY180" s="218" t="s">
        <v>135</v>
      </c>
    </row>
    <row r="181" spans="2:51" s="14" customFormat="1" ht="11.25">
      <c r="B181" s="219"/>
      <c r="C181" s="220"/>
      <c r="D181" s="204" t="s">
        <v>146</v>
      </c>
      <c r="E181" s="221" t="s">
        <v>1</v>
      </c>
      <c r="F181" s="222" t="s">
        <v>206</v>
      </c>
      <c r="G181" s="220"/>
      <c r="H181" s="223">
        <v>82.2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146</v>
      </c>
      <c r="AU181" s="229" t="s">
        <v>90</v>
      </c>
      <c r="AV181" s="14" t="s">
        <v>90</v>
      </c>
      <c r="AW181" s="14" t="s">
        <v>36</v>
      </c>
      <c r="AX181" s="14" t="s">
        <v>81</v>
      </c>
      <c r="AY181" s="229" t="s">
        <v>135</v>
      </c>
    </row>
    <row r="182" spans="2:51" s="13" customFormat="1" ht="11.25">
      <c r="B182" s="209"/>
      <c r="C182" s="210"/>
      <c r="D182" s="204" t="s">
        <v>146</v>
      </c>
      <c r="E182" s="211" t="s">
        <v>1</v>
      </c>
      <c r="F182" s="212" t="s">
        <v>207</v>
      </c>
      <c r="G182" s="210"/>
      <c r="H182" s="211" t="s">
        <v>1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146</v>
      </c>
      <c r="AU182" s="218" t="s">
        <v>90</v>
      </c>
      <c r="AV182" s="13" t="s">
        <v>88</v>
      </c>
      <c r="AW182" s="13" t="s">
        <v>36</v>
      </c>
      <c r="AX182" s="13" t="s">
        <v>81</v>
      </c>
      <c r="AY182" s="218" t="s">
        <v>135</v>
      </c>
    </row>
    <row r="183" spans="2:51" s="14" customFormat="1" ht="11.25">
      <c r="B183" s="219"/>
      <c r="C183" s="220"/>
      <c r="D183" s="204" t="s">
        <v>146</v>
      </c>
      <c r="E183" s="221" t="s">
        <v>1</v>
      </c>
      <c r="F183" s="222" t="s">
        <v>208</v>
      </c>
      <c r="G183" s="220"/>
      <c r="H183" s="223">
        <v>79.5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146</v>
      </c>
      <c r="AU183" s="229" t="s">
        <v>90</v>
      </c>
      <c r="AV183" s="14" t="s">
        <v>90</v>
      </c>
      <c r="AW183" s="14" t="s">
        <v>36</v>
      </c>
      <c r="AX183" s="14" t="s">
        <v>81</v>
      </c>
      <c r="AY183" s="229" t="s">
        <v>135</v>
      </c>
    </row>
    <row r="184" spans="2:51" s="15" customFormat="1" ht="11.25">
      <c r="B184" s="230"/>
      <c r="C184" s="231"/>
      <c r="D184" s="204" t="s">
        <v>146</v>
      </c>
      <c r="E184" s="232" t="s">
        <v>1</v>
      </c>
      <c r="F184" s="233" t="s">
        <v>187</v>
      </c>
      <c r="G184" s="231"/>
      <c r="H184" s="234">
        <v>429.3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146</v>
      </c>
      <c r="AU184" s="240" t="s">
        <v>90</v>
      </c>
      <c r="AV184" s="15" t="s">
        <v>142</v>
      </c>
      <c r="AW184" s="15" t="s">
        <v>36</v>
      </c>
      <c r="AX184" s="15" t="s">
        <v>88</v>
      </c>
      <c r="AY184" s="240" t="s">
        <v>135</v>
      </c>
    </row>
    <row r="185" spans="1:65" s="2" customFormat="1" ht="16.5" customHeight="1">
      <c r="A185" s="34"/>
      <c r="B185" s="35"/>
      <c r="C185" s="241" t="s">
        <v>214</v>
      </c>
      <c r="D185" s="241" t="s">
        <v>215</v>
      </c>
      <c r="E185" s="242" t="s">
        <v>216</v>
      </c>
      <c r="F185" s="243" t="s">
        <v>217</v>
      </c>
      <c r="G185" s="244" t="s">
        <v>218</v>
      </c>
      <c r="H185" s="245">
        <v>52.289</v>
      </c>
      <c r="I185" s="246"/>
      <c r="J185" s="247">
        <f>ROUND(I185*H185,2)</f>
        <v>0</v>
      </c>
      <c r="K185" s="243" t="s">
        <v>219</v>
      </c>
      <c r="L185" s="248"/>
      <c r="M185" s="249" t="s">
        <v>1</v>
      </c>
      <c r="N185" s="250" t="s">
        <v>46</v>
      </c>
      <c r="O185" s="71"/>
      <c r="P185" s="200">
        <f>O185*H185</f>
        <v>0</v>
      </c>
      <c r="Q185" s="200">
        <v>0</v>
      </c>
      <c r="R185" s="200">
        <f>Q185*H185</f>
        <v>0</v>
      </c>
      <c r="S185" s="200">
        <v>0</v>
      </c>
      <c r="T185" s="201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02" t="s">
        <v>197</v>
      </c>
      <c r="AT185" s="202" t="s">
        <v>215</v>
      </c>
      <c r="AU185" s="202" t="s">
        <v>90</v>
      </c>
      <c r="AY185" s="17" t="s">
        <v>135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17" t="s">
        <v>88</v>
      </c>
      <c r="BK185" s="203">
        <f>ROUND(I185*H185,2)</f>
        <v>0</v>
      </c>
      <c r="BL185" s="17" t="s">
        <v>142</v>
      </c>
      <c r="BM185" s="202" t="s">
        <v>220</v>
      </c>
    </row>
    <row r="186" spans="1:47" s="2" customFormat="1" ht="11.25">
      <c r="A186" s="34"/>
      <c r="B186" s="35"/>
      <c r="C186" s="36"/>
      <c r="D186" s="204" t="s">
        <v>144</v>
      </c>
      <c r="E186" s="36"/>
      <c r="F186" s="205" t="s">
        <v>217</v>
      </c>
      <c r="G186" s="36"/>
      <c r="H186" s="36"/>
      <c r="I186" s="206"/>
      <c r="J186" s="36"/>
      <c r="K186" s="36"/>
      <c r="L186" s="39"/>
      <c r="M186" s="207"/>
      <c r="N186" s="208"/>
      <c r="O186" s="71"/>
      <c r="P186" s="71"/>
      <c r="Q186" s="71"/>
      <c r="R186" s="71"/>
      <c r="S186" s="71"/>
      <c r="T186" s="72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T186" s="17" t="s">
        <v>144</v>
      </c>
      <c r="AU186" s="17" t="s">
        <v>90</v>
      </c>
    </row>
    <row r="187" spans="2:51" s="14" customFormat="1" ht="11.25">
      <c r="B187" s="219"/>
      <c r="C187" s="220"/>
      <c r="D187" s="204" t="s">
        <v>146</v>
      </c>
      <c r="E187" s="220"/>
      <c r="F187" s="222" t="s">
        <v>221</v>
      </c>
      <c r="G187" s="220"/>
      <c r="H187" s="223">
        <v>52.289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146</v>
      </c>
      <c r="AU187" s="229" t="s">
        <v>90</v>
      </c>
      <c r="AV187" s="14" t="s">
        <v>90</v>
      </c>
      <c r="AW187" s="14" t="s">
        <v>4</v>
      </c>
      <c r="AX187" s="14" t="s">
        <v>88</v>
      </c>
      <c r="AY187" s="229" t="s">
        <v>135</v>
      </c>
    </row>
    <row r="188" spans="1:65" s="2" customFormat="1" ht="37.9" customHeight="1">
      <c r="A188" s="34"/>
      <c r="B188" s="35"/>
      <c r="C188" s="191" t="s">
        <v>222</v>
      </c>
      <c r="D188" s="191" t="s">
        <v>137</v>
      </c>
      <c r="E188" s="192" t="s">
        <v>223</v>
      </c>
      <c r="F188" s="193" t="s">
        <v>224</v>
      </c>
      <c r="G188" s="194" t="s">
        <v>140</v>
      </c>
      <c r="H188" s="195">
        <v>3323.9</v>
      </c>
      <c r="I188" s="196"/>
      <c r="J188" s="197">
        <f>ROUND(I188*H188,2)</f>
        <v>0</v>
      </c>
      <c r="K188" s="193" t="s">
        <v>141</v>
      </c>
      <c r="L188" s="39"/>
      <c r="M188" s="198" t="s">
        <v>1</v>
      </c>
      <c r="N188" s="199" t="s">
        <v>46</v>
      </c>
      <c r="O188" s="71"/>
      <c r="P188" s="200">
        <f>O188*H188</f>
        <v>0</v>
      </c>
      <c r="Q188" s="200">
        <v>0</v>
      </c>
      <c r="R188" s="200">
        <f>Q188*H188</f>
        <v>0</v>
      </c>
      <c r="S188" s="200">
        <v>0</v>
      </c>
      <c r="T188" s="201">
        <f>S188*H188</f>
        <v>0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202" t="s">
        <v>142</v>
      </c>
      <c r="AT188" s="202" t="s">
        <v>137</v>
      </c>
      <c r="AU188" s="202" t="s">
        <v>90</v>
      </c>
      <c r="AY188" s="17" t="s">
        <v>135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17" t="s">
        <v>88</v>
      </c>
      <c r="BK188" s="203">
        <f>ROUND(I188*H188,2)</f>
        <v>0</v>
      </c>
      <c r="BL188" s="17" t="s">
        <v>142</v>
      </c>
      <c r="BM188" s="202" t="s">
        <v>225</v>
      </c>
    </row>
    <row r="189" spans="1:47" s="2" customFormat="1" ht="39">
      <c r="A189" s="34"/>
      <c r="B189" s="35"/>
      <c r="C189" s="36"/>
      <c r="D189" s="204" t="s">
        <v>144</v>
      </c>
      <c r="E189" s="36"/>
      <c r="F189" s="205" t="s">
        <v>226</v>
      </c>
      <c r="G189" s="36"/>
      <c r="H189" s="36"/>
      <c r="I189" s="206"/>
      <c r="J189" s="36"/>
      <c r="K189" s="36"/>
      <c r="L189" s="39"/>
      <c r="M189" s="207"/>
      <c r="N189" s="208"/>
      <c r="O189" s="71"/>
      <c r="P189" s="71"/>
      <c r="Q189" s="71"/>
      <c r="R189" s="71"/>
      <c r="S189" s="71"/>
      <c r="T189" s="72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144</v>
      </c>
      <c r="AU189" s="17" t="s">
        <v>90</v>
      </c>
    </row>
    <row r="190" spans="2:51" s="13" customFormat="1" ht="11.25">
      <c r="B190" s="209"/>
      <c r="C190" s="210"/>
      <c r="D190" s="204" t="s">
        <v>146</v>
      </c>
      <c r="E190" s="211" t="s">
        <v>1</v>
      </c>
      <c r="F190" s="212" t="s">
        <v>227</v>
      </c>
      <c r="G190" s="210"/>
      <c r="H190" s="211" t="s">
        <v>1</v>
      </c>
      <c r="I190" s="213"/>
      <c r="J190" s="210"/>
      <c r="K190" s="210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146</v>
      </c>
      <c r="AU190" s="218" t="s">
        <v>90</v>
      </c>
      <c r="AV190" s="13" t="s">
        <v>88</v>
      </c>
      <c r="AW190" s="13" t="s">
        <v>36</v>
      </c>
      <c r="AX190" s="13" t="s">
        <v>81</v>
      </c>
      <c r="AY190" s="218" t="s">
        <v>135</v>
      </c>
    </row>
    <row r="191" spans="2:51" s="13" customFormat="1" ht="11.25">
      <c r="B191" s="209"/>
      <c r="C191" s="210"/>
      <c r="D191" s="204" t="s">
        <v>146</v>
      </c>
      <c r="E191" s="211" t="s">
        <v>1</v>
      </c>
      <c r="F191" s="212" t="s">
        <v>182</v>
      </c>
      <c r="G191" s="210"/>
      <c r="H191" s="211" t="s">
        <v>1</v>
      </c>
      <c r="I191" s="213"/>
      <c r="J191" s="210"/>
      <c r="K191" s="210"/>
      <c r="L191" s="214"/>
      <c r="M191" s="215"/>
      <c r="N191" s="216"/>
      <c r="O191" s="216"/>
      <c r="P191" s="216"/>
      <c r="Q191" s="216"/>
      <c r="R191" s="216"/>
      <c r="S191" s="216"/>
      <c r="T191" s="217"/>
      <c r="AT191" s="218" t="s">
        <v>146</v>
      </c>
      <c r="AU191" s="218" t="s">
        <v>90</v>
      </c>
      <c r="AV191" s="13" t="s">
        <v>88</v>
      </c>
      <c r="AW191" s="13" t="s">
        <v>36</v>
      </c>
      <c r="AX191" s="13" t="s">
        <v>81</v>
      </c>
      <c r="AY191" s="218" t="s">
        <v>135</v>
      </c>
    </row>
    <row r="192" spans="2:51" s="13" customFormat="1" ht="11.25">
      <c r="B192" s="209"/>
      <c r="C192" s="210"/>
      <c r="D192" s="204" t="s">
        <v>146</v>
      </c>
      <c r="E192" s="211" t="s">
        <v>1</v>
      </c>
      <c r="F192" s="212" t="s">
        <v>183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146</v>
      </c>
      <c r="AU192" s="218" t="s">
        <v>90</v>
      </c>
      <c r="AV192" s="13" t="s">
        <v>88</v>
      </c>
      <c r="AW192" s="13" t="s">
        <v>36</v>
      </c>
      <c r="AX192" s="13" t="s">
        <v>81</v>
      </c>
      <c r="AY192" s="218" t="s">
        <v>135</v>
      </c>
    </row>
    <row r="193" spans="2:51" s="14" customFormat="1" ht="11.25">
      <c r="B193" s="219"/>
      <c r="C193" s="220"/>
      <c r="D193" s="204" t="s">
        <v>146</v>
      </c>
      <c r="E193" s="221" t="s">
        <v>1</v>
      </c>
      <c r="F193" s="222" t="s">
        <v>184</v>
      </c>
      <c r="G193" s="220"/>
      <c r="H193" s="223">
        <v>2034.96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146</v>
      </c>
      <c r="AU193" s="229" t="s">
        <v>90</v>
      </c>
      <c r="AV193" s="14" t="s">
        <v>90</v>
      </c>
      <c r="AW193" s="14" t="s">
        <v>36</v>
      </c>
      <c r="AX193" s="14" t="s">
        <v>81</v>
      </c>
      <c r="AY193" s="229" t="s">
        <v>135</v>
      </c>
    </row>
    <row r="194" spans="2:51" s="13" customFormat="1" ht="11.25">
      <c r="B194" s="209"/>
      <c r="C194" s="210"/>
      <c r="D194" s="204" t="s">
        <v>146</v>
      </c>
      <c r="E194" s="211" t="s">
        <v>1</v>
      </c>
      <c r="F194" s="212" t="s">
        <v>185</v>
      </c>
      <c r="G194" s="210"/>
      <c r="H194" s="211" t="s">
        <v>1</v>
      </c>
      <c r="I194" s="213"/>
      <c r="J194" s="210"/>
      <c r="K194" s="210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146</v>
      </c>
      <c r="AU194" s="218" t="s">
        <v>90</v>
      </c>
      <c r="AV194" s="13" t="s">
        <v>88</v>
      </c>
      <c r="AW194" s="13" t="s">
        <v>36</v>
      </c>
      <c r="AX194" s="13" t="s">
        <v>81</v>
      </c>
      <c r="AY194" s="218" t="s">
        <v>135</v>
      </c>
    </row>
    <row r="195" spans="2:51" s="13" customFormat="1" ht="11.25">
      <c r="B195" s="209"/>
      <c r="C195" s="210"/>
      <c r="D195" s="204" t="s">
        <v>146</v>
      </c>
      <c r="E195" s="211" t="s">
        <v>1</v>
      </c>
      <c r="F195" s="212" t="s">
        <v>183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146</v>
      </c>
      <c r="AU195" s="218" t="s">
        <v>90</v>
      </c>
      <c r="AV195" s="13" t="s">
        <v>88</v>
      </c>
      <c r="AW195" s="13" t="s">
        <v>36</v>
      </c>
      <c r="AX195" s="13" t="s">
        <v>81</v>
      </c>
      <c r="AY195" s="218" t="s">
        <v>135</v>
      </c>
    </row>
    <row r="196" spans="2:51" s="14" customFormat="1" ht="11.25">
      <c r="B196" s="219"/>
      <c r="C196" s="220"/>
      <c r="D196" s="204" t="s">
        <v>146</v>
      </c>
      <c r="E196" s="221" t="s">
        <v>1</v>
      </c>
      <c r="F196" s="222" t="s">
        <v>186</v>
      </c>
      <c r="G196" s="220"/>
      <c r="H196" s="223">
        <v>1288.94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146</v>
      </c>
      <c r="AU196" s="229" t="s">
        <v>90</v>
      </c>
      <c r="AV196" s="14" t="s">
        <v>90</v>
      </c>
      <c r="AW196" s="14" t="s">
        <v>36</v>
      </c>
      <c r="AX196" s="14" t="s">
        <v>81</v>
      </c>
      <c r="AY196" s="229" t="s">
        <v>135</v>
      </c>
    </row>
    <row r="197" spans="2:51" s="15" customFormat="1" ht="11.25">
      <c r="B197" s="230"/>
      <c r="C197" s="231"/>
      <c r="D197" s="204" t="s">
        <v>146</v>
      </c>
      <c r="E197" s="232" t="s">
        <v>1</v>
      </c>
      <c r="F197" s="233" t="s">
        <v>187</v>
      </c>
      <c r="G197" s="231"/>
      <c r="H197" s="234">
        <v>3323.9</v>
      </c>
      <c r="I197" s="235"/>
      <c r="J197" s="231"/>
      <c r="K197" s="231"/>
      <c r="L197" s="236"/>
      <c r="M197" s="237"/>
      <c r="N197" s="238"/>
      <c r="O197" s="238"/>
      <c r="P197" s="238"/>
      <c r="Q197" s="238"/>
      <c r="R197" s="238"/>
      <c r="S197" s="238"/>
      <c r="T197" s="239"/>
      <c r="AT197" s="240" t="s">
        <v>146</v>
      </c>
      <c r="AU197" s="240" t="s">
        <v>90</v>
      </c>
      <c r="AV197" s="15" t="s">
        <v>142</v>
      </c>
      <c r="AW197" s="15" t="s">
        <v>36</v>
      </c>
      <c r="AX197" s="15" t="s">
        <v>88</v>
      </c>
      <c r="AY197" s="240" t="s">
        <v>135</v>
      </c>
    </row>
    <row r="198" spans="1:65" s="2" customFormat="1" ht="24.2" customHeight="1">
      <c r="A198" s="34"/>
      <c r="B198" s="35"/>
      <c r="C198" s="191" t="s">
        <v>228</v>
      </c>
      <c r="D198" s="191" t="s">
        <v>137</v>
      </c>
      <c r="E198" s="192" t="s">
        <v>229</v>
      </c>
      <c r="F198" s="193" t="s">
        <v>230</v>
      </c>
      <c r="G198" s="194" t="s">
        <v>140</v>
      </c>
      <c r="H198" s="195">
        <v>3323.9</v>
      </c>
      <c r="I198" s="196"/>
      <c r="J198" s="197">
        <f>ROUND(I198*H198,2)</f>
        <v>0</v>
      </c>
      <c r="K198" s="193" t="s">
        <v>141</v>
      </c>
      <c r="L198" s="39"/>
      <c r="M198" s="198" t="s">
        <v>1</v>
      </c>
      <c r="N198" s="199" t="s">
        <v>46</v>
      </c>
      <c r="O198" s="71"/>
      <c r="P198" s="200">
        <f>O198*H198</f>
        <v>0</v>
      </c>
      <c r="Q198" s="200">
        <v>0</v>
      </c>
      <c r="R198" s="200">
        <f>Q198*H198</f>
        <v>0</v>
      </c>
      <c r="S198" s="200">
        <v>0</v>
      </c>
      <c r="T198" s="201">
        <f>S198*H198</f>
        <v>0</v>
      </c>
      <c r="U198" s="34"/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202" t="s">
        <v>142</v>
      </c>
      <c r="AT198" s="202" t="s">
        <v>137</v>
      </c>
      <c r="AU198" s="202" t="s">
        <v>90</v>
      </c>
      <c r="AY198" s="17" t="s">
        <v>135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17" t="s">
        <v>88</v>
      </c>
      <c r="BK198" s="203">
        <f>ROUND(I198*H198,2)</f>
        <v>0</v>
      </c>
      <c r="BL198" s="17" t="s">
        <v>142</v>
      </c>
      <c r="BM198" s="202" t="s">
        <v>231</v>
      </c>
    </row>
    <row r="199" spans="1:47" s="2" customFormat="1" ht="29.25">
      <c r="A199" s="34"/>
      <c r="B199" s="35"/>
      <c r="C199" s="36"/>
      <c r="D199" s="204" t="s">
        <v>144</v>
      </c>
      <c r="E199" s="36"/>
      <c r="F199" s="205" t="s">
        <v>232</v>
      </c>
      <c r="G199" s="36"/>
      <c r="H199" s="36"/>
      <c r="I199" s="206"/>
      <c r="J199" s="36"/>
      <c r="K199" s="36"/>
      <c r="L199" s="39"/>
      <c r="M199" s="207"/>
      <c r="N199" s="208"/>
      <c r="O199" s="71"/>
      <c r="P199" s="71"/>
      <c r="Q199" s="71"/>
      <c r="R199" s="71"/>
      <c r="S199" s="71"/>
      <c r="T199" s="72"/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144</v>
      </c>
      <c r="AU199" s="17" t="s">
        <v>90</v>
      </c>
    </row>
    <row r="200" spans="2:51" s="13" customFormat="1" ht="11.25">
      <c r="B200" s="209"/>
      <c r="C200" s="210"/>
      <c r="D200" s="204" t="s">
        <v>146</v>
      </c>
      <c r="E200" s="211" t="s">
        <v>1</v>
      </c>
      <c r="F200" s="212" t="s">
        <v>227</v>
      </c>
      <c r="G200" s="210"/>
      <c r="H200" s="211" t="s">
        <v>1</v>
      </c>
      <c r="I200" s="213"/>
      <c r="J200" s="210"/>
      <c r="K200" s="210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146</v>
      </c>
      <c r="AU200" s="218" t="s">
        <v>90</v>
      </c>
      <c r="AV200" s="13" t="s">
        <v>88</v>
      </c>
      <c r="AW200" s="13" t="s">
        <v>36</v>
      </c>
      <c r="AX200" s="13" t="s">
        <v>81</v>
      </c>
      <c r="AY200" s="218" t="s">
        <v>135</v>
      </c>
    </row>
    <row r="201" spans="2:51" s="13" customFormat="1" ht="11.25">
      <c r="B201" s="209"/>
      <c r="C201" s="210"/>
      <c r="D201" s="204" t="s">
        <v>146</v>
      </c>
      <c r="E201" s="211" t="s">
        <v>1</v>
      </c>
      <c r="F201" s="212" t="s">
        <v>182</v>
      </c>
      <c r="G201" s="210"/>
      <c r="H201" s="211" t="s">
        <v>1</v>
      </c>
      <c r="I201" s="213"/>
      <c r="J201" s="210"/>
      <c r="K201" s="210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146</v>
      </c>
      <c r="AU201" s="218" t="s">
        <v>90</v>
      </c>
      <c r="AV201" s="13" t="s">
        <v>88</v>
      </c>
      <c r="AW201" s="13" t="s">
        <v>36</v>
      </c>
      <c r="AX201" s="13" t="s">
        <v>81</v>
      </c>
      <c r="AY201" s="218" t="s">
        <v>135</v>
      </c>
    </row>
    <row r="202" spans="2:51" s="13" customFormat="1" ht="11.25">
      <c r="B202" s="209"/>
      <c r="C202" s="210"/>
      <c r="D202" s="204" t="s">
        <v>146</v>
      </c>
      <c r="E202" s="211" t="s">
        <v>1</v>
      </c>
      <c r="F202" s="212" t="s">
        <v>183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146</v>
      </c>
      <c r="AU202" s="218" t="s">
        <v>90</v>
      </c>
      <c r="AV202" s="13" t="s">
        <v>88</v>
      </c>
      <c r="AW202" s="13" t="s">
        <v>36</v>
      </c>
      <c r="AX202" s="13" t="s">
        <v>81</v>
      </c>
      <c r="AY202" s="218" t="s">
        <v>135</v>
      </c>
    </row>
    <row r="203" spans="2:51" s="14" customFormat="1" ht="11.25">
      <c r="B203" s="219"/>
      <c r="C203" s="220"/>
      <c r="D203" s="204" t="s">
        <v>146</v>
      </c>
      <c r="E203" s="221" t="s">
        <v>1</v>
      </c>
      <c r="F203" s="222" t="s">
        <v>184</v>
      </c>
      <c r="G203" s="220"/>
      <c r="H203" s="223">
        <v>2034.96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146</v>
      </c>
      <c r="AU203" s="229" t="s">
        <v>90</v>
      </c>
      <c r="AV203" s="14" t="s">
        <v>90</v>
      </c>
      <c r="AW203" s="14" t="s">
        <v>36</v>
      </c>
      <c r="AX203" s="14" t="s">
        <v>81</v>
      </c>
      <c r="AY203" s="229" t="s">
        <v>135</v>
      </c>
    </row>
    <row r="204" spans="2:51" s="13" customFormat="1" ht="11.25">
      <c r="B204" s="209"/>
      <c r="C204" s="210"/>
      <c r="D204" s="204" t="s">
        <v>146</v>
      </c>
      <c r="E204" s="211" t="s">
        <v>1</v>
      </c>
      <c r="F204" s="212" t="s">
        <v>185</v>
      </c>
      <c r="G204" s="210"/>
      <c r="H204" s="211" t="s">
        <v>1</v>
      </c>
      <c r="I204" s="213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146</v>
      </c>
      <c r="AU204" s="218" t="s">
        <v>90</v>
      </c>
      <c r="AV204" s="13" t="s">
        <v>88</v>
      </c>
      <c r="AW204" s="13" t="s">
        <v>36</v>
      </c>
      <c r="AX204" s="13" t="s">
        <v>81</v>
      </c>
      <c r="AY204" s="218" t="s">
        <v>135</v>
      </c>
    </row>
    <row r="205" spans="2:51" s="13" customFormat="1" ht="11.25">
      <c r="B205" s="209"/>
      <c r="C205" s="210"/>
      <c r="D205" s="204" t="s">
        <v>146</v>
      </c>
      <c r="E205" s="211" t="s">
        <v>1</v>
      </c>
      <c r="F205" s="212" t="s">
        <v>183</v>
      </c>
      <c r="G205" s="210"/>
      <c r="H205" s="211" t="s">
        <v>1</v>
      </c>
      <c r="I205" s="213"/>
      <c r="J205" s="210"/>
      <c r="K205" s="210"/>
      <c r="L205" s="214"/>
      <c r="M205" s="215"/>
      <c r="N205" s="216"/>
      <c r="O205" s="216"/>
      <c r="P205" s="216"/>
      <c r="Q205" s="216"/>
      <c r="R205" s="216"/>
      <c r="S205" s="216"/>
      <c r="T205" s="217"/>
      <c r="AT205" s="218" t="s">
        <v>146</v>
      </c>
      <c r="AU205" s="218" t="s">
        <v>90</v>
      </c>
      <c r="AV205" s="13" t="s">
        <v>88</v>
      </c>
      <c r="AW205" s="13" t="s">
        <v>36</v>
      </c>
      <c r="AX205" s="13" t="s">
        <v>81</v>
      </c>
      <c r="AY205" s="218" t="s">
        <v>135</v>
      </c>
    </row>
    <row r="206" spans="2:51" s="14" customFormat="1" ht="11.25">
      <c r="B206" s="219"/>
      <c r="C206" s="220"/>
      <c r="D206" s="204" t="s">
        <v>146</v>
      </c>
      <c r="E206" s="221" t="s">
        <v>1</v>
      </c>
      <c r="F206" s="222" t="s">
        <v>186</v>
      </c>
      <c r="G206" s="220"/>
      <c r="H206" s="223">
        <v>1288.94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146</v>
      </c>
      <c r="AU206" s="229" t="s">
        <v>90</v>
      </c>
      <c r="AV206" s="14" t="s">
        <v>90</v>
      </c>
      <c r="AW206" s="14" t="s">
        <v>36</v>
      </c>
      <c r="AX206" s="14" t="s">
        <v>81</v>
      </c>
      <c r="AY206" s="229" t="s">
        <v>135</v>
      </c>
    </row>
    <row r="207" spans="2:51" s="15" customFormat="1" ht="11.25">
      <c r="B207" s="230"/>
      <c r="C207" s="231"/>
      <c r="D207" s="204" t="s">
        <v>146</v>
      </c>
      <c r="E207" s="232" t="s">
        <v>1</v>
      </c>
      <c r="F207" s="233" t="s">
        <v>187</v>
      </c>
      <c r="G207" s="231"/>
      <c r="H207" s="234">
        <v>3323.9</v>
      </c>
      <c r="I207" s="235"/>
      <c r="J207" s="231"/>
      <c r="K207" s="231"/>
      <c r="L207" s="236"/>
      <c r="M207" s="237"/>
      <c r="N207" s="238"/>
      <c r="O207" s="238"/>
      <c r="P207" s="238"/>
      <c r="Q207" s="238"/>
      <c r="R207" s="238"/>
      <c r="S207" s="238"/>
      <c r="T207" s="239"/>
      <c r="AT207" s="240" t="s">
        <v>146</v>
      </c>
      <c r="AU207" s="240" t="s">
        <v>90</v>
      </c>
      <c r="AV207" s="15" t="s">
        <v>142</v>
      </c>
      <c r="AW207" s="15" t="s">
        <v>36</v>
      </c>
      <c r="AX207" s="15" t="s">
        <v>88</v>
      </c>
      <c r="AY207" s="240" t="s">
        <v>135</v>
      </c>
    </row>
    <row r="208" spans="1:65" s="2" customFormat="1" ht="37.9" customHeight="1">
      <c r="A208" s="34"/>
      <c r="B208" s="35"/>
      <c r="C208" s="191" t="s">
        <v>233</v>
      </c>
      <c r="D208" s="191" t="s">
        <v>137</v>
      </c>
      <c r="E208" s="192" t="s">
        <v>234</v>
      </c>
      <c r="F208" s="193" t="s">
        <v>235</v>
      </c>
      <c r="G208" s="194" t="s">
        <v>140</v>
      </c>
      <c r="H208" s="195">
        <v>3490.98</v>
      </c>
      <c r="I208" s="196"/>
      <c r="J208" s="197">
        <f>ROUND(I208*H208,2)</f>
        <v>0</v>
      </c>
      <c r="K208" s="193" t="s">
        <v>141</v>
      </c>
      <c r="L208" s="39"/>
      <c r="M208" s="198" t="s">
        <v>1</v>
      </c>
      <c r="N208" s="199" t="s">
        <v>46</v>
      </c>
      <c r="O208" s="71"/>
      <c r="P208" s="200">
        <f>O208*H208</f>
        <v>0</v>
      </c>
      <c r="Q208" s="200">
        <v>0</v>
      </c>
      <c r="R208" s="200">
        <f>Q208*H208</f>
        <v>0</v>
      </c>
      <c r="S208" s="200">
        <v>0</v>
      </c>
      <c r="T208" s="201">
        <f>S208*H208</f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202" t="s">
        <v>142</v>
      </c>
      <c r="AT208" s="202" t="s">
        <v>137</v>
      </c>
      <c r="AU208" s="202" t="s">
        <v>90</v>
      </c>
      <c r="AY208" s="17" t="s">
        <v>135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17" t="s">
        <v>88</v>
      </c>
      <c r="BK208" s="203">
        <f>ROUND(I208*H208,2)</f>
        <v>0</v>
      </c>
      <c r="BL208" s="17" t="s">
        <v>142</v>
      </c>
      <c r="BM208" s="202" t="s">
        <v>236</v>
      </c>
    </row>
    <row r="209" spans="1:47" s="2" customFormat="1" ht="39">
      <c r="A209" s="34"/>
      <c r="B209" s="35"/>
      <c r="C209" s="36"/>
      <c r="D209" s="204" t="s">
        <v>144</v>
      </c>
      <c r="E209" s="36"/>
      <c r="F209" s="205" t="s">
        <v>237</v>
      </c>
      <c r="G209" s="36"/>
      <c r="H209" s="36"/>
      <c r="I209" s="206"/>
      <c r="J209" s="36"/>
      <c r="K209" s="36"/>
      <c r="L209" s="39"/>
      <c r="M209" s="207"/>
      <c r="N209" s="208"/>
      <c r="O209" s="71"/>
      <c r="P209" s="71"/>
      <c r="Q209" s="71"/>
      <c r="R209" s="71"/>
      <c r="S209" s="71"/>
      <c r="T209" s="72"/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144</v>
      </c>
      <c r="AU209" s="17" t="s">
        <v>90</v>
      </c>
    </row>
    <row r="210" spans="2:51" s="13" customFormat="1" ht="11.25">
      <c r="B210" s="209"/>
      <c r="C210" s="210"/>
      <c r="D210" s="204" t="s">
        <v>146</v>
      </c>
      <c r="E210" s="211" t="s">
        <v>1</v>
      </c>
      <c r="F210" s="212" t="s">
        <v>238</v>
      </c>
      <c r="G210" s="210"/>
      <c r="H210" s="211" t="s">
        <v>1</v>
      </c>
      <c r="I210" s="213"/>
      <c r="J210" s="210"/>
      <c r="K210" s="210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146</v>
      </c>
      <c r="AU210" s="218" t="s">
        <v>90</v>
      </c>
      <c r="AV210" s="13" t="s">
        <v>88</v>
      </c>
      <c r="AW210" s="13" t="s">
        <v>36</v>
      </c>
      <c r="AX210" s="13" t="s">
        <v>81</v>
      </c>
      <c r="AY210" s="218" t="s">
        <v>135</v>
      </c>
    </row>
    <row r="211" spans="2:51" s="14" customFormat="1" ht="11.25">
      <c r="B211" s="219"/>
      <c r="C211" s="220"/>
      <c r="D211" s="204" t="s">
        <v>146</v>
      </c>
      <c r="E211" s="221" t="s">
        <v>1</v>
      </c>
      <c r="F211" s="222" t="s">
        <v>181</v>
      </c>
      <c r="G211" s="220"/>
      <c r="H211" s="223">
        <v>3490.98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146</v>
      </c>
      <c r="AU211" s="229" t="s">
        <v>90</v>
      </c>
      <c r="AV211" s="14" t="s">
        <v>90</v>
      </c>
      <c r="AW211" s="14" t="s">
        <v>36</v>
      </c>
      <c r="AX211" s="14" t="s">
        <v>88</v>
      </c>
      <c r="AY211" s="229" t="s">
        <v>135</v>
      </c>
    </row>
    <row r="212" spans="1:65" s="2" customFormat="1" ht="37.9" customHeight="1">
      <c r="A212" s="34"/>
      <c r="B212" s="35"/>
      <c r="C212" s="191" t="s">
        <v>239</v>
      </c>
      <c r="D212" s="191" t="s">
        <v>137</v>
      </c>
      <c r="E212" s="192" t="s">
        <v>240</v>
      </c>
      <c r="F212" s="193" t="s">
        <v>241</v>
      </c>
      <c r="G212" s="194" t="s">
        <v>140</v>
      </c>
      <c r="H212" s="195">
        <v>52364.7</v>
      </c>
      <c r="I212" s="196"/>
      <c r="J212" s="197">
        <f>ROUND(I212*H212,2)</f>
        <v>0</v>
      </c>
      <c r="K212" s="193" t="s">
        <v>141</v>
      </c>
      <c r="L212" s="39"/>
      <c r="M212" s="198" t="s">
        <v>1</v>
      </c>
      <c r="N212" s="199" t="s">
        <v>46</v>
      </c>
      <c r="O212" s="71"/>
      <c r="P212" s="200">
        <f>O212*H212</f>
        <v>0</v>
      </c>
      <c r="Q212" s="200">
        <v>0</v>
      </c>
      <c r="R212" s="200">
        <f>Q212*H212</f>
        <v>0</v>
      </c>
      <c r="S212" s="200">
        <v>0</v>
      </c>
      <c r="T212" s="201">
        <f>S212*H212</f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202" t="s">
        <v>142</v>
      </c>
      <c r="AT212" s="202" t="s">
        <v>137</v>
      </c>
      <c r="AU212" s="202" t="s">
        <v>90</v>
      </c>
      <c r="AY212" s="17" t="s">
        <v>135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17" t="s">
        <v>88</v>
      </c>
      <c r="BK212" s="203">
        <f>ROUND(I212*H212,2)</f>
        <v>0</v>
      </c>
      <c r="BL212" s="17" t="s">
        <v>142</v>
      </c>
      <c r="BM212" s="202" t="s">
        <v>242</v>
      </c>
    </row>
    <row r="213" spans="1:47" s="2" customFormat="1" ht="48.75">
      <c r="A213" s="34"/>
      <c r="B213" s="35"/>
      <c r="C213" s="36"/>
      <c r="D213" s="204" t="s">
        <v>144</v>
      </c>
      <c r="E213" s="36"/>
      <c r="F213" s="205" t="s">
        <v>243</v>
      </c>
      <c r="G213" s="36"/>
      <c r="H213" s="36"/>
      <c r="I213" s="206"/>
      <c r="J213" s="36"/>
      <c r="K213" s="36"/>
      <c r="L213" s="39"/>
      <c r="M213" s="207"/>
      <c r="N213" s="208"/>
      <c r="O213" s="71"/>
      <c r="P213" s="71"/>
      <c r="Q213" s="71"/>
      <c r="R213" s="71"/>
      <c r="S213" s="71"/>
      <c r="T213" s="72"/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144</v>
      </c>
      <c r="AU213" s="17" t="s">
        <v>90</v>
      </c>
    </row>
    <row r="214" spans="2:51" s="13" customFormat="1" ht="11.25">
      <c r="B214" s="209"/>
      <c r="C214" s="210"/>
      <c r="D214" s="204" t="s">
        <v>146</v>
      </c>
      <c r="E214" s="211" t="s">
        <v>1</v>
      </c>
      <c r="F214" s="212" t="s">
        <v>244</v>
      </c>
      <c r="G214" s="210"/>
      <c r="H214" s="211" t="s">
        <v>1</v>
      </c>
      <c r="I214" s="213"/>
      <c r="J214" s="210"/>
      <c r="K214" s="210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146</v>
      </c>
      <c r="AU214" s="218" t="s">
        <v>90</v>
      </c>
      <c r="AV214" s="13" t="s">
        <v>88</v>
      </c>
      <c r="AW214" s="13" t="s">
        <v>36</v>
      </c>
      <c r="AX214" s="13" t="s">
        <v>81</v>
      </c>
      <c r="AY214" s="218" t="s">
        <v>135</v>
      </c>
    </row>
    <row r="215" spans="2:51" s="14" customFormat="1" ht="11.25">
      <c r="B215" s="219"/>
      <c r="C215" s="220"/>
      <c r="D215" s="204" t="s">
        <v>146</v>
      </c>
      <c r="E215" s="221" t="s">
        <v>1</v>
      </c>
      <c r="F215" s="222" t="s">
        <v>245</v>
      </c>
      <c r="G215" s="220"/>
      <c r="H215" s="223">
        <v>52364.7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146</v>
      </c>
      <c r="AU215" s="229" t="s">
        <v>90</v>
      </c>
      <c r="AV215" s="14" t="s">
        <v>90</v>
      </c>
      <c r="AW215" s="14" t="s">
        <v>36</v>
      </c>
      <c r="AX215" s="14" t="s">
        <v>88</v>
      </c>
      <c r="AY215" s="229" t="s">
        <v>135</v>
      </c>
    </row>
    <row r="216" spans="1:65" s="2" customFormat="1" ht="21.75" customHeight="1">
      <c r="A216" s="34"/>
      <c r="B216" s="35"/>
      <c r="C216" s="191" t="s">
        <v>8</v>
      </c>
      <c r="D216" s="191" t="s">
        <v>137</v>
      </c>
      <c r="E216" s="192" t="s">
        <v>246</v>
      </c>
      <c r="F216" s="193" t="s">
        <v>247</v>
      </c>
      <c r="G216" s="194" t="s">
        <v>191</v>
      </c>
      <c r="H216" s="195">
        <v>329.175</v>
      </c>
      <c r="I216" s="196"/>
      <c r="J216" s="197">
        <f>ROUND(I216*H216,2)</f>
        <v>0</v>
      </c>
      <c r="K216" s="193" t="s">
        <v>219</v>
      </c>
      <c r="L216" s="39"/>
      <c r="M216" s="198" t="s">
        <v>1</v>
      </c>
      <c r="N216" s="199" t="s">
        <v>46</v>
      </c>
      <c r="O216" s="71"/>
      <c r="P216" s="200">
        <f>O216*H216</f>
        <v>0</v>
      </c>
      <c r="Q216" s="200">
        <v>0.02698</v>
      </c>
      <c r="R216" s="200">
        <f>Q216*H216</f>
        <v>8.8811415</v>
      </c>
      <c r="S216" s="200">
        <v>0</v>
      </c>
      <c r="T216" s="201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202" t="s">
        <v>142</v>
      </c>
      <c r="AT216" s="202" t="s">
        <v>137</v>
      </c>
      <c r="AU216" s="202" t="s">
        <v>90</v>
      </c>
      <c r="AY216" s="17" t="s">
        <v>135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17" t="s">
        <v>88</v>
      </c>
      <c r="BK216" s="203">
        <f>ROUND(I216*H216,2)</f>
        <v>0</v>
      </c>
      <c r="BL216" s="17" t="s">
        <v>142</v>
      </c>
      <c r="BM216" s="202" t="s">
        <v>248</v>
      </c>
    </row>
    <row r="217" spans="1:47" s="2" customFormat="1" ht="11.25">
      <c r="A217" s="34"/>
      <c r="B217" s="35"/>
      <c r="C217" s="36"/>
      <c r="D217" s="204" t="s">
        <v>144</v>
      </c>
      <c r="E217" s="36"/>
      <c r="F217" s="205" t="s">
        <v>249</v>
      </c>
      <c r="G217" s="36"/>
      <c r="H217" s="36"/>
      <c r="I217" s="206"/>
      <c r="J217" s="36"/>
      <c r="K217" s="36"/>
      <c r="L217" s="39"/>
      <c r="M217" s="207"/>
      <c r="N217" s="208"/>
      <c r="O217" s="71"/>
      <c r="P217" s="71"/>
      <c r="Q217" s="71"/>
      <c r="R217" s="71"/>
      <c r="S217" s="71"/>
      <c r="T217" s="72"/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144</v>
      </c>
      <c r="AU217" s="17" t="s">
        <v>90</v>
      </c>
    </row>
    <row r="218" spans="1:47" s="2" customFormat="1" ht="48.75">
      <c r="A218" s="34"/>
      <c r="B218" s="35"/>
      <c r="C218" s="36"/>
      <c r="D218" s="204" t="s">
        <v>250</v>
      </c>
      <c r="E218" s="36"/>
      <c r="F218" s="251" t="s">
        <v>251</v>
      </c>
      <c r="G218" s="36"/>
      <c r="H218" s="36"/>
      <c r="I218" s="206"/>
      <c r="J218" s="36"/>
      <c r="K218" s="36"/>
      <c r="L218" s="39"/>
      <c r="M218" s="207"/>
      <c r="N218" s="208"/>
      <c r="O218" s="71"/>
      <c r="P218" s="71"/>
      <c r="Q218" s="71"/>
      <c r="R218" s="71"/>
      <c r="S218" s="71"/>
      <c r="T218" s="72"/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250</v>
      </c>
      <c r="AU218" s="17" t="s">
        <v>90</v>
      </c>
    </row>
    <row r="219" spans="2:51" s="13" customFormat="1" ht="11.25">
      <c r="B219" s="209"/>
      <c r="C219" s="210"/>
      <c r="D219" s="204" t="s">
        <v>146</v>
      </c>
      <c r="E219" s="211" t="s">
        <v>1</v>
      </c>
      <c r="F219" s="212" t="s">
        <v>252</v>
      </c>
      <c r="G219" s="210"/>
      <c r="H219" s="211" t="s">
        <v>1</v>
      </c>
      <c r="I219" s="213"/>
      <c r="J219" s="210"/>
      <c r="K219" s="210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146</v>
      </c>
      <c r="AU219" s="218" t="s">
        <v>90</v>
      </c>
      <c r="AV219" s="13" t="s">
        <v>88</v>
      </c>
      <c r="AW219" s="13" t="s">
        <v>36</v>
      </c>
      <c r="AX219" s="13" t="s">
        <v>81</v>
      </c>
      <c r="AY219" s="218" t="s">
        <v>135</v>
      </c>
    </row>
    <row r="220" spans="2:51" s="13" customFormat="1" ht="11.25">
      <c r="B220" s="209"/>
      <c r="C220" s="210"/>
      <c r="D220" s="204" t="s">
        <v>146</v>
      </c>
      <c r="E220" s="211" t="s">
        <v>1</v>
      </c>
      <c r="F220" s="212" t="s">
        <v>253</v>
      </c>
      <c r="G220" s="210"/>
      <c r="H220" s="211" t="s">
        <v>1</v>
      </c>
      <c r="I220" s="213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146</v>
      </c>
      <c r="AU220" s="218" t="s">
        <v>90</v>
      </c>
      <c r="AV220" s="13" t="s">
        <v>88</v>
      </c>
      <c r="AW220" s="13" t="s">
        <v>36</v>
      </c>
      <c r="AX220" s="13" t="s">
        <v>81</v>
      </c>
      <c r="AY220" s="218" t="s">
        <v>135</v>
      </c>
    </row>
    <row r="221" spans="2:51" s="14" customFormat="1" ht="11.25">
      <c r="B221" s="219"/>
      <c r="C221" s="220"/>
      <c r="D221" s="204" t="s">
        <v>146</v>
      </c>
      <c r="E221" s="221" t="s">
        <v>1</v>
      </c>
      <c r="F221" s="222" t="s">
        <v>254</v>
      </c>
      <c r="G221" s="220"/>
      <c r="H221" s="223">
        <v>329.175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146</v>
      </c>
      <c r="AU221" s="229" t="s">
        <v>90</v>
      </c>
      <c r="AV221" s="14" t="s">
        <v>90</v>
      </c>
      <c r="AW221" s="14" t="s">
        <v>36</v>
      </c>
      <c r="AX221" s="14" t="s">
        <v>81</v>
      </c>
      <c r="AY221" s="229" t="s">
        <v>135</v>
      </c>
    </row>
    <row r="222" spans="2:51" s="15" customFormat="1" ht="11.25">
      <c r="B222" s="230"/>
      <c r="C222" s="231"/>
      <c r="D222" s="204" t="s">
        <v>146</v>
      </c>
      <c r="E222" s="232" t="s">
        <v>1</v>
      </c>
      <c r="F222" s="233" t="s">
        <v>187</v>
      </c>
      <c r="G222" s="231"/>
      <c r="H222" s="234">
        <v>329.175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146</v>
      </c>
      <c r="AU222" s="240" t="s">
        <v>90</v>
      </c>
      <c r="AV222" s="15" t="s">
        <v>142</v>
      </c>
      <c r="AW222" s="15" t="s">
        <v>36</v>
      </c>
      <c r="AX222" s="15" t="s">
        <v>88</v>
      </c>
      <c r="AY222" s="240" t="s">
        <v>135</v>
      </c>
    </row>
    <row r="223" spans="1:65" s="2" customFormat="1" ht="37.9" customHeight="1">
      <c r="A223" s="34"/>
      <c r="B223" s="35"/>
      <c r="C223" s="191" t="s">
        <v>255</v>
      </c>
      <c r="D223" s="191" t="s">
        <v>137</v>
      </c>
      <c r="E223" s="192" t="s">
        <v>256</v>
      </c>
      <c r="F223" s="193" t="s">
        <v>257</v>
      </c>
      <c r="G223" s="194" t="s">
        <v>140</v>
      </c>
      <c r="H223" s="195">
        <v>3131.84</v>
      </c>
      <c r="I223" s="196"/>
      <c r="J223" s="197">
        <f>ROUND(I223*H223,2)</f>
        <v>0</v>
      </c>
      <c r="K223" s="193" t="s">
        <v>141</v>
      </c>
      <c r="L223" s="39"/>
      <c r="M223" s="198" t="s">
        <v>1</v>
      </c>
      <c r="N223" s="199" t="s">
        <v>46</v>
      </c>
      <c r="O223" s="71"/>
      <c r="P223" s="200">
        <f>O223*H223</f>
        <v>0</v>
      </c>
      <c r="Q223" s="200">
        <v>0</v>
      </c>
      <c r="R223" s="200">
        <f>Q223*H223</f>
        <v>0</v>
      </c>
      <c r="S223" s="200">
        <v>0</v>
      </c>
      <c r="T223" s="201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02" t="s">
        <v>142</v>
      </c>
      <c r="AT223" s="202" t="s">
        <v>137</v>
      </c>
      <c r="AU223" s="202" t="s">
        <v>90</v>
      </c>
      <c r="AY223" s="17" t="s">
        <v>135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17" t="s">
        <v>88</v>
      </c>
      <c r="BK223" s="203">
        <f>ROUND(I223*H223,2)</f>
        <v>0</v>
      </c>
      <c r="BL223" s="17" t="s">
        <v>142</v>
      </c>
      <c r="BM223" s="202" t="s">
        <v>258</v>
      </c>
    </row>
    <row r="224" spans="1:47" s="2" customFormat="1" ht="39">
      <c r="A224" s="34"/>
      <c r="B224" s="35"/>
      <c r="C224" s="36"/>
      <c r="D224" s="204" t="s">
        <v>144</v>
      </c>
      <c r="E224" s="36"/>
      <c r="F224" s="205" t="s">
        <v>259</v>
      </c>
      <c r="G224" s="36"/>
      <c r="H224" s="36"/>
      <c r="I224" s="206"/>
      <c r="J224" s="36"/>
      <c r="K224" s="36"/>
      <c r="L224" s="39"/>
      <c r="M224" s="207"/>
      <c r="N224" s="208"/>
      <c r="O224" s="71"/>
      <c r="P224" s="71"/>
      <c r="Q224" s="71"/>
      <c r="R224" s="71"/>
      <c r="S224" s="71"/>
      <c r="T224" s="72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T224" s="17" t="s">
        <v>144</v>
      </c>
      <c r="AU224" s="17" t="s">
        <v>90</v>
      </c>
    </row>
    <row r="225" spans="2:51" s="13" customFormat="1" ht="11.25">
      <c r="B225" s="209"/>
      <c r="C225" s="210"/>
      <c r="D225" s="204" t="s">
        <v>146</v>
      </c>
      <c r="E225" s="211" t="s">
        <v>1</v>
      </c>
      <c r="F225" s="212" t="s">
        <v>260</v>
      </c>
      <c r="G225" s="210"/>
      <c r="H225" s="211" t="s">
        <v>1</v>
      </c>
      <c r="I225" s="213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146</v>
      </c>
      <c r="AU225" s="218" t="s">
        <v>90</v>
      </c>
      <c r="AV225" s="13" t="s">
        <v>88</v>
      </c>
      <c r="AW225" s="13" t="s">
        <v>36</v>
      </c>
      <c r="AX225" s="13" t="s">
        <v>81</v>
      </c>
      <c r="AY225" s="218" t="s">
        <v>135</v>
      </c>
    </row>
    <row r="226" spans="2:51" s="13" customFormat="1" ht="11.25">
      <c r="B226" s="209"/>
      <c r="C226" s="210"/>
      <c r="D226" s="204" t="s">
        <v>146</v>
      </c>
      <c r="E226" s="211" t="s">
        <v>1</v>
      </c>
      <c r="F226" s="212" t="s">
        <v>261</v>
      </c>
      <c r="G226" s="210"/>
      <c r="H226" s="211" t="s">
        <v>1</v>
      </c>
      <c r="I226" s="213"/>
      <c r="J226" s="210"/>
      <c r="K226" s="210"/>
      <c r="L226" s="214"/>
      <c r="M226" s="215"/>
      <c r="N226" s="216"/>
      <c r="O226" s="216"/>
      <c r="P226" s="216"/>
      <c r="Q226" s="216"/>
      <c r="R226" s="216"/>
      <c r="S226" s="216"/>
      <c r="T226" s="217"/>
      <c r="AT226" s="218" t="s">
        <v>146</v>
      </c>
      <c r="AU226" s="218" t="s">
        <v>90</v>
      </c>
      <c r="AV226" s="13" t="s">
        <v>88</v>
      </c>
      <c r="AW226" s="13" t="s">
        <v>36</v>
      </c>
      <c r="AX226" s="13" t="s">
        <v>81</v>
      </c>
      <c r="AY226" s="218" t="s">
        <v>135</v>
      </c>
    </row>
    <row r="227" spans="2:51" s="14" customFormat="1" ht="11.25">
      <c r="B227" s="219"/>
      <c r="C227" s="220"/>
      <c r="D227" s="204" t="s">
        <v>146</v>
      </c>
      <c r="E227" s="221" t="s">
        <v>1</v>
      </c>
      <c r="F227" s="222" t="s">
        <v>262</v>
      </c>
      <c r="G227" s="220"/>
      <c r="H227" s="223">
        <v>1639.44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146</v>
      </c>
      <c r="AU227" s="229" t="s">
        <v>90</v>
      </c>
      <c r="AV227" s="14" t="s">
        <v>90</v>
      </c>
      <c r="AW227" s="14" t="s">
        <v>36</v>
      </c>
      <c r="AX227" s="14" t="s">
        <v>81</v>
      </c>
      <c r="AY227" s="229" t="s">
        <v>135</v>
      </c>
    </row>
    <row r="228" spans="2:51" s="13" customFormat="1" ht="11.25">
      <c r="B228" s="209"/>
      <c r="C228" s="210"/>
      <c r="D228" s="204" t="s">
        <v>146</v>
      </c>
      <c r="E228" s="211" t="s">
        <v>1</v>
      </c>
      <c r="F228" s="212" t="s">
        <v>263</v>
      </c>
      <c r="G228" s="210"/>
      <c r="H228" s="211" t="s">
        <v>1</v>
      </c>
      <c r="I228" s="213"/>
      <c r="J228" s="210"/>
      <c r="K228" s="210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146</v>
      </c>
      <c r="AU228" s="218" t="s">
        <v>90</v>
      </c>
      <c r="AV228" s="13" t="s">
        <v>88</v>
      </c>
      <c r="AW228" s="13" t="s">
        <v>36</v>
      </c>
      <c r="AX228" s="13" t="s">
        <v>81</v>
      </c>
      <c r="AY228" s="218" t="s">
        <v>135</v>
      </c>
    </row>
    <row r="229" spans="2:51" s="13" customFormat="1" ht="11.25">
      <c r="B229" s="209"/>
      <c r="C229" s="210"/>
      <c r="D229" s="204" t="s">
        <v>146</v>
      </c>
      <c r="E229" s="211" t="s">
        <v>1</v>
      </c>
      <c r="F229" s="212" t="s">
        <v>261</v>
      </c>
      <c r="G229" s="210"/>
      <c r="H229" s="211" t="s">
        <v>1</v>
      </c>
      <c r="I229" s="213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146</v>
      </c>
      <c r="AU229" s="218" t="s">
        <v>90</v>
      </c>
      <c r="AV229" s="13" t="s">
        <v>88</v>
      </c>
      <c r="AW229" s="13" t="s">
        <v>36</v>
      </c>
      <c r="AX229" s="13" t="s">
        <v>81</v>
      </c>
      <c r="AY229" s="218" t="s">
        <v>135</v>
      </c>
    </row>
    <row r="230" spans="2:51" s="14" customFormat="1" ht="11.25">
      <c r="B230" s="219"/>
      <c r="C230" s="220"/>
      <c r="D230" s="204" t="s">
        <v>146</v>
      </c>
      <c r="E230" s="221" t="s">
        <v>1</v>
      </c>
      <c r="F230" s="222" t="s">
        <v>264</v>
      </c>
      <c r="G230" s="220"/>
      <c r="H230" s="223">
        <v>1492.4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146</v>
      </c>
      <c r="AU230" s="229" t="s">
        <v>90</v>
      </c>
      <c r="AV230" s="14" t="s">
        <v>90</v>
      </c>
      <c r="AW230" s="14" t="s">
        <v>36</v>
      </c>
      <c r="AX230" s="14" t="s">
        <v>81</v>
      </c>
      <c r="AY230" s="229" t="s">
        <v>135</v>
      </c>
    </row>
    <row r="231" spans="2:51" s="15" customFormat="1" ht="11.25">
      <c r="B231" s="230"/>
      <c r="C231" s="231"/>
      <c r="D231" s="204" t="s">
        <v>146</v>
      </c>
      <c r="E231" s="232" t="s">
        <v>1</v>
      </c>
      <c r="F231" s="233" t="s">
        <v>187</v>
      </c>
      <c r="G231" s="231"/>
      <c r="H231" s="234">
        <v>3131.84</v>
      </c>
      <c r="I231" s="235"/>
      <c r="J231" s="231"/>
      <c r="K231" s="231"/>
      <c r="L231" s="236"/>
      <c r="M231" s="237"/>
      <c r="N231" s="238"/>
      <c r="O231" s="238"/>
      <c r="P231" s="238"/>
      <c r="Q231" s="238"/>
      <c r="R231" s="238"/>
      <c r="S231" s="238"/>
      <c r="T231" s="239"/>
      <c r="AT231" s="240" t="s">
        <v>146</v>
      </c>
      <c r="AU231" s="240" t="s">
        <v>90</v>
      </c>
      <c r="AV231" s="15" t="s">
        <v>142</v>
      </c>
      <c r="AW231" s="15" t="s">
        <v>36</v>
      </c>
      <c r="AX231" s="15" t="s">
        <v>88</v>
      </c>
      <c r="AY231" s="240" t="s">
        <v>135</v>
      </c>
    </row>
    <row r="232" spans="1:65" s="2" customFormat="1" ht="24.2" customHeight="1">
      <c r="A232" s="34"/>
      <c r="B232" s="35"/>
      <c r="C232" s="191" t="s">
        <v>265</v>
      </c>
      <c r="D232" s="191" t="s">
        <v>137</v>
      </c>
      <c r="E232" s="192" t="s">
        <v>266</v>
      </c>
      <c r="F232" s="193" t="s">
        <v>267</v>
      </c>
      <c r="G232" s="194" t="s">
        <v>218</v>
      </c>
      <c r="H232" s="195">
        <v>6283.764</v>
      </c>
      <c r="I232" s="196"/>
      <c r="J232" s="197">
        <f>ROUND(I232*H232,2)</f>
        <v>0</v>
      </c>
      <c r="K232" s="193" t="s">
        <v>141</v>
      </c>
      <c r="L232" s="39"/>
      <c r="M232" s="198" t="s">
        <v>1</v>
      </c>
      <c r="N232" s="199" t="s">
        <v>46</v>
      </c>
      <c r="O232" s="71"/>
      <c r="P232" s="200">
        <f>O232*H232</f>
        <v>0</v>
      </c>
      <c r="Q232" s="200">
        <v>0</v>
      </c>
      <c r="R232" s="200">
        <f>Q232*H232</f>
        <v>0</v>
      </c>
      <c r="S232" s="200">
        <v>0</v>
      </c>
      <c r="T232" s="201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02" t="s">
        <v>142</v>
      </c>
      <c r="AT232" s="202" t="s">
        <v>137</v>
      </c>
      <c r="AU232" s="202" t="s">
        <v>90</v>
      </c>
      <c r="AY232" s="17" t="s">
        <v>135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17" t="s">
        <v>88</v>
      </c>
      <c r="BK232" s="203">
        <f>ROUND(I232*H232,2)</f>
        <v>0</v>
      </c>
      <c r="BL232" s="17" t="s">
        <v>142</v>
      </c>
      <c r="BM232" s="202" t="s">
        <v>268</v>
      </c>
    </row>
    <row r="233" spans="1:47" s="2" customFormat="1" ht="29.25">
      <c r="A233" s="34"/>
      <c r="B233" s="35"/>
      <c r="C233" s="36"/>
      <c r="D233" s="204" t="s">
        <v>144</v>
      </c>
      <c r="E233" s="36"/>
      <c r="F233" s="205" t="s">
        <v>269</v>
      </c>
      <c r="G233" s="36"/>
      <c r="H233" s="36"/>
      <c r="I233" s="206"/>
      <c r="J233" s="36"/>
      <c r="K233" s="36"/>
      <c r="L233" s="39"/>
      <c r="M233" s="207"/>
      <c r="N233" s="208"/>
      <c r="O233" s="71"/>
      <c r="P233" s="71"/>
      <c r="Q233" s="71"/>
      <c r="R233" s="71"/>
      <c r="S233" s="71"/>
      <c r="T233" s="72"/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144</v>
      </c>
      <c r="AU233" s="17" t="s">
        <v>90</v>
      </c>
    </row>
    <row r="234" spans="2:51" s="13" customFormat="1" ht="11.25">
      <c r="B234" s="209"/>
      <c r="C234" s="210"/>
      <c r="D234" s="204" t="s">
        <v>146</v>
      </c>
      <c r="E234" s="211" t="s">
        <v>1</v>
      </c>
      <c r="F234" s="212" t="s">
        <v>270</v>
      </c>
      <c r="G234" s="210"/>
      <c r="H234" s="211" t="s">
        <v>1</v>
      </c>
      <c r="I234" s="213"/>
      <c r="J234" s="210"/>
      <c r="K234" s="210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146</v>
      </c>
      <c r="AU234" s="218" t="s">
        <v>90</v>
      </c>
      <c r="AV234" s="13" t="s">
        <v>88</v>
      </c>
      <c r="AW234" s="13" t="s">
        <v>36</v>
      </c>
      <c r="AX234" s="13" t="s">
        <v>81</v>
      </c>
      <c r="AY234" s="218" t="s">
        <v>135</v>
      </c>
    </row>
    <row r="235" spans="2:51" s="14" customFormat="1" ht="11.25">
      <c r="B235" s="219"/>
      <c r="C235" s="220"/>
      <c r="D235" s="204" t="s">
        <v>146</v>
      </c>
      <c r="E235" s="221" t="s">
        <v>1</v>
      </c>
      <c r="F235" s="222" t="s">
        <v>271</v>
      </c>
      <c r="G235" s="220"/>
      <c r="H235" s="223">
        <v>6283.764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146</v>
      </c>
      <c r="AU235" s="229" t="s">
        <v>90</v>
      </c>
      <c r="AV235" s="14" t="s">
        <v>90</v>
      </c>
      <c r="AW235" s="14" t="s">
        <v>36</v>
      </c>
      <c r="AX235" s="14" t="s">
        <v>88</v>
      </c>
      <c r="AY235" s="229" t="s">
        <v>135</v>
      </c>
    </row>
    <row r="236" spans="1:65" s="2" customFormat="1" ht="24.2" customHeight="1">
      <c r="A236" s="34"/>
      <c r="B236" s="35"/>
      <c r="C236" s="191" t="s">
        <v>272</v>
      </c>
      <c r="D236" s="191" t="s">
        <v>137</v>
      </c>
      <c r="E236" s="192" t="s">
        <v>273</v>
      </c>
      <c r="F236" s="193" t="s">
        <v>274</v>
      </c>
      <c r="G236" s="194" t="s">
        <v>140</v>
      </c>
      <c r="H236" s="195">
        <v>3323.9</v>
      </c>
      <c r="I236" s="196"/>
      <c r="J236" s="197">
        <f>ROUND(I236*H236,2)</f>
        <v>0</v>
      </c>
      <c r="K236" s="193" t="s">
        <v>141</v>
      </c>
      <c r="L236" s="39"/>
      <c r="M236" s="198" t="s">
        <v>1</v>
      </c>
      <c r="N236" s="199" t="s">
        <v>46</v>
      </c>
      <c r="O236" s="71"/>
      <c r="P236" s="200">
        <f>O236*H236</f>
        <v>0</v>
      </c>
      <c r="Q236" s="200">
        <v>0</v>
      </c>
      <c r="R236" s="200">
        <f>Q236*H236</f>
        <v>0</v>
      </c>
      <c r="S236" s="200">
        <v>0</v>
      </c>
      <c r="T236" s="201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02" t="s">
        <v>142</v>
      </c>
      <c r="AT236" s="202" t="s">
        <v>137</v>
      </c>
      <c r="AU236" s="202" t="s">
        <v>90</v>
      </c>
      <c r="AY236" s="17" t="s">
        <v>135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17" t="s">
        <v>88</v>
      </c>
      <c r="BK236" s="203">
        <f>ROUND(I236*H236,2)</f>
        <v>0</v>
      </c>
      <c r="BL236" s="17" t="s">
        <v>142</v>
      </c>
      <c r="BM236" s="202" t="s">
        <v>275</v>
      </c>
    </row>
    <row r="237" spans="1:47" s="2" customFormat="1" ht="29.25">
      <c r="A237" s="34"/>
      <c r="B237" s="35"/>
      <c r="C237" s="36"/>
      <c r="D237" s="204" t="s">
        <v>144</v>
      </c>
      <c r="E237" s="36"/>
      <c r="F237" s="205" t="s">
        <v>276</v>
      </c>
      <c r="G237" s="36"/>
      <c r="H237" s="36"/>
      <c r="I237" s="206"/>
      <c r="J237" s="36"/>
      <c r="K237" s="36"/>
      <c r="L237" s="39"/>
      <c r="M237" s="207"/>
      <c r="N237" s="208"/>
      <c r="O237" s="71"/>
      <c r="P237" s="71"/>
      <c r="Q237" s="71"/>
      <c r="R237" s="71"/>
      <c r="S237" s="71"/>
      <c r="T237" s="72"/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144</v>
      </c>
      <c r="AU237" s="17" t="s">
        <v>90</v>
      </c>
    </row>
    <row r="238" spans="2:51" s="13" customFormat="1" ht="11.25">
      <c r="B238" s="209"/>
      <c r="C238" s="210"/>
      <c r="D238" s="204" t="s">
        <v>146</v>
      </c>
      <c r="E238" s="211" t="s">
        <v>1</v>
      </c>
      <c r="F238" s="212" t="s">
        <v>277</v>
      </c>
      <c r="G238" s="210"/>
      <c r="H238" s="211" t="s">
        <v>1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146</v>
      </c>
      <c r="AU238" s="218" t="s">
        <v>90</v>
      </c>
      <c r="AV238" s="13" t="s">
        <v>88</v>
      </c>
      <c r="AW238" s="13" t="s">
        <v>36</v>
      </c>
      <c r="AX238" s="13" t="s">
        <v>81</v>
      </c>
      <c r="AY238" s="218" t="s">
        <v>135</v>
      </c>
    </row>
    <row r="239" spans="2:51" s="13" customFormat="1" ht="11.25">
      <c r="B239" s="209"/>
      <c r="C239" s="210"/>
      <c r="D239" s="204" t="s">
        <v>146</v>
      </c>
      <c r="E239" s="211" t="s">
        <v>1</v>
      </c>
      <c r="F239" s="212" t="s">
        <v>183</v>
      </c>
      <c r="G239" s="210"/>
      <c r="H239" s="211" t="s">
        <v>1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146</v>
      </c>
      <c r="AU239" s="218" t="s">
        <v>90</v>
      </c>
      <c r="AV239" s="13" t="s">
        <v>88</v>
      </c>
      <c r="AW239" s="13" t="s">
        <v>36</v>
      </c>
      <c r="AX239" s="13" t="s">
        <v>81</v>
      </c>
      <c r="AY239" s="218" t="s">
        <v>135</v>
      </c>
    </row>
    <row r="240" spans="2:51" s="14" customFormat="1" ht="11.25">
      <c r="B240" s="219"/>
      <c r="C240" s="220"/>
      <c r="D240" s="204" t="s">
        <v>146</v>
      </c>
      <c r="E240" s="221" t="s">
        <v>1</v>
      </c>
      <c r="F240" s="222" t="s">
        <v>184</v>
      </c>
      <c r="G240" s="220"/>
      <c r="H240" s="223">
        <v>2034.96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146</v>
      </c>
      <c r="AU240" s="229" t="s">
        <v>90</v>
      </c>
      <c r="AV240" s="14" t="s">
        <v>90</v>
      </c>
      <c r="AW240" s="14" t="s">
        <v>36</v>
      </c>
      <c r="AX240" s="14" t="s">
        <v>81</v>
      </c>
      <c r="AY240" s="229" t="s">
        <v>135</v>
      </c>
    </row>
    <row r="241" spans="2:51" s="13" customFormat="1" ht="11.25">
      <c r="B241" s="209"/>
      <c r="C241" s="210"/>
      <c r="D241" s="204" t="s">
        <v>146</v>
      </c>
      <c r="E241" s="211" t="s">
        <v>1</v>
      </c>
      <c r="F241" s="212" t="s">
        <v>278</v>
      </c>
      <c r="G241" s="210"/>
      <c r="H241" s="211" t="s">
        <v>1</v>
      </c>
      <c r="I241" s="213"/>
      <c r="J241" s="210"/>
      <c r="K241" s="210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146</v>
      </c>
      <c r="AU241" s="218" t="s">
        <v>90</v>
      </c>
      <c r="AV241" s="13" t="s">
        <v>88</v>
      </c>
      <c r="AW241" s="13" t="s">
        <v>36</v>
      </c>
      <c r="AX241" s="13" t="s">
        <v>81</v>
      </c>
      <c r="AY241" s="218" t="s">
        <v>135</v>
      </c>
    </row>
    <row r="242" spans="2:51" s="13" customFormat="1" ht="11.25">
      <c r="B242" s="209"/>
      <c r="C242" s="210"/>
      <c r="D242" s="204" t="s">
        <v>146</v>
      </c>
      <c r="E242" s="211" t="s">
        <v>1</v>
      </c>
      <c r="F242" s="212" t="s">
        <v>183</v>
      </c>
      <c r="G242" s="210"/>
      <c r="H242" s="211" t="s">
        <v>1</v>
      </c>
      <c r="I242" s="213"/>
      <c r="J242" s="210"/>
      <c r="K242" s="210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146</v>
      </c>
      <c r="AU242" s="218" t="s">
        <v>90</v>
      </c>
      <c r="AV242" s="13" t="s">
        <v>88</v>
      </c>
      <c r="AW242" s="13" t="s">
        <v>36</v>
      </c>
      <c r="AX242" s="13" t="s">
        <v>81</v>
      </c>
      <c r="AY242" s="218" t="s">
        <v>135</v>
      </c>
    </row>
    <row r="243" spans="2:51" s="14" customFormat="1" ht="11.25">
      <c r="B243" s="219"/>
      <c r="C243" s="220"/>
      <c r="D243" s="204" t="s">
        <v>146</v>
      </c>
      <c r="E243" s="221" t="s">
        <v>1</v>
      </c>
      <c r="F243" s="222" t="s">
        <v>186</v>
      </c>
      <c r="G243" s="220"/>
      <c r="H243" s="223">
        <v>1288.94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146</v>
      </c>
      <c r="AU243" s="229" t="s">
        <v>90</v>
      </c>
      <c r="AV243" s="14" t="s">
        <v>90</v>
      </c>
      <c r="AW243" s="14" t="s">
        <v>36</v>
      </c>
      <c r="AX243" s="14" t="s">
        <v>81</v>
      </c>
      <c r="AY243" s="229" t="s">
        <v>135</v>
      </c>
    </row>
    <row r="244" spans="2:51" s="15" customFormat="1" ht="11.25">
      <c r="B244" s="230"/>
      <c r="C244" s="231"/>
      <c r="D244" s="204" t="s">
        <v>146</v>
      </c>
      <c r="E244" s="232" t="s">
        <v>1</v>
      </c>
      <c r="F244" s="233" t="s">
        <v>187</v>
      </c>
      <c r="G244" s="231"/>
      <c r="H244" s="234">
        <v>3323.9</v>
      </c>
      <c r="I244" s="235"/>
      <c r="J244" s="231"/>
      <c r="K244" s="231"/>
      <c r="L244" s="236"/>
      <c r="M244" s="237"/>
      <c r="N244" s="238"/>
      <c r="O244" s="238"/>
      <c r="P244" s="238"/>
      <c r="Q244" s="238"/>
      <c r="R244" s="238"/>
      <c r="S244" s="238"/>
      <c r="T244" s="239"/>
      <c r="AT244" s="240" t="s">
        <v>146</v>
      </c>
      <c r="AU244" s="240" t="s">
        <v>90</v>
      </c>
      <c r="AV244" s="15" t="s">
        <v>142</v>
      </c>
      <c r="AW244" s="15" t="s">
        <v>36</v>
      </c>
      <c r="AX244" s="15" t="s">
        <v>88</v>
      </c>
      <c r="AY244" s="240" t="s">
        <v>135</v>
      </c>
    </row>
    <row r="245" spans="1:65" s="2" customFormat="1" ht="24.2" customHeight="1">
      <c r="A245" s="34"/>
      <c r="B245" s="35"/>
      <c r="C245" s="191" t="s">
        <v>279</v>
      </c>
      <c r="D245" s="191" t="s">
        <v>137</v>
      </c>
      <c r="E245" s="192" t="s">
        <v>280</v>
      </c>
      <c r="F245" s="193" t="s">
        <v>281</v>
      </c>
      <c r="G245" s="194" t="s">
        <v>200</v>
      </c>
      <c r="H245" s="195">
        <v>231.05</v>
      </c>
      <c r="I245" s="196"/>
      <c r="J245" s="197">
        <f>ROUND(I245*H245,2)</f>
        <v>0</v>
      </c>
      <c r="K245" s="193" t="s">
        <v>141</v>
      </c>
      <c r="L245" s="39"/>
      <c r="M245" s="198" t="s">
        <v>1</v>
      </c>
      <c r="N245" s="199" t="s">
        <v>46</v>
      </c>
      <c r="O245" s="71"/>
      <c r="P245" s="200">
        <f>O245*H245</f>
        <v>0</v>
      </c>
      <c r="Q245" s="200">
        <v>0</v>
      </c>
      <c r="R245" s="200">
        <f>Q245*H245</f>
        <v>0</v>
      </c>
      <c r="S245" s="200">
        <v>0</v>
      </c>
      <c r="T245" s="201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202" t="s">
        <v>142</v>
      </c>
      <c r="AT245" s="202" t="s">
        <v>137</v>
      </c>
      <c r="AU245" s="202" t="s">
        <v>90</v>
      </c>
      <c r="AY245" s="17" t="s">
        <v>135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17" t="s">
        <v>88</v>
      </c>
      <c r="BK245" s="203">
        <f>ROUND(I245*H245,2)</f>
        <v>0</v>
      </c>
      <c r="BL245" s="17" t="s">
        <v>142</v>
      </c>
      <c r="BM245" s="202" t="s">
        <v>282</v>
      </c>
    </row>
    <row r="246" spans="1:47" s="2" customFormat="1" ht="19.5">
      <c r="A246" s="34"/>
      <c r="B246" s="35"/>
      <c r="C246" s="36"/>
      <c r="D246" s="204" t="s">
        <v>144</v>
      </c>
      <c r="E246" s="36"/>
      <c r="F246" s="205" t="s">
        <v>283</v>
      </c>
      <c r="G246" s="36"/>
      <c r="H246" s="36"/>
      <c r="I246" s="206"/>
      <c r="J246" s="36"/>
      <c r="K246" s="36"/>
      <c r="L246" s="39"/>
      <c r="M246" s="207"/>
      <c r="N246" s="20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144</v>
      </c>
      <c r="AU246" s="17" t="s">
        <v>90</v>
      </c>
    </row>
    <row r="247" spans="2:51" s="13" customFormat="1" ht="11.25">
      <c r="B247" s="209"/>
      <c r="C247" s="210"/>
      <c r="D247" s="204" t="s">
        <v>146</v>
      </c>
      <c r="E247" s="211" t="s">
        <v>1</v>
      </c>
      <c r="F247" s="212" t="s">
        <v>147</v>
      </c>
      <c r="G247" s="210"/>
      <c r="H247" s="211" t="s">
        <v>1</v>
      </c>
      <c r="I247" s="213"/>
      <c r="J247" s="210"/>
      <c r="K247" s="210"/>
      <c r="L247" s="214"/>
      <c r="M247" s="215"/>
      <c r="N247" s="216"/>
      <c r="O247" s="216"/>
      <c r="P247" s="216"/>
      <c r="Q247" s="216"/>
      <c r="R247" s="216"/>
      <c r="S247" s="216"/>
      <c r="T247" s="217"/>
      <c r="AT247" s="218" t="s">
        <v>146</v>
      </c>
      <c r="AU247" s="218" t="s">
        <v>90</v>
      </c>
      <c r="AV247" s="13" t="s">
        <v>88</v>
      </c>
      <c r="AW247" s="13" t="s">
        <v>36</v>
      </c>
      <c r="AX247" s="13" t="s">
        <v>81</v>
      </c>
      <c r="AY247" s="218" t="s">
        <v>135</v>
      </c>
    </row>
    <row r="248" spans="2:51" s="14" customFormat="1" ht="11.25">
      <c r="B248" s="219"/>
      <c r="C248" s="220"/>
      <c r="D248" s="204" t="s">
        <v>146</v>
      </c>
      <c r="E248" s="221" t="s">
        <v>1</v>
      </c>
      <c r="F248" s="222" t="s">
        <v>284</v>
      </c>
      <c r="G248" s="220"/>
      <c r="H248" s="223">
        <v>231.05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146</v>
      </c>
      <c r="AU248" s="229" t="s">
        <v>90</v>
      </c>
      <c r="AV248" s="14" t="s">
        <v>90</v>
      </c>
      <c r="AW248" s="14" t="s">
        <v>36</v>
      </c>
      <c r="AX248" s="14" t="s">
        <v>88</v>
      </c>
      <c r="AY248" s="229" t="s">
        <v>135</v>
      </c>
    </row>
    <row r="249" spans="1:65" s="2" customFormat="1" ht="16.5" customHeight="1">
      <c r="A249" s="34"/>
      <c r="B249" s="35"/>
      <c r="C249" s="241" t="s">
        <v>285</v>
      </c>
      <c r="D249" s="241" t="s">
        <v>215</v>
      </c>
      <c r="E249" s="242" t="s">
        <v>286</v>
      </c>
      <c r="F249" s="243" t="s">
        <v>287</v>
      </c>
      <c r="G249" s="244" t="s">
        <v>218</v>
      </c>
      <c r="H249" s="245">
        <v>31.192</v>
      </c>
      <c r="I249" s="246"/>
      <c r="J249" s="247">
        <f>ROUND(I249*H249,2)</f>
        <v>0</v>
      </c>
      <c r="K249" s="243" t="s">
        <v>141</v>
      </c>
      <c r="L249" s="248"/>
      <c r="M249" s="249" t="s">
        <v>1</v>
      </c>
      <c r="N249" s="250" t="s">
        <v>46</v>
      </c>
      <c r="O249" s="71"/>
      <c r="P249" s="200">
        <f>O249*H249</f>
        <v>0</v>
      </c>
      <c r="Q249" s="200">
        <v>1</v>
      </c>
      <c r="R249" s="200">
        <f>Q249*H249</f>
        <v>31.192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197</v>
      </c>
      <c r="AT249" s="202" t="s">
        <v>215</v>
      </c>
      <c r="AU249" s="202" t="s">
        <v>90</v>
      </c>
      <c r="AY249" s="17" t="s">
        <v>135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88</v>
      </c>
      <c r="BK249" s="203">
        <f>ROUND(I249*H249,2)</f>
        <v>0</v>
      </c>
      <c r="BL249" s="17" t="s">
        <v>142</v>
      </c>
      <c r="BM249" s="202" t="s">
        <v>288</v>
      </c>
    </row>
    <row r="250" spans="1:47" s="2" customFormat="1" ht="11.25">
      <c r="A250" s="34"/>
      <c r="B250" s="35"/>
      <c r="C250" s="36"/>
      <c r="D250" s="204" t="s">
        <v>144</v>
      </c>
      <c r="E250" s="36"/>
      <c r="F250" s="205" t="s">
        <v>287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144</v>
      </c>
      <c r="AU250" s="17" t="s">
        <v>90</v>
      </c>
    </row>
    <row r="251" spans="2:51" s="13" customFormat="1" ht="11.25">
      <c r="B251" s="209"/>
      <c r="C251" s="210"/>
      <c r="D251" s="204" t="s">
        <v>146</v>
      </c>
      <c r="E251" s="211" t="s">
        <v>1</v>
      </c>
      <c r="F251" s="212" t="s">
        <v>147</v>
      </c>
      <c r="G251" s="210"/>
      <c r="H251" s="211" t="s">
        <v>1</v>
      </c>
      <c r="I251" s="213"/>
      <c r="J251" s="210"/>
      <c r="K251" s="210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146</v>
      </c>
      <c r="AU251" s="218" t="s">
        <v>90</v>
      </c>
      <c r="AV251" s="13" t="s">
        <v>88</v>
      </c>
      <c r="AW251" s="13" t="s">
        <v>36</v>
      </c>
      <c r="AX251" s="13" t="s">
        <v>81</v>
      </c>
      <c r="AY251" s="218" t="s">
        <v>135</v>
      </c>
    </row>
    <row r="252" spans="2:51" s="13" customFormat="1" ht="11.25">
      <c r="B252" s="209"/>
      <c r="C252" s="210"/>
      <c r="D252" s="204" t="s">
        <v>146</v>
      </c>
      <c r="E252" s="211" t="s">
        <v>1</v>
      </c>
      <c r="F252" s="212" t="s">
        <v>270</v>
      </c>
      <c r="G252" s="210"/>
      <c r="H252" s="211" t="s">
        <v>1</v>
      </c>
      <c r="I252" s="213"/>
      <c r="J252" s="210"/>
      <c r="K252" s="210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146</v>
      </c>
      <c r="AU252" s="218" t="s">
        <v>90</v>
      </c>
      <c r="AV252" s="13" t="s">
        <v>88</v>
      </c>
      <c r="AW252" s="13" t="s">
        <v>36</v>
      </c>
      <c r="AX252" s="13" t="s">
        <v>81</v>
      </c>
      <c r="AY252" s="218" t="s">
        <v>135</v>
      </c>
    </row>
    <row r="253" spans="2:51" s="14" customFormat="1" ht="11.25">
      <c r="B253" s="219"/>
      <c r="C253" s="220"/>
      <c r="D253" s="204" t="s">
        <v>146</v>
      </c>
      <c r="E253" s="221" t="s">
        <v>1</v>
      </c>
      <c r="F253" s="222" t="s">
        <v>289</v>
      </c>
      <c r="G253" s="220"/>
      <c r="H253" s="223">
        <v>31.192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146</v>
      </c>
      <c r="AU253" s="229" t="s">
        <v>90</v>
      </c>
      <c r="AV253" s="14" t="s">
        <v>90</v>
      </c>
      <c r="AW253" s="14" t="s">
        <v>36</v>
      </c>
      <c r="AX253" s="14" t="s">
        <v>88</v>
      </c>
      <c r="AY253" s="229" t="s">
        <v>135</v>
      </c>
    </row>
    <row r="254" spans="1:65" s="2" customFormat="1" ht="24.2" customHeight="1">
      <c r="A254" s="34"/>
      <c r="B254" s="35"/>
      <c r="C254" s="191" t="s">
        <v>7</v>
      </c>
      <c r="D254" s="191" t="s">
        <v>137</v>
      </c>
      <c r="E254" s="192" t="s">
        <v>290</v>
      </c>
      <c r="F254" s="193" t="s">
        <v>291</v>
      </c>
      <c r="G254" s="194" t="s">
        <v>200</v>
      </c>
      <c r="H254" s="195">
        <v>231.05</v>
      </c>
      <c r="I254" s="196"/>
      <c r="J254" s="197">
        <f>ROUND(I254*H254,2)</f>
        <v>0</v>
      </c>
      <c r="K254" s="193" t="s">
        <v>141</v>
      </c>
      <c r="L254" s="39"/>
      <c r="M254" s="198" t="s">
        <v>1</v>
      </c>
      <c r="N254" s="199" t="s">
        <v>46</v>
      </c>
      <c r="O254" s="71"/>
      <c r="P254" s="200">
        <f>O254*H254</f>
        <v>0</v>
      </c>
      <c r="Q254" s="200">
        <v>0</v>
      </c>
      <c r="R254" s="200">
        <f>Q254*H254</f>
        <v>0</v>
      </c>
      <c r="S254" s="200">
        <v>0</v>
      </c>
      <c r="T254" s="201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02" t="s">
        <v>142</v>
      </c>
      <c r="AT254" s="202" t="s">
        <v>137</v>
      </c>
      <c r="AU254" s="202" t="s">
        <v>90</v>
      </c>
      <c r="AY254" s="17" t="s">
        <v>135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17" t="s">
        <v>88</v>
      </c>
      <c r="BK254" s="203">
        <f>ROUND(I254*H254,2)</f>
        <v>0</v>
      </c>
      <c r="BL254" s="17" t="s">
        <v>142</v>
      </c>
      <c r="BM254" s="202" t="s">
        <v>292</v>
      </c>
    </row>
    <row r="255" spans="1:47" s="2" customFormat="1" ht="19.5">
      <c r="A255" s="34"/>
      <c r="B255" s="35"/>
      <c r="C255" s="36"/>
      <c r="D255" s="204" t="s">
        <v>144</v>
      </c>
      <c r="E255" s="36"/>
      <c r="F255" s="205" t="s">
        <v>293</v>
      </c>
      <c r="G255" s="36"/>
      <c r="H255" s="36"/>
      <c r="I255" s="206"/>
      <c r="J255" s="36"/>
      <c r="K255" s="36"/>
      <c r="L255" s="39"/>
      <c r="M255" s="207"/>
      <c r="N255" s="208"/>
      <c r="O255" s="71"/>
      <c r="P255" s="71"/>
      <c r="Q255" s="71"/>
      <c r="R255" s="71"/>
      <c r="S255" s="71"/>
      <c r="T255" s="72"/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T255" s="17" t="s">
        <v>144</v>
      </c>
      <c r="AU255" s="17" t="s">
        <v>90</v>
      </c>
    </row>
    <row r="256" spans="2:51" s="13" customFormat="1" ht="11.25">
      <c r="B256" s="209"/>
      <c r="C256" s="210"/>
      <c r="D256" s="204" t="s">
        <v>146</v>
      </c>
      <c r="E256" s="211" t="s">
        <v>1</v>
      </c>
      <c r="F256" s="212" t="s">
        <v>147</v>
      </c>
      <c r="G256" s="210"/>
      <c r="H256" s="211" t="s">
        <v>1</v>
      </c>
      <c r="I256" s="213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146</v>
      </c>
      <c r="AU256" s="218" t="s">
        <v>90</v>
      </c>
      <c r="AV256" s="13" t="s">
        <v>88</v>
      </c>
      <c r="AW256" s="13" t="s">
        <v>36</v>
      </c>
      <c r="AX256" s="13" t="s">
        <v>81</v>
      </c>
      <c r="AY256" s="218" t="s">
        <v>135</v>
      </c>
    </row>
    <row r="257" spans="2:51" s="14" customFormat="1" ht="11.25">
      <c r="B257" s="219"/>
      <c r="C257" s="220"/>
      <c r="D257" s="204" t="s">
        <v>146</v>
      </c>
      <c r="E257" s="221" t="s">
        <v>1</v>
      </c>
      <c r="F257" s="222" t="s">
        <v>284</v>
      </c>
      <c r="G257" s="220"/>
      <c r="H257" s="223">
        <v>231.05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146</v>
      </c>
      <c r="AU257" s="229" t="s">
        <v>90</v>
      </c>
      <c r="AV257" s="14" t="s">
        <v>90</v>
      </c>
      <c r="AW257" s="14" t="s">
        <v>36</v>
      </c>
      <c r="AX257" s="14" t="s">
        <v>88</v>
      </c>
      <c r="AY257" s="229" t="s">
        <v>135</v>
      </c>
    </row>
    <row r="258" spans="1:65" s="2" customFormat="1" ht="16.5" customHeight="1">
      <c r="A258" s="34"/>
      <c r="B258" s="35"/>
      <c r="C258" s="241" t="s">
        <v>294</v>
      </c>
      <c r="D258" s="241" t="s">
        <v>215</v>
      </c>
      <c r="E258" s="242" t="s">
        <v>295</v>
      </c>
      <c r="F258" s="243" t="s">
        <v>296</v>
      </c>
      <c r="G258" s="244" t="s">
        <v>297</v>
      </c>
      <c r="H258" s="245">
        <v>4.621</v>
      </c>
      <c r="I258" s="246"/>
      <c r="J258" s="247">
        <f>ROUND(I258*H258,2)</f>
        <v>0</v>
      </c>
      <c r="K258" s="243" t="s">
        <v>141</v>
      </c>
      <c r="L258" s="248"/>
      <c r="M258" s="249" t="s">
        <v>1</v>
      </c>
      <c r="N258" s="250" t="s">
        <v>46</v>
      </c>
      <c r="O258" s="71"/>
      <c r="P258" s="200">
        <f>O258*H258</f>
        <v>0</v>
      </c>
      <c r="Q258" s="200">
        <v>0.001</v>
      </c>
      <c r="R258" s="200">
        <f>Q258*H258</f>
        <v>0.004621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197</v>
      </c>
      <c r="AT258" s="202" t="s">
        <v>215</v>
      </c>
      <c r="AU258" s="202" t="s">
        <v>90</v>
      </c>
      <c r="AY258" s="17" t="s">
        <v>135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88</v>
      </c>
      <c r="BK258" s="203">
        <f>ROUND(I258*H258,2)</f>
        <v>0</v>
      </c>
      <c r="BL258" s="17" t="s">
        <v>142</v>
      </c>
      <c r="BM258" s="202" t="s">
        <v>298</v>
      </c>
    </row>
    <row r="259" spans="1:47" s="2" customFormat="1" ht="11.25">
      <c r="A259" s="34"/>
      <c r="B259" s="35"/>
      <c r="C259" s="36"/>
      <c r="D259" s="204" t="s">
        <v>144</v>
      </c>
      <c r="E259" s="36"/>
      <c r="F259" s="205" t="s">
        <v>296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144</v>
      </c>
      <c r="AU259" s="17" t="s">
        <v>90</v>
      </c>
    </row>
    <row r="260" spans="2:51" s="14" customFormat="1" ht="11.25">
      <c r="B260" s="219"/>
      <c r="C260" s="220"/>
      <c r="D260" s="204" t="s">
        <v>146</v>
      </c>
      <c r="E260" s="220"/>
      <c r="F260" s="222" t="s">
        <v>299</v>
      </c>
      <c r="G260" s="220"/>
      <c r="H260" s="223">
        <v>4.621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146</v>
      </c>
      <c r="AU260" s="229" t="s">
        <v>90</v>
      </c>
      <c r="AV260" s="14" t="s">
        <v>90</v>
      </c>
      <c r="AW260" s="14" t="s">
        <v>4</v>
      </c>
      <c r="AX260" s="14" t="s">
        <v>88</v>
      </c>
      <c r="AY260" s="229" t="s">
        <v>135</v>
      </c>
    </row>
    <row r="261" spans="2:63" s="12" customFormat="1" ht="22.9" customHeight="1">
      <c r="B261" s="175"/>
      <c r="C261" s="176"/>
      <c r="D261" s="177" t="s">
        <v>80</v>
      </c>
      <c r="E261" s="189" t="s">
        <v>142</v>
      </c>
      <c r="F261" s="189" t="s">
        <v>300</v>
      </c>
      <c r="G261" s="176"/>
      <c r="H261" s="176"/>
      <c r="I261" s="179"/>
      <c r="J261" s="190">
        <f>BK261</f>
        <v>0</v>
      </c>
      <c r="K261" s="176"/>
      <c r="L261" s="181"/>
      <c r="M261" s="182"/>
      <c r="N261" s="183"/>
      <c r="O261" s="183"/>
      <c r="P261" s="184">
        <f>SUM(P262:P325)</f>
        <v>0</v>
      </c>
      <c r="Q261" s="183"/>
      <c r="R261" s="184">
        <f>SUM(R262:R325)</f>
        <v>8199.221721099999</v>
      </c>
      <c r="S261" s="183"/>
      <c r="T261" s="185">
        <f>SUM(T262:T325)</f>
        <v>0</v>
      </c>
      <c r="AR261" s="186" t="s">
        <v>88</v>
      </c>
      <c r="AT261" s="187" t="s">
        <v>80</v>
      </c>
      <c r="AU261" s="187" t="s">
        <v>88</v>
      </c>
      <c r="AY261" s="186" t="s">
        <v>135</v>
      </c>
      <c r="BK261" s="188">
        <f>SUM(BK262:BK325)</f>
        <v>0</v>
      </c>
    </row>
    <row r="262" spans="1:65" s="2" customFormat="1" ht="33" customHeight="1">
      <c r="A262" s="34"/>
      <c r="B262" s="35"/>
      <c r="C262" s="191" t="s">
        <v>301</v>
      </c>
      <c r="D262" s="191" t="s">
        <v>137</v>
      </c>
      <c r="E262" s="192" t="s">
        <v>302</v>
      </c>
      <c r="F262" s="193" t="s">
        <v>303</v>
      </c>
      <c r="G262" s="194" t="s">
        <v>140</v>
      </c>
      <c r="H262" s="195">
        <v>135.15</v>
      </c>
      <c r="I262" s="196"/>
      <c r="J262" s="197">
        <f>ROUND(I262*H262,2)</f>
        <v>0</v>
      </c>
      <c r="K262" s="193" t="s">
        <v>141</v>
      </c>
      <c r="L262" s="39"/>
      <c r="M262" s="198" t="s">
        <v>1</v>
      </c>
      <c r="N262" s="199" t="s">
        <v>46</v>
      </c>
      <c r="O262" s="71"/>
      <c r="P262" s="200">
        <f>O262*H262</f>
        <v>0</v>
      </c>
      <c r="Q262" s="200">
        <v>2.25</v>
      </c>
      <c r="R262" s="200">
        <f>Q262*H262</f>
        <v>304.08750000000003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142</v>
      </c>
      <c r="AT262" s="202" t="s">
        <v>137</v>
      </c>
      <c r="AU262" s="202" t="s">
        <v>90</v>
      </c>
      <c r="AY262" s="17" t="s">
        <v>135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88</v>
      </c>
      <c r="BK262" s="203">
        <f>ROUND(I262*H262,2)</f>
        <v>0</v>
      </c>
      <c r="BL262" s="17" t="s">
        <v>142</v>
      </c>
      <c r="BM262" s="202" t="s">
        <v>304</v>
      </c>
    </row>
    <row r="263" spans="1:47" s="2" customFormat="1" ht="29.25">
      <c r="A263" s="34"/>
      <c r="B263" s="35"/>
      <c r="C263" s="36"/>
      <c r="D263" s="204" t="s">
        <v>144</v>
      </c>
      <c r="E263" s="36"/>
      <c r="F263" s="205" t="s">
        <v>305</v>
      </c>
      <c r="G263" s="36"/>
      <c r="H263" s="36"/>
      <c r="I263" s="206"/>
      <c r="J263" s="36"/>
      <c r="K263" s="36"/>
      <c r="L263" s="39"/>
      <c r="M263" s="207"/>
      <c r="N263" s="208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144</v>
      </c>
      <c r="AU263" s="17" t="s">
        <v>90</v>
      </c>
    </row>
    <row r="264" spans="2:51" s="13" customFormat="1" ht="11.25">
      <c r="B264" s="209"/>
      <c r="C264" s="210"/>
      <c r="D264" s="204" t="s">
        <v>146</v>
      </c>
      <c r="E264" s="211" t="s">
        <v>1</v>
      </c>
      <c r="F264" s="212" t="s">
        <v>154</v>
      </c>
      <c r="G264" s="210"/>
      <c r="H264" s="211" t="s">
        <v>1</v>
      </c>
      <c r="I264" s="213"/>
      <c r="J264" s="210"/>
      <c r="K264" s="210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146</v>
      </c>
      <c r="AU264" s="218" t="s">
        <v>90</v>
      </c>
      <c r="AV264" s="13" t="s">
        <v>88</v>
      </c>
      <c r="AW264" s="13" t="s">
        <v>36</v>
      </c>
      <c r="AX264" s="13" t="s">
        <v>81</v>
      </c>
      <c r="AY264" s="218" t="s">
        <v>135</v>
      </c>
    </row>
    <row r="265" spans="2:51" s="14" customFormat="1" ht="11.25">
      <c r="B265" s="219"/>
      <c r="C265" s="220"/>
      <c r="D265" s="204" t="s">
        <v>146</v>
      </c>
      <c r="E265" s="221" t="s">
        <v>1</v>
      </c>
      <c r="F265" s="222" t="s">
        <v>306</v>
      </c>
      <c r="G265" s="220"/>
      <c r="H265" s="223">
        <v>135.15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146</v>
      </c>
      <c r="AU265" s="229" t="s">
        <v>90</v>
      </c>
      <c r="AV265" s="14" t="s">
        <v>90</v>
      </c>
      <c r="AW265" s="14" t="s">
        <v>36</v>
      </c>
      <c r="AX265" s="14" t="s">
        <v>88</v>
      </c>
      <c r="AY265" s="229" t="s">
        <v>135</v>
      </c>
    </row>
    <row r="266" spans="1:65" s="2" customFormat="1" ht="24.2" customHeight="1">
      <c r="A266" s="34"/>
      <c r="B266" s="35"/>
      <c r="C266" s="191" t="s">
        <v>307</v>
      </c>
      <c r="D266" s="191" t="s">
        <v>137</v>
      </c>
      <c r="E266" s="192" t="s">
        <v>308</v>
      </c>
      <c r="F266" s="193" t="s">
        <v>309</v>
      </c>
      <c r="G266" s="194" t="s">
        <v>140</v>
      </c>
      <c r="H266" s="195">
        <v>135.15</v>
      </c>
      <c r="I266" s="196"/>
      <c r="J266" s="197">
        <f>ROUND(I266*H266,2)</f>
        <v>0</v>
      </c>
      <c r="K266" s="193" t="s">
        <v>141</v>
      </c>
      <c r="L266" s="39"/>
      <c r="M266" s="198" t="s">
        <v>1</v>
      </c>
      <c r="N266" s="199" t="s">
        <v>46</v>
      </c>
      <c r="O266" s="71"/>
      <c r="P266" s="200">
        <f>O266*H266</f>
        <v>0</v>
      </c>
      <c r="Q266" s="200">
        <v>2.25</v>
      </c>
      <c r="R266" s="200">
        <f>Q266*H266</f>
        <v>304.08750000000003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142</v>
      </c>
      <c r="AT266" s="202" t="s">
        <v>137</v>
      </c>
      <c r="AU266" s="202" t="s">
        <v>90</v>
      </c>
      <c r="AY266" s="17" t="s">
        <v>135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88</v>
      </c>
      <c r="BK266" s="203">
        <f>ROUND(I266*H266,2)</f>
        <v>0</v>
      </c>
      <c r="BL266" s="17" t="s">
        <v>142</v>
      </c>
      <c r="BM266" s="202" t="s">
        <v>310</v>
      </c>
    </row>
    <row r="267" spans="1:47" s="2" customFormat="1" ht="19.5">
      <c r="A267" s="34"/>
      <c r="B267" s="35"/>
      <c r="C267" s="36"/>
      <c r="D267" s="204" t="s">
        <v>144</v>
      </c>
      <c r="E267" s="36"/>
      <c r="F267" s="205" t="s">
        <v>311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144</v>
      </c>
      <c r="AU267" s="17" t="s">
        <v>90</v>
      </c>
    </row>
    <row r="268" spans="2:51" s="13" customFormat="1" ht="11.25">
      <c r="B268" s="209"/>
      <c r="C268" s="210"/>
      <c r="D268" s="204" t="s">
        <v>146</v>
      </c>
      <c r="E268" s="211" t="s">
        <v>1</v>
      </c>
      <c r="F268" s="212" t="s">
        <v>154</v>
      </c>
      <c r="G268" s="210"/>
      <c r="H268" s="211" t="s">
        <v>1</v>
      </c>
      <c r="I268" s="213"/>
      <c r="J268" s="210"/>
      <c r="K268" s="210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146</v>
      </c>
      <c r="AU268" s="218" t="s">
        <v>90</v>
      </c>
      <c r="AV268" s="13" t="s">
        <v>88</v>
      </c>
      <c r="AW268" s="13" t="s">
        <v>36</v>
      </c>
      <c r="AX268" s="13" t="s">
        <v>81</v>
      </c>
      <c r="AY268" s="218" t="s">
        <v>135</v>
      </c>
    </row>
    <row r="269" spans="2:51" s="14" customFormat="1" ht="11.25">
      <c r="B269" s="219"/>
      <c r="C269" s="220"/>
      <c r="D269" s="204" t="s">
        <v>146</v>
      </c>
      <c r="E269" s="221" t="s">
        <v>1</v>
      </c>
      <c r="F269" s="222" t="s">
        <v>306</v>
      </c>
      <c r="G269" s="220"/>
      <c r="H269" s="223">
        <v>135.15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146</v>
      </c>
      <c r="AU269" s="229" t="s">
        <v>90</v>
      </c>
      <c r="AV269" s="14" t="s">
        <v>90</v>
      </c>
      <c r="AW269" s="14" t="s">
        <v>36</v>
      </c>
      <c r="AX269" s="14" t="s">
        <v>88</v>
      </c>
      <c r="AY269" s="229" t="s">
        <v>135</v>
      </c>
    </row>
    <row r="270" spans="1:65" s="2" customFormat="1" ht="24.2" customHeight="1">
      <c r="A270" s="34"/>
      <c r="B270" s="35"/>
      <c r="C270" s="191" t="s">
        <v>312</v>
      </c>
      <c r="D270" s="191" t="s">
        <v>137</v>
      </c>
      <c r="E270" s="192" t="s">
        <v>313</v>
      </c>
      <c r="F270" s="193" t="s">
        <v>314</v>
      </c>
      <c r="G270" s="194" t="s">
        <v>200</v>
      </c>
      <c r="H270" s="195">
        <v>1046.5</v>
      </c>
      <c r="I270" s="196"/>
      <c r="J270" s="197">
        <f>ROUND(I270*H270,2)</f>
        <v>0</v>
      </c>
      <c r="K270" s="193" t="s">
        <v>141</v>
      </c>
      <c r="L270" s="39"/>
      <c r="M270" s="198" t="s">
        <v>1</v>
      </c>
      <c r="N270" s="199" t="s">
        <v>46</v>
      </c>
      <c r="O270" s="71"/>
      <c r="P270" s="200">
        <f>O270*H270</f>
        <v>0</v>
      </c>
      <c r="Q270" s="200">
        <v>0.0002126</v>
      </c>
      <c r="R270" s="200">
        <f>Q270*H270</f>
        <v>0.2224859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142</v>
      </c>
      <c r="AT270" s="202" t="s">
        <v>137</v>
      </c>
      <c r="AU270" s="202" t="s">
        <v>90</v>
      </c>
      <c r="AY270" s="17" t="s">
        <v>135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88</v>
      </c>
      <c r="BK270" s="203">
        <f>ROUND(I270*H270,2)</f>
        <v>0</v>
      </c>
      <c r="BL270" s="17" t="s">
        <v>142</v>
      </c>
      <c r="BM270" s="202" t="s">
        <v>315</v>
      </c>
    </row>
    <row r="271" spans="1:47" s="2" customFormat="1" ht="29.25">
      <c r="A271" s="34"/>
      <c r="B271" s="35"/>
      <c r="C271" s="36"/>
      <c r="D271" s="204" t="s">
        <v>144</v>
      </c>
      <c r="E271" s="36"/>
      <c r="F271" s="205" t="s">
        <v>316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144</v>
      </c>
      <c r="AU271" s="17" t="s">
        <v>90</v>
      </c>
    </row>
    <row r="272" spans="2:51" s="13" customFormat="1" ht="11.25">
      <c r="B272" s="209"/>
      <c r="C272" s="210"/>
      <c r="D272" s="204" t="s">
        <v>146</v>
      </c>
      <c r="E272" s="211" t="s">
        <v>1</v>
      </c>
      <c r="F272" s="212" t="s">
        <v>317</v>
      </c>
      <c r="G272" s="210"/>
      <c r="H272" s="211" t="s">
        <v>1</v>
      </c>
      <c r="I272" s="213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146</v>
      </c>
      <c r="AU272" s="218" t="s">
        <v>90</v>
      </c>
      <c r="AV272" s="13" t="s">
        <v>88</v>
      </c>
      <c r="AW272" s="13" t="s">
        <v>36</v>
      </c>
      <c r="AX272" s="13" t="s">
        <v>81</v>
      </c>
      <c r="AY272" s="218" t="s">
        <v>135</v>
      </c>
    </row>
    <row r="273" spans="2:51" s="14" customFormat="1" ht="11.25">
      <c r="B273" s="219"/>
      <c r="C273" s="220"/>
      <c r="D273" s="204" t="s">
        <v>146</v>
      </c>
      <c r="E273" s="221" t="s">
        <v>1</v>
      </c>
      <c r="F273" s="222" t="s">
        <v>318</v>
      </c>
      <c r="G273" s="220"/>
      <c r="H273" s="223">
        <v>1046.5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146</v>
      </c>
      <c r="AU273" s="229" t="s">
        <v>90</v>
      </c>
      <c r="AV273" s="14" t="s">
        <v>90</v>
      </c>
      <c r="AW273" s="14" t="s">
        <v>36</v>
      </c>
      <c r="AX273" s="14" t="s">
        <v>88</v>
      </c>
      <c r="AY273" s="229" t="s">
        <v>135</v>
      </c>
    </row>
    <row r="274" spans="1:65" s="2" customFormat="1" ht="24.2" customHeight="1">
      <c r="A274" s="34"/>
      <c r="B274" s="35"/>
      <c r="C274" s="241" t="s">
        <v>319</v>
      </c>
      <c r="D274" s="241" t="s">
        <v>215</v>
      </c>
      <c r="E274" s="242" t="s">
        <v>320</v>
      </c>
      <c r="F274" s="243" t="s">
        <v>321</v>
      </c>
      <c r="G274" s="244" t="s">
        <v>200</v>
      </c>
      <c r="H274" s="245">
        <v>1046.5</v>
      </c>
      <c r="I274" s="246"/>
      <c r="J274" s="247">
        <f>ROUND(I274*H274,2)</f>
        <v>0</v>
      </c>
      <c r="K274" s="243" t="s">
        <v>141</v>
      </c>
      <c r="L274" s="248"/>
      <c r="M274" s="249" t="s">
        <v>1</v>
      </c>
      <c r="N274" s="250" t="s">
        <v>46</v>
      </c>
      <c r="O274" s="71"/>
      <c r="P274" s="200">
        <f>O274*H274</f>
        <v>0</v>
      </c>
      <c r="Q274" s="200">
        <v>0.0004</v>
      </c>
      <c r="R274" s="200">
        <f>Q274*H274</f>
        <v>0.4186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197</v>
      </c>
      <c r="AT274" s="202" t="s">
        <v>215</v>
      </c>
      <c r="AU274" s="202" t="s">
        <v>90</v>
      </c>
      <c r="AY274" s="17" t="s">
        <v>135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88</v>
      </c>
      <c r="BK274" s="203">
        <f>ROUND(I274*H274,2)</f>
        <v>0</v>
      </c>
      <c r="BL274" s="17" t="s">
        <v>142</v>
      </c>
      <c r="BM274" s="202" t="s">
        <v>322</v>
      </c>
    </row>
    <row r="275" spans="1:47" s="2" customFormat="1" ht="19.5">
      <c r="A275" s="34"/>
      <c r="B275" s="35"/>
      <c r="C275" s="36"/>
      <c r="D275" s="204" t="s">
        <v>144</v>
      </c>
      <c r="E275" s="36"/>
      <c r="F275" s="205" t="s">
        <v>321</v>
      </c>
      <c r="G275" s="36"/>
      <c r="H275" s="36"/>
      <c r="I275" s="206"/>
      <c r="J275" s="36"/>
      <c r="K275" s="36"/>
      <c r="L275" s="39"/>
      <c r="M275" s="207"/>
      <c r="N275" s="208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144</v>
      </c>
      <c r="AU275" s="17" t="s">
        <v>90</v>
      </c>
    </row>
    <row r="276" spans="1:65" s="2" customFormat="1" ht="24.2" customHeight="1">
      <c r="A276" s="34"/>
      <c r="B276" s="35"/>
      <c r="C276" s="191" t="s">
        <v>323</v>
      </c>
      <c r="D276" s="191" t="s">
        <v>137</v>
      </c>
      <c r="E276" s="192" t="s">
        <v>324</v>
      </c>
      <c r="F276" s="193" t="s">
        <v>325</v>
      </c>
      <c r="G276" s="194" t="s">
        <v>140</v>
      </c>
      <c r="H276" s="195">
        <v>852.53</v>
      </c>
      <c r="I276" s="196"/>
      <c r="J276" s="197">
        <f>ROUND(I276*H276,2)</f>
        <v>0</v>
      </c>
      <c r="K276" s="193" t="s">
        <v>141</v>
      </c>
      <c r="L276" s="39"/>
      <c r="M276" s="198" t="s">
        <v>1</v>
      </c>
      <c r="N276" s="199" t="s">
        <v>46</v>
      </c>
      <c r="O276" s="71"/>
      <c r="P276" s="200">
        <f>O276*H276</f>
        <v>0</v>
      </c>
      <c r="Q276" s="200">
        <v>2.13408</v>
      </c>
      <c r="R276" s="200">
        <f>Q276*H276</f>
        <v>1819.3672224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142</v>
      </c>
      <c r="AT276" s="202" t="s">
        <v>137</v>
      </c>
      <c r="AU276" s="202" t="s">
        <v>90</v>
      </c>
      <c r="AY276" s="17" t="s">
        <v>135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88</v>
      </c>
      <c r="BK276" s="203">
        <f>ROUND(I276*H276,2)</f>
        <v>0</v>
      </c>
      <c r="BL276" s="17" t="s">
        <v>142</v>
      </c>
      <c r="BM276" s="202" t="s">
        <v>326</v>
      </c>
    </row>
    <row r="277" spans="1:47" s="2" customFormat="1" ht="29.25">
      <c r="A277" s="34"/>
      <c r="B277" s="35"/>
      <c r="C277" s="36"/>
      <c r="D277" s="204" t="s">
        <v>144</v>
      </c>
      <c r="E277" s="36"/>
      <c r="F277" s="205" t="s">
        <v>327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144</v>
      </c>
      <c r="AU277" s="17" t="s">
        <v>90</v>
      </c>
    </row>
    <row r="278" spans="2:51" s="13" customFormat="1" ht="11.25">
      <c r="B278" s="209"/>
      <c r="C278" s="210"/>
      <c r="D278" s="204" t="s">
        <v>146</v>
      </c>
      <c r="E278" s="211" t="s">
        <v>1</v>
      </c>
      <c r="F278" s="212" t="s">
        <v>328</v>
      </c>
      <c r="G278" s="210"/>
      <c r="H278" s="211" t="s">
        <v>1</v>
      </c>
      <c r="I278" s="213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146</v>
      </c>
      <c r="AU278" s="218" t="s">
        <v>90</v>
      </c>
      <c r="AV278" s="13" t="s">
        <v>88</v>
      </c>
      <c r="AW278" s="13" t="s">
        <v>36</v>
      </c>
      <c r="AX278" s="13" t="s">
        <v>81</v>
      </c>
      <c r="AY278" s="218" t="s">
        <v>135</v>
      </c>
    </row>
    <row r="279" spans="2:51" s="14" customFormat="1" ht="11.25">
      <c r="B279" s="219"/>
      <c r="C279" s="220"/>
      <c r="D279" s="204" t="s">
        <v>146</v>
      </c>
      <c r="E279" s="221" t="s">
        <v>1</v>
      </c>
      <c r="F279" s="222" t="s">
        <v>329</v>
      </c>
      <c r="G279" s="220"/>
      <c r="H279" s="223">
        <v>836.4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146</v>
      </c>
      <c r="AU279" s="229" t="s">
        <v>90</v>
      </c>
      <c r="AV279" s="14" t="s">
        <v>90</v>
      </c>
      <c r="AW279" s="14" t="s">
        <v>36</v>
      </c>
      <c r="AX279" s="14" t="s">
        <v>81</v>
      </c>
      <c r="AY279" s="229" t="s">
        <v>135</v>
      </c>
    </row>
    <row r="280" spans="2:51" s="13" customFormat="1" ht="11.25">
      <c r="B280" s="209"/>
      <c r="C280" s="210"/>
      <c r="D280" s="204" t="s">
        <v>146</v>
      </c>
      <c r="E280" s="211" t="s">
        <v>1</v>
      </c>
      <c r="F280" s="212" t="s">
        <v>330</v>
      </c>
      <c r="G280" s="210"/>
      <c r="H280" s="211" t="s">
        <v>1</v>
      </c>
      <c r="I280" s="213"/>
      <c r="J280" s="210"/>
      <c r="K280" s="210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146</v>
      </c>
      <c r="AU280" s="218" t="s">
        <v>90</v>
      </c>
      <c r="AV280" s="13" t="s">
        <v>88</v>
      </c>
      <c r="AW280" s="13" t="s">
        <v>36</v>
      </c>
      <c r="AX280" s="13" t="s">
        <v>81</v>
      </c>
      <c r="AY280" s="218" t="s">
        <v>135</v>
      </c>
    </row>
    <row r="281" spans="2:51" s="14" customFormat="1" ht="11.25">
      <c r="B281" s="219"/>
      <c r="C281" s="220"/>
      <c r="D281" s="204" t="s">
        <v>146</v>
      </c>
      <c r="E281" s="221" t="s">
        <v>1</v>
      </c>
      <c r="F281" s="222" t="s">
        <v>331</v>
      </c>
      <c r="G281" s="220"/>
      <c r="H281" s="223">
        <v>396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146</v>
      </c>
      <c r="AU281" s="229" t="s">
        <v>90</v>
      </c>
      <c r="AV281" s="14" t="s">
        <v>90</v>
      </c>
      <c r="AW281" s="14" t="s">
        <v>36</v>
      </c>
      <c r="AX281" s="14" t="s">
        <v>81</v>
      </c>
      <c r="AY281" s="229" t="s">
        <v>135</v>
      </c>
    </row>
    <row r="282" spans="2:51" s="13" customFormat="1" ht="11.25">
      <c r="B282" s="209"/>
      <c r="C282" s="210"/>
      <c r="D282" s="204" t="s">
        <v>146</v>
      </c>
      <c r="E282" s="211" t="s">
        <v>1</v>
      </c>
      <c r="F282" s="212" t="s">
        <v>332</v>
      </c>
      <c r="G282" s="210"/>
      <c r="H282" s="211" t="s">
        <v>1</v>
      </c>
      <c r="I282" s="213"/>
      <c r="J282" s="210"/>
      <c r="K282" s="210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146</v>
      </c>
      <c r="AU282" s="218" t="s">
        <v>90</v>
      </c>
      <c r="AV282" s="13" t="s">
        <v>88</v>
      </c>
      <c r="AW282" s="13" t="s">
        <v>36</v>
      </c>
      <c r="AX282" s="13" t="s">
        <v>81</v>
      </c>
      <c r="AY282" s="218" t="s">
        <v>135</v>
      </c>
    </row>
    <row r="283" spans="2:51" s="14" customFormat="1" ht="11.25">
      <c r="B283" s="219"/>
      <c r="C283" s="220"/>
      <c r="D283" s="204" t="s">
        <v>146</v>
      </c>
      <c r="E283" s="221" t="s">
        <v>1</v>
      </c>
      <c r="F283" s="222" t="s">
        <v>333</v>
      </c>
      <c r="G283" s="220"/>
      <c r="H283" s="223">
        <v>-379.87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146</v>
      </c>
      <c r="AU283" s="229" t="s">
        <v>90</v>
      </c>
      <c r="AV283" s="14" t="s">
        <v>90</v>
      </c>
      <c r="AW283" s="14" t="s">
        <v>36</v>
      </c>
      <c r="AX283" s="14" t="s">
        <v>81</v>
      </c>
      <c r="AY283" s="229" t="s">
        <v>135</v>
      </c>
    </row>
    <row r="284" spans="2:51" s="15" customFormat="1" ht="11.25">
      <c r="B284" s="230"/>
      <c r="C284" s="231"/>
      <c r="D284" s="204" t="s">
        <v>146</v>
      </c>
      <c r="E284" s="232" t="s">
        <v>1</v>
      </c>
      <c r="F284" s="233" t="s">
        <v>187</v>
      </c>
      <c r="G284" s="231"/>
      <c r="H284" s="234">
        <v>852.5300000000001</v>
      </c>
      <c r="I284" s="235"/>
      <c r="J284" s="231"/>
      <c r="K284" s="231"/>
      <c r="L284" s="236"/>
      <c r="M284" s="237"/>
      <c r="N284" s="238"/>
      <c r="O284" s="238"/>
      <c r="P284" s="238"/>
      <c r="Q284" s="238"/>
      <c r="R284" s="238"/>
      <c r="S284" s="238"/>
      <c r="T284" s="239"/>
      <c r="AT284" s="240" t="s">
        <v>146</v>
      </c>
      <c r="AU284" s="240" t="s">
        <v>90</v>
      </c>
      <c r="AV284" s="15" t="s">
        <v>142</v>
      </c>
      <c r="AW284" s="15" t="s">
        <v>36</v>
      </c>
      <c r="AX284" s="15" t="s">
        <v>88</v>
      </c>
      <c r="AY284" s="240" t="s">
        <v>135</v>
      </c>
    </row>
    <row r="285" spans="1:65" s="2" customFormat="1" ht="44.25" customHeight="1">
      <c r="A285" s="34"/>
      <c r="B285" s="35"/>
      <c r="C285" s="191" t="s">
        <v>334</v>
      </c>
      <c r="D285" s="191" t="s">
        <v>137</v>
      </c>
      <c r="E285" s="192" t="s">
        <v>335</v>
      </c>
      <c r="F285" s="193" t="s">
        <v>336</v>
      </c>
      <c r="G285" s="194" t="s">
        <v>140</v>
      </c>
      <c r="H285" s="195">
        <v>379.87</v>
      </c>
      <c r="I285" s="196"/>
      <c r="J285" s="197">
        <f>ROUND(I285*H285,2)</f>
        <v>0</v>
      </c>
      <c r="K285" s="193" t="s">
        <v>219</v>
      </c>
      <c r="L285" s="39"/>
      <c r="M285" s="198" t="s">
        <v>1</v>
      </c>
      <c r="N285" s="199" t="s">
        <v>46</v>
      </c>
      <c r="O285" s="71"/>
      <c r="P285" s="200">
        <f>O285*H285</f>
        <v>0</v>
      </c>
      <c r="Q285" s="200">
        <v>0</v>
      </c>
      <c r="R285" s="200">
        <f>Q285*H285</f>
        <v>0</v>
      </c>
      <c r="S285" s="200">
        <v>0</v>
      </c>
      <c r="T285" s="201">
        <f>S285*H285</f>
        <v>0</v>
      </c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R285" s="202" t="s">
        <v>142</v>
      </c>
      <c r="AT285" s="202" t="s">
        <v>137</v>
      </c>
      <c r="AU285" s="202" t="s">
        <v>90</v>
      </c>
      <c r="AY285" s="17" t="s">
        <v>135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17" t="s">
        <v>88</v>
      </c>
      <c r="BK285" s="203">
        <f>ROUND(I285*H285,2)</f>
        <v>0</v>
      </c>
      <c r="BL285" s="17" t="s">
        <v>142</v>
      </c>
      <c r="BM285" s="202" t="s">
        <v>337</v>
      </c>
    </row>
    <row r="286" spans="1:47" s="2" customFormat="1" ht="29.25">
      <c r="A286" s="34"/>
      <c r="B286" s="35"/>
      <c r="C286" s="36"/>
      <c r="D286" s="204" t="s">
        <v>144</v>
      </c>
      <c r="E286" s="36"/>
      <c r="F286" s="205" t="s">
        <v>336</v>
      </c>
      <c r="G286" s="36"/>
      <c r="H286" s="36"/>
      <c r="I286" s="206"/>
      <c r="J286" s="36"/>
      <c r="K286" s="36"/>
      <c r="L286" s="39"/>
      <c r="M286" s="207"/>
      <c r="N286" s="208"/>
      <c r="O286" s="71"/>
      <c r="P286" s="71"/>
      <c r="Q286" s="71"/>
      <c r="R286" s="71"/>
      <c r="S286" s="71"/>
      <c r="T286" s="72"/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T286" s="17" t="s">
        <v>144</v>
      </c>
      <c r="AU286" s="17" t="s">
        <v>90</v>
      </c>
    </row>
    <row r="287" spans="1:47" s="2" customFormat="1" ht="19.5">
      <c r="A287" s="34"/>
      <c r="B287" s="35"/>
      <c r="C287" s="36"/>
      <c r="D287" s="204" t="s">
        <v>250</v>
      </c>
      <c r="E287" s="36"/>
      <c r="F287" s="251" t="s">
        <v>338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250</v>
      </c>
      <c r="AU287" s="17" t="s">
        <v>90</v>
      </c>
    </row>
    <row r="288" spans="2:51" s="13" customFormat="1" ht="11.25">
      <c r="B288" s="209"/>
      <c r="C288" s="210"/>
      <c r="D288" s="204" t="s">
        <v>146</v>
      </c>
      <c r="E288" s="211" t="s">
        <v>1</v>
      </c>
      <c r="F288" s="212" t="s">
        <v>332</v>
      </c>
      <c r="G288" s="210"/>
      <c r="H288" s="211" t="s">
        <v>1</v>
      </c>
      <c r="I288" s="213"/>
      <c r="J288" s="210"/>
      <c r="K288" s="210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146</v>
      </c>
      <c r="AU288" s="218" t="s">
        <v>90</v>
      </c>
      <c r="AV288" s="13" t="s">
        <v>88</v>
      </c>
      <c r="AW288" s="13" t="s">
        <v>36</v>
      </c>
      <c r="AX288" s="13" t="s">
        <v>81</v>
      </c>
      <c r="AY288" s="218" t="s">
        <v>135</v>
      </c>
    </row>
    <row r="289" spans="2:51" s="14" customFormat="1" ht="11.25">
      <c r="B289" s="219"/>
      <c r="C289" s="220"/>
      <c r="D289" s="204" t="s">
        <v>146</v>
      </c>
      <c r="E289" s="221" t="s">
        <v>1</v>
      </c>
      <c r="F289" s="222" t="s">
        <v>339</v>
      </c>
      <c r="G289" s="220"/>
      <c r="H289" s="223">
        <v>379.87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146</v>
      </c>
      <c r="AU289" s="229" t="s">
        <v>90</v>
      </c>
      <c r="AV289" s="14" t="s">
        <v>90</v>
      </c>
      <c r="AW289" s="14" t="s">
        <v>36</v>
      </c>
      <c r="AX289" s="14" t="s">
        <v>88</v>
      </c>
      <c r="AY289" s="229" t="s">
        <v>135</v>
      </c>
    </row>
    <row r="290" spans="1:65" s="2" customFormat="1" ht="24.2" customHeight="1">
      <c r="A290" s="34"/>
      <c r="B290" s="35"/>
      <c r="C290" s="191" t="s">
        <v>340</v>
      </c>
      <c r="D290" s="191" t="s">
        <v>137</v>
      </c>
      <c r="E290" s="192" t="s">
        <v>341</v>
      </c>
      <c r="F290" s="193" t="s">
        <v>342</v>
      </c>
      <c r="G290" s="194" t="s">
        <v>140</v>
      </c>
      <c r="H290" s="195">
        <v>377.43</v>
      </c>
      <c r="I290" s="196"/>
      <c r="J290" s="197">
        <f>ROUND(I290*H290,2)</f>
        <v>0</v>
      </c>
      <c r="K290" s="193" t="s">
        <v>141</v>
      </c>
      <c r="L290" s="39"/>
      <c r="M290" s="198" t="s">
        <v>1</v>
      </c>
      <c r="N290" s="199" t="s">
        <v>46</v>
      </c>
      <c r="O290" s="71"/>
      <c r="P290" s="200">
        <f>O290*H290</f>
        <v>0</v>
      </c>
      <c r="Q290" s="200">
        <v>2.43408</v>
      </c>
      <c r="R290" s="200">
        <f>Q290*H290</f>
        <v>918.6948143999999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142</v>
      </c>
      <c r="AT290" s="202" t="s">
        <v>137</v>
      </c>
      <c r="AU290" s="202" t="s">
        <v>90</v>
      </c>
      <c r="AY290" s="17" t="s">
        <v>135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88</v>
      </c>
      <c r="BK290" s="203">
        <f>ROUND(I290*H290,2)</f>
        <v>0</v>
      </c>
      <c r="BL290" s="17" t="s">
        <v>142</v>
      </c>
      <c r="BM290" s="202" t="s">
        <v>343</v>
      </c>
    </row>
    <row r="291" spans="1:47" s="2" customFormat="1" ht="19.5">
      <c r="A291" s="34"/>
      <c r="B291" s="35"/>
      <c r="C291" s="36"/>
      <c r="D291" s="204" t="s">
        <v>144</v>
      </c>
      <c r="E291" s="36"/>
      <c r="F291" s="205" t="s">
        <v>344</v>
      </c>
      <c r="G291" s="36"/>
      <c r="H291" s="36"/>
      <c r="I291" s="206"/>
      <c r="J291" s="36"/>
      <c r="K291" s="36"/>
      <c r="L291" s="39"/>
      <c r="M291" s="207"/>
      <c r="N291" s="208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144</v>
      </c>
      <c r="AU291" s="17" t="s">
        <v>90</v>
      </c>
    </row>
    <row r="292" spans="2:51" s="13" customFormat="1" ht="11.25">
      <c r="B292" s="209"/>
      <c r="C292" s="210"/>
      <c r="D292" s="204" t="s">
        <v>146</v>
      </c>
      <c r="E292" s="211" t="s">
        <v>1</v>
      </c>
      <c r="F292" s="212" t="s">
        <v>345</v>
      </c>
      <c r="G292" s="210"/>
      <c r="H292" s="211" t="s">
        <v>1</v>
      </c>
      <c r="I292" s="213"/>
      <c r="J292" s="210"/>
      <c r="K292" s="210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146</v>
      </c>
      <c r="AU292" s="218" t="s">
        <v>90</v>
      </c>
      <c r="AV292" s="13" t="s">
        <v>88</v>
      </c>
      <c r="AW292" s="13" t="s">
        <v>36</v>
      </c>
      <c r="AX292" s="13" t="s">
        <v>81</v>
      </c>
      <c r="AY292" s="218" t="s">
        <v>135</v>
      </c>
    </row>
    <row r="293" spans="2:51" s="14" customFormat="1" ht="11.25">
      <c r="B293" s="219"/>
      <c r="C293" s="220"/>
      <c r="D293" s="204" t="s">
        <v>146</v>
      </c>
      <c r="E293" s="221" t="s">
        <v>1</v>
      </c>
      <c r="F293" s="222" t="s">
        <v>346</v>
      </c>
      <c r="G293" s="220"/>
      <c r="H293" s="223">
        <v>757.3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146</v>
      </c>
      <c r="AU293" s="229" t="s">
        <v>90</v>
      </c>
      <c r="AV293" s="14" t="s">
        <v>90</v>
      </c>
      <c r="AW293" s="14" t="s">
        <v>36</v>
      </c>
      <c r="AX293" s="14" t="s">
        <v>81</v>
      </c>
      <c r="AY293" s="229" t="s">
        <v>135</v>
      </c>
    </row>
    <row r="294" spans="2:51" s="13" customFormat="1" ht="11.25">
      <c r="B294" s="209"/>
      <c r="C294" s="210"/>
      <c r="D294" s="204" t="s">
        <v>146</v>
      </c>
      <c r="E294" s="211" t="s">
        <v>1</v>
      </c>
      <c r="F294" s="212" t="s">
        <v>332</v>
      </c>
      <c r="G294" s="210"/>
      <c r="H294" s="211" t="s">
        <v>1</v>
      </c>
      <c r="I294" s="213"/>
      <c r="J294" s="210"/>
      <c r="K294" s="210"/>
      <c r="L294" s="214"/>
      <c r="M294" s="215"/>
      <c r="N294" s="216"/>
      <c r="O294" s="216"/>
      <c r="P294" s="216"/>
      <c r="Q294" s="216"/>
      <c r="R294" s="216"/>
      <c r="S294" s="216"/>
      <c r="T294" s="217"/>
      <c r="AT294" s="218" t="s">
        <v>146</v>
      </c>
      <c r="AU294" s="218" t="s">
        <v>90</v>
      </c>
      <c r="AV294" s="13" t="s">
        <v>88</v>
      </c>
      <c r="AW294" s="13" t="s">
        <v>36</v>
      </c>
      <c r="AX294" s="13" t="s">
        <v>81</v>
      </c>
      <c r="AY294" s="218" t="s">
        <v>135</v>
      </c>
    </row>
    <row r="295" spans="2:51" s="14" customFormat="1" ht="11.25">
      <c r="B295" s="219"/>
      <c r="C295" s="220"/>
      <c r="D295" s="204" t="s">
        <v>146</v>
      </c>
      <c r="E295" s="221" t="s">
        <v>1</v>
      </c>
      <c r="F295" s="222" t="s">
        <v>333</v>
      </c>
      <c r="G295" s="220"/>
      <c r="H295" s="223">
        <v>-379.87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146</v>
      </c>
      <c r="AU295" s="229" t="s">
        <v>90</v>
      </c>
      <c r="AV295" s="14" t="s">
        <v>90</v>
      </c>
      <c r="AW295" s="14" t="s">
        <v>36</v>
      </c>
      <c r="AX295" s="14" t="s">
        <v>81</v>
      </c>
      <c r="AY295" s="229" t="s">
        <v>135</v>
      </c>
    </row>
    <row r="296" spans="2:51" s="15" customFormat="1" ht="11.25">
      <c r="B296" s="230"/>
      <c r="C296" s="231"/>
      <c r="D296" s="204" t="s">
        <v>146</v>
      </c>
      <c r="E296" s="232" t="s">
        <v>1</v>
      </c>
      <c r="F296" s="233" t="s">
        <v>187</v>
      </c>
      <c r="G296" s="231"/>
      <c r="H296" s="234">
        <v>377.42999999999995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146</v>
      </c>
      <c r="AU296" s="240" t="s">
        <v>90</v>
      </c>
      <c r="AV296" s="15" t="s">
        <v>142</v>
      </c>
      <c r="AW296" s="15" t="s">
        <v>36</v>
      </c>
      <c r="AX296" s="15" t="s">
        <v>88</v>
      </c>
      <c r="AY296" s="240" t="s">
        <v>135</v>
      </c>
    </row>
    <row r="297" spans="1:65" s="2" customFormat="1" ht="44.25" customHeight="1">
      <c r="A297" s="34"/>
      <c r="B297" s="35"/>
      <c r="C297" s="191" t="s">
        <v>347</v>
      </c>
      <c r="D297" s="191" t="s">
        <v>137</v>
      </c>
      <c r="E297" s="192" t="s">
        <v>348</v>
      </c>
      <c r="F297" s="193" t="s">
        <v>349</v>
      </c>
      <c r="G297" s="194" t="s">
        <v>140</v>
      </c>
      <c r="H297" s="195">
        <v>379.87</v>
      </c>
      <c r="I297" s="196"/>
      <c r="J297" s="197">
        <f>ROUND(I297*H297,2)</f>
        <v>0</v>
      </c>
      <c r="K297" s="193" t="s">
        <v>219</v>
      </c>
      <c r="L297" s="39"/>
      <c r="M297" s="198" t="s">
        <v>1</v>
      </c>
      <c r="N297" s="199" t="s">
        <v>46</v>
      </c>
      <c r="O297" s="71"/>
      <c r="P297" s="200">
        <f>O297*H297</f>
        <v>0</v>
      </c>
      <c r="Q297" s="200">
        <v>0</v>
      </c>
      <c r="R297" s="200">
        <f>Q297*H297</f>
        <v>0</v>
      </c>
      <c r="S297" s="200">
        <v>0</v>
      </c>
      <c r="T297" s="201">
        <f>S297*H297</f>
        <v>0</v>
      </c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R297" s="202" t="s">
        <v>142</v>
      </c>
      <c r="AT297" s="202" t="s">
        <v>137</v>
      </c>
      <c r="AU297" s="202" t="s">
        <v>90</v>
      </c>
      <c r="AY297" s="17" t="s">
        <v>135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17" t="s">
        <v>88</v>
      </c>
      <c r="BK297" s="203">
        <f>ROUND(I297*H297,2)</f>
        <v>0</v>
      </c>
      <c r="BL297" s="17" t="s">
        <v>142</v>
      </c>
      <c r="BM297" s="202" t="s">
        <v>350</v>
      </c>
    </row>
    <row r="298" spans="1:47" s="2" customFormat="1" ht="19.5">
      <c r="A298" s="34"/>
      <c r="B298" s="35"/>
      <c r="C298" s="36"/>
      <c r="D298" s="204" t="s">
        <v>144</v>
      </c>
      <c r="E298" s="36"/>
      <c r="F298" s="205" t="s">
        <v>349</v>
      </c>
      <c r="G298" s="36"/>
      <c r="H298" s="36"/>
      <c r="I298" s="206"/>
      <c r="J298" s="36"/>
      <c r="K298" s="36"/>
      <c r="L298" s="39"/>
      <c r="M298" s="207"/>
      <c r="N298" s="208"/>
      <c r="O298" s="71"/>
      <c r="P298" s="71"/>
      <c r="Q298" s="71"/>
      <c r="R298" s="71"/>
      <c r="S298" s="71"/>
      <c r="T298" s="72"/>
      <c r="U298" s="34"/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T298" s="17" t="s">
        <v>144</v>
      </c>
      <c r="AU298" s="17" t="s">
        <v>90</v>
      </c>
    </row>
    <row r="299" spans="2:51" s="13" customFormat="1" ht="11.25">
      <c r="B299" s="209"/>
      <c r="C299" s="210"/>
      <c r="D299" s="204" t="s">
        <v>146</v>
      </c>
      <c r="E299" s="211" t="s">
        <v>1</v>
      </c>
      <c r="F299" s="212" t="s">
        <v>332</v>
      </c>
      <c r="G299" s="210"/>
      <c r="H299" s="211" t="s">
        <v>1</v>
      </c>
      <c r="I299" s="213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146</v>
      </c>
      <c r="AU299" s="218" t="s">
        <v>90</v>
      </c>
      <c r="AV299" s="13" t="s">
        <v>88</v>
      </c>
      <c r="AW299" s="13" t="s">
        <v>36</v>
      </c>
      <c r="AX299" s="13" t="s">
        <v>81</v>
      </c>
      <c r="AY299" s="218" t="s">
        <v>135</v>
      </c>
    </row>
    <row r="300" spans="2:51" s="14" customFormat="1" ht="11.25">
      <c r="B300" s="219"/>
      <c r="C300" s="220"/>
      <c r="D300" s="204" t="s">
        <v>146</v>
      </c>
      <c r="E300" s="221" t="s">
        <v>1</v>
      </c>
      <c r="F300" s="222" t="s">
        <v>339</v>
      </c>
      <c r="G300" s="220"/>
      <c r="H300" s="223">
        <v>379.87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146</v>
      </c>
      <c r="AU300" s="229" t="s">
        <v>90</v>
      </c>
      <c r="AV300" s="14" t="s">
        <v>90</v>
      </c>
      <c r="AW300" s="14" t="s">
        <v>36</v>
      </c>
      <c r="AX300" s="14" t="s">
        <v>88</v>
      </c>
      <c r="AY300" s="229" t="s">
        <v>135</v>
      </c>
    </row>
    <row r="301" spans="1:65" s="2" customFormat="1" ht="24.2" customHeight="1">
      <c r="A301" s="34"/>
      <c r="B301" s="35"/>
      <c r="C301" s="191" t="s">
        <v>351</v>
      </c>
      <c r="D301" s="191" t="s">
        <v>137</v>
      </c>
      <c r="E301" s="192" t="s">
        <v>352</v>
      </c>
      <c r="F301" s="193" t="s">
        <v>353</v>
      </c>
      <c r="G301" s="194" t="s">
        <v>140</v>
      </c>
      <c r="H301" s="195">
        <v>1134.73</v>
      </c>
      <c r="I301" s="196"/>
      <c r="J301" s="197">
        <f>ROUND(I301*H301,2)</f>
        <v>0</v>
      </c>
      <c r="K301" s="193" t="s">
        <v>141</v>
      </c>
      <c r="L301" s="39"/>
      <c r="M301" s="198" t="s">
        <v>1</v>
      </c>
      <c r="N301" s="199" t="s">
        <v>46</v>
      </c>
      <c r="O301" s="71"/>
      <c r="P301" s="200">
        <f>O301*H301</f>
        <v>0</v>
      </c>
      <c r="Q301" s="200">
        <v>2.43408</v>
      </c>
      <c r="R301" s="200">
        <f>Q301*H301</f>
        <v>2762.0235983999996</v>
      </c>
      <c r="S301" s="200">
        <v>0</v>
      </c>
      <c r="T301" s="201">
        <f>S301*H301</f>
        <v>0</v>
      </c>
      <c r="U301" s="34"/>
      <c r="V301" s="34"/>
      <c r="W301" s="34"/>
      <c r="X301" s="34"/>
      <c r="Y301" s="34"/>
      <c r="Z301" s="34"/>
      <c r="AA301" s="34"/>
      <c r="AB301" s="34"/>
      <c r="AC301" s="34"/>
      <c r="AD301" s="34"/>
      <c r="AE301" s="34"/>
      <c r="AR301" s="202" t="s">
        <v>142</v>
      </c>
      <c r="AT301" s="202" t="s">
        <v>137</v>
      </c>
      <c r="AU301" s="202" t="s">
        <v>90</v>
      </c>
      <c r="AY301" s="17" t="s">
        <v>135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17" t="s">
        <v>88</v>
      </c>
      <c r="BK301" s="203">
        <f>ROUND(I301*H301,2)</f>
        <v>0</v>
      </c>
      <c r="BL301" s="17" t="s">
        <v>142</v>
      </c>
      <c r="BM301" s="202" t="s">
        <v>354</v>
      </c>
    </row>
    <row r="302" spans="1:47" s="2" customFormat="1" ht="29.25">
      <c r="A302" s="34"/>
      <c r="B302" s="35"/>
      <c r="C302" s="36"/>
      <c r="D302" s="204" t="s">
        <v>144</v>
      </c>
      <c r="E302" s="36"/>
      <c r="F302" s="205" t="s">
        <v>355</v>
      </c>
      <c r="G302" s="36"/>
      <c r="H302" s="36"/>
      <c r="I302" s="206"/>
      <c r="J302" s="36"/>
      <c r="K302" s="36"/>
      <c r="L302" s="39"/>
      <c r="M302" s="207"/>
      <c r="N302" s="208"/>
      <c r="O302" s="71"/>
      <c r="P302" s="71"/>
      <c r="Q302" s="71"/>
      <c r="R302" s="71"/>
      <c r="S302" s="71"/>
      <c r="T302" s="72"/>
      <c r="U302" s="34"/>
      <c r="V302" s="34"/>
      <c r="W302" s="34"/>
      <c r="X302" s="34"/>
      <c r="Y302" s="34"/>
      <c r="Z302" s="34"/>
      <c r="AA302" s="34"/>
      <c r="AB302" s="34"/>
      <c r="AC302" s="34"/>
      <c r="AD302" s="34"/>
      <c r="AE302" s="34"/>
      <c r="AT302" s="17" t="s">
        <v>144</v>
      </c>
      <c r="AU302" s="17" t="s">
        <v>90</v>
      </c>
    </row>
    <row r="303" spans="2:51" s="13" customFormat="1" ht="11.25">
      <c r="B303" s="209"/>
      <c r="C303" s="210"/>
      <c r="D303" s="204" t="s">
        <v>146</v>
      </c>
      <c r="E303" s="211" t="s">
        <v>1</v>
      </c>
      <c r="F303" s="212" t="s">
        <v>356</v>
      </c>
      <c r="G303" s="210"/>
      <c r="H303" s="211" t="s">
        <v>1</v>
      </c>
      <c r="I303" s="213"/>
      <c r="J303" s="210"/>
      <c r="K303" s="210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146</v>
      </c>
      <c r="AU303" s="218" t="s">
        <v>90</v>
      </c>
      <c r="AV303" s="13" t="s">
        <v>88</v>
      </c>
      <c r="AW303" s="13" t="s">
        <v>36</v>
      </c>
      <c r="AX303" s="13" t="s">
        <v>81</v>
      </c>
      <c r="AY303" s="218" t="s">
        <v>135</v>
      </c>
    </row>
    <row r="304" spans="2:51" s="14" customFormat="1" ht="11.25">
      <c r="B304" s="219"/>
      <c r="C304" s="220"/>
      <c r="D304" s="204" t="s">
        <v>146</v>
      </c>
      <c r="E304" s="221" t="s">
        <v>1</v>
      </c>
      <c r="F304" s="222" t="s">
        <v>357</v>
      </c>
      <c r="G304" s="220"/>
      <c r="H304" s="223">
        <v>1514.6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146</v>
      </c>
      <c r="AU304" s="229" t="s">
        <v>90</v>
      </c>
      <c r="AV304" s="14" t="s">
        <v>90</v>
      </c>
      <c r="AW304" s="14" t="s">
        <v>36</v>
      </c>
      <c r="AX304" s="14" t="s">
        <v>81</v>
      </c>
      <c r="AY304" s="229" t="s">
        <v>135</v>
      </c>
    </row>
    <row r="305" spans="2:51" s="13" customFormat="1" ht="11.25">
      <c r="B305" s="209"/>
      <c r="C305" s="210"/>
      <c r="D305" s="204" t="s">
        <v>146</v>
      </c>
      <c r="E305" s="211" t="s">
        <v>1</v>
      </c>
      <c r="F305" s="212" t="s">
        <v>332</v>
      </c>
      <c r="G305" s="210"/>
      <c r="H305" s="211" t="s">
        <v>1</v>
      </c>
      <c r="I305" s="213"/>
      <c r="J305" s="210"/>
      <c r="K305" s="210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146</v>
      </c>
      <c r="AU305" s="218" t="s">
        <v>90</v>
      </c>
      <c r="AV305" s="13" t="s">
        <v>88</v>
      </c>
      <c r="AW305" s="13" t="s">
        <v>36</v>
      </c>
      <c r="AX305" s="13" t="s">
        <v>81</v>
      </c>
      <c r="AY305" s="218" t="s">
        <v>135</v>
      </c>
    </row>
    <row r="306" spans="2:51" s="14" customFormat="1" ht="11.25">
      <c r="B306" s="219"/>
      <c r="C306" s="220"/>
      <c r="D306" s="204" t="s">
        <v>146</v>
      </c>
      <c r="E306" s="221" t="s">
        <v>1</v>
      </c>
      <c r="F306" s="222" t="s">
        <v>333</v>
      </c>
      <c r="G306" s="220"/>
      <c r="H306" s="223">
        <v>-379.87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146</v>
      </c>
      <c r="AU306" s="229" t="s">
        <v>90</v>
      </c>
      <c r="AV306" s="14" t="s">
        <v>90</v>
      </c>
      <c r="AW306" s="14" t="s">
        <v>36</v>
      </c>
      <c r="AX306" s="14" t="s">
        <v>81</v>
      </c>
      <c r="AY306" s="229" t="s">
        <v>135</v>
      </c>
    </row>
    <row r="307" spans="2:51" s="15" customFormat="1" ht="11.25">
      <c r="B307" s="230"/>
      <c r="C307" s="231"/>
      <c r="D307" s="204" t="s">
        <v>146</v>
      </c>
      <c r="E307" s="232" t="s">
        <v>1</v>
      </c>
      <c r="F307" s="233" t="s">
        <v>187</v>
      </c>
      <c r="G307" s="231"/>
      <c r="H307" s="234">
        <v>1134.73</v>
      </c>
      <c r="I307" s="235"/>
      <c r="J307" s="231"/>
      <c r="K307" s="231"/>
      <c r="L307" s="236"/>
      <c r="M307" s="237"/>
      <c r="N307" s="238"/>
      <c r="O307" s="238"/>
      <c r="P307" s="238"/>
      <c r="Q307" s="238"/>
      <c r="R307" s="238"/>
      <c r="S307" s="238"/>
      <c r="T307" s="239"/>
      <c r="AT307" s="240" t="s">
        <v>146</v>
      </c>
      <c r="AU307" s="240" t="s">
        <v>90</v>
      </c>
      <c r="AV307" s="15" t="s">
        <v>142</v>
      </c>
      <c r="AW307" s="15" t="s">
        <v>36</v>
      </c>
      <c r="AX307" s="15" t="s">
        <v>88</v>
      </c>
      <c r="AY307" s="240" t="s">
        <v>135</v>
      </c>
    </row>
    <row r="308" spans="1:65" s="2" customFormat="1" ht="44.25" customHeight="1">
      <c r="A308" s="34"/>
      <c r="B308" s="35"/>
      <c r="C308" s="191" t="s">
        <v>358</v>
      </c>
      <c r="D308" s="191" t="s">
        <v>137</v>
      </c>
      <c r="E308" s="192" t="s">
        <v>359</v>
      </c>
      <c r="F308" s="193" t="s">
        <v>360</v>
      </c>
      <c r="G308" s="194" t="s">
        <v>140</v>
      </c>
      <c r="H308" s="195">
        <v>379.87</v>
      </c>
      <c r="I308" s="196"/>
      <c r="J308" s="197">
        <f>ROUND(I308*H308,2)</f>
        <v>0</v>
      </c>
      <c r="K308" s="193" t="s">
        <v>219</v>
      </c>
      <c r="L308" s="39"/>
      <c r="M308" s="198" t="s">
        <v>1</v>
      </c>
      <c r="N308" s="199" t="s">
        <v>46</v>
      </c>
      <c r="O308" s="71"/>
      <c r="P308" s="200">
        <f>O308*H308</f>
        <v>0</v>
      </c>
      <c r="Q308" s="200">
        <v>0</v>
      </c>
      <c r="R308" s="200">
        <f>Q308*H308</f>
        <v>0</v>
      </c>
      <c r="S308" s="200">
        <v>0</v>
      </c>
      <c r="T308" s="201">
        <f>S308*H308</f>
        <v>0</v>
      </c>
      <c r="U308" s="34"/>
      <c r="V308" s="34"/>
      <c r="W308" s="34"/>
      <c r="X308" s="34"/>
      <c r="Y308" s="34"/>
      <c r="Z308" s="34"/>
      <c r="AA308" s="34"/>
      <c r="AB308" s="34"/>
      <c r="AC308" s="34"/>
      <c r="AD308" s="34"/>
      <c r="AE308" s="34"/>
      <c r="AR308" s="202" t="s">
        <v>142</v>
      </c>
      <c r="AT308" s="202" t="s">
        <v>137</v>
      </c>
      <c r="AU308" s="202" t="s">
        <v>90</v>
      </c>
      <c r="AY308" s="17" t="s">
        <v>135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17" t="s">
        <v>88</v>
      </c>
      <c r="BK308" s="203">
        <f>ROUND(I308*H308,2)</f>
        <v>0</v>
      </c>
      <c r="BL308" s="17" t="s">
        <v>142</v>
      </c>
      <c r="BM308" s="202" t="s">
        <v>361</v>
      </c>
    </row>
    <row r="309" spans="1:47" s="2" customFormat="1" ht="29.25">
      <c r="A309" s="34"/>
      <c r="B309" s="35"/>
      <c r="C309" s="36"/>
      <c r="D309" s="204" t="s">
        <v>144</v>
      </c>
      <c r="E309" s="36"/>
      <c r="F309" s="205" t="s">
        <v>360</v>
      </c>
      <c r="G309" s="36"/>
      <c r="H309" s="36"/>
      <c r="I309" s="206"/>
      <c r="J309" s="36"/>
      <c r="K309" s="36"/>
      <c r="L309" s="39"/>
      <c r="M309" s="207"/>
      <c r="N309" s="208"/>
      <c r="O309" s="71"/>
      <c r="P309" s="71"/>
      <c r="Q309" s="71"/>
      <c r="R309" s="71"/>
      <c r="S309" s="71"/>
      <c r="T309" s="72"/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T309" s="17" t="s">
        <v>144</v>
      </c>
      <c r="AU309" s="17" t="s">
        <v>90</v>
      </c>
    </row>
    <row r="310" spans="2:51" s="13" customFormat="1" ht="11.25">
      <c r="B310" s="209"/>
      <c r="C310" s="210"/>
      <c r="D310" s="204" t="s">
        <v>146</v>
      </c>
      <c r="E310" s="211" t="s">
        <v>1</v>
      </c>
      <c r="F310" s="212" t="s">
        <v>332</v>
      </c>
      <c r="G310" s="210"/>
      <c r="H310" s="211" t="s">
        <v>1</v>
      </c>
      <c r="I310" s="213"/>
      <c r="J310" s="210"/>
      <c r="K310" s="210"/>
      <c r="L310" s="214"/>
      <c r="M310" s="215"/>
      <c r="N310" s="216"/>
      <c r="O310" s="216"/>
      <c r="P310" s="216"/>
      <c r="Q310" s="216"/>
      <c r="R310" s="216"/>
      <c r="S310" s="216"/>
      <c r="T310" s="217"/>
      <c r="AT310" s="218" t="s">
        <v>146</v>
      </c>
      <c r="AU310" s="218" t="s">
        <v>90</v>
      </c>
      <c r="AV310" s="13" t="s">
        <v>88</v>
      </c>
      <c r="AW310" s="13" t="s">
        <v>36</v>
      </c>
      <c r="AX310" s="13" t="s">
        <v>81</v>
      </c>
      <c r="AY310" s="218" t="s">
        <v>135</v>
      </c>
    </row>
    <row r="311" spans="2:51" s="14" customFormat="1" ht="11.25">
      <c r="B311" s="219"/>
      <c r="C311" s="220"/>
      <c r="D311" s="204" t="s">
        <v>146</v>
      </c>
      <c r="E311" s="221" t="s">
        <v>1</v>
      </c>
      <c r="F311" s="222" t="s">
        <v>339</v>
      </c>
      <c r="G311" s="220"/>
      <c r="H311" s="223">
        <v>379.87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146</v>
      </c>
      <c r="AU311" s="229" t="s">
        <v>90</v>
      </c>
      <c r="AV311" s="14" t="s">
        <v>90</v>
      </c>
      <c r="AW311" s="14" t="s">
        <v>36</v>
      </c>
      <c r="AX311" s="14" t="s">
        <v>88</v>
      </c>
      <c r="AY311" s="229" t="s">
        <v>135</v>
      </c>
    </row>
    <row r="312" spans="1:65" s="2" customFormat="1" ht="24.2" customHeight="1">
      <c r="A312" s="34"/>
      <c r="B312" s="35"/>
      <c r="C312" s="191" t="s">
        <v>362</v>
      </c>
      <c r="D312" s="191" t="s">
        <v>137</v>
      </c>
      <c r="E312" s="192" t="s">
        <v>363</v>
      </c>
      <c r="F312" s="193" t="s">
        <v>364</v>
      </c>
      <c r="G312" s="194" t="s">
        <v>200</v>
      </c>
      <c r="H312" s="195">
        <v>745.206</v>
      </c>
      <c r="I312" s="196"/>
      <c r="J312" s="197">
        <f>ROUND(I312*H312,2)</f>
        <v>0</v>
      </c>
      <c r="K312" s="193" t="s">
        <v>141</v>
      </c>
      <c r="L312" s="39"/>
      <c r="M312" s="198" t="s">
        <v>1</v>
      </c>
      <c r="N312" s="199" t="s">
        <v>46</v>
      </c>
      <c r="O312" s="71"/>
      <c r="P312" s="200">
        <f>O312*H312</f>
        <v>0</v>
      </c>
      <c r="Q312" s="200">
        <v>0</v>
      </c>
      <c r="R312" s="200">
        <f>Q312*H312</f>
        <v>0</v>
      </c>
      <c r="S312" s="200">
        <v>0</v>
      </c>
      <c r="T312" s="201">
        <f>S312*H312</f>
        <v>0</v>
      </c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202" t="s">
        <v>142</v>
      </c>
      <c r="AT312" s="202" t="s">
        <v>137</v>
      </c>
      <c r="AU312" s="202" t="s">
        <v>90</v>
      </c>
      <c r="AY312" s="17" t="s">
        <v>135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17" t="s">
        <v>88</v>
      </c>
      <c r="BK312" s="203">
        <f>ROUND(I312*H312,2)</f>
        <v>0</v>
      </c>
      <c r="BL312" s="17" t="s">
        <v>142</v>
      </c>
      <c r="BM312" s="202" t="s">
        <v>365</v>
      </c>
    </row>
    <row r="313" spans="1:47" s="2" customFormat="1" ht="29.25">
      <c r="A313" s="34"/>
      <c r="B313" s="35"/>
      <c r="C313" s="36"/>
      <c r="D313" s="204" t="s">
        <v>144</v>
      </c>
      <c r="E313" s="36"/>
      <c r="F313" s="205" t="s">
        <v>366</v>
      </c>
      <c r="G313" s="36"/>
      <c r="H313" s="36"/>
      <c r="I313" s="206"/>
      <c r="J313" s="36"/>
      <c r="K313" s="36"/>
      <c r="L313" s="39"/>
      <c r="M313" s="207"/>
      <c r="N313" s="208"/>
      <c r="O313" s="71"/>
      <c r="P313" s="71"/>
      <c r="Q313" s="71"/>
      <c r="R313" s="71"/>
      <c r="S313" s="71"/>
      <c r="T313" s="72"/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144</v>
      </c>
      <c r="AU313" s="17" t="s">
        <v>90</v>
      </c>
    </row>
    <row r="314" spans="2:51" s="13" customFormat="1" ht="11.25">
      <c r="B314" s="209"/>
      <c r="C314" s="210"/>
      <c r="D314" s="204" t="s">
        <v>146</v>
      </c>
      <c r="E314" s="211" t="s">
        <v>1</v>
      </c>
      <c r="F314" s="212" t="s">
        <v>345</v>
      </c>
      <c r="G314" s="210"/>
      <c r="H314" s="211" t="s">
        <v>1</v>
      </c>
      <c r="I314" s="213"/>
      <c r="J314" s="210"/>
      <c r="K314" s="210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146</v>
      </c>
      <c r="AU314" s="218" t="s">
        <v>90</v>
      </c>
      <c r="AV314" s="13" t="s">
        <v>88</v>
      </c>
      <c r="AW314" s="13" t="s">
        <v>36</v>
      </c>
      <c r="AX314" s="13" t="s">
        <v>81</v>
      </c>
      <c r="AY314" s="218" t="s">
        <v>135</v>
      </c>
    </row>
    <row r="315" spans="2:51" s="13" customFormat="1" ht="11.25">
      <c r="B315" s="209"/>
      <c r="C315" s="210"/>
      <c r="D315" s="204" t="s">
        <v>146</v>
      </c>
      <c r="E315" s="211" t="s">
        <v>1</v>
      </c>
      <c r="F315" s="212" t="s">
        <v>367</v>
      </c>
      <c r="G315" s="210"/>
      <c r="H315" s="211" t="s">
        <v>1</v>
      </c>
      <c r="I315" s="213"/>
      <c r="J315" s="210"/>
      <c r="K315" s="210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146</v>
      </c>
      <c r="AU315" s="218" t="s">
        <v>90</v>
      </c>
      <c r="AV315" s="13" t="s">
        <v>88</v>
      </c>
      <c r="AW315" s="13" t="s">
        <v>36</v>
      </c>
      <c r="AX315" s="13" t="s">
        <v>81</v>
      </c>
      <c r="AY315" s="218" t="s">
        <v>135</v>
      </c>
    </row>
    <row r="316" spans="2:51" s="14" customFormat="1" ht="11.25">
      <c r="B316" s="219"/>
      <c r="C316" s="220"/>
      <c r="D316" s="204" t="s">
        <v>146</v>
      </c>
      <c r="E316" s="221" t="s">
        <v>1</v>
      </c>
      <c r="F316" s="222" t="s">
        <v>368</v>
      </c>
      <c r="G316" s="220"/>
      <c r="H316" s="223">
        <v>745.206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146</v>
      </c>
      <c r="AU316" s="229" t="s">
        <v>90</v>
      </c>
      <c r="AV316" s="14" t="s">
        <v>90</v>
      </c>
      <c r="AW316" s="14" t="s">
        <v>36</v>
      </c>
      <c r="AX316" s="14" t="s">
        <v>88</v>
      </c>
      <c r="AY316" s="229" t="s">
        <v>135</v>
      </c>
    </row>
    <row r="317" spans="1:65" s="2" customFormat="1" ht="24.2" customHeight="1">
      <c r="A317" s="34"/>
      <c r="B317" s="35"/>
      <c r="C317" s="191" t="s">
        <v>369</v>
      </c>
      <c r="D317" s="191" t="s">
        <v>137</v>
      </c>
      <c r="E317" s="192" t="s">
        <v>370</v>
      </c>
      <c r="F317" s="193" t="s">
        <v>371</v>
      </c>
      <c r="G317" s="194" t="s">
        <v>200</v>
      </c>
      <c r="H317" s="195">
        <v>1490.412</v>
      </c>
      <c r="I317" s="196"/>
      <c r="J317" s="197">
        <f>ROUND(I317*H317,2)</f>
        <v>0</v>
      </c>
      <c r="K317" s="193" t="s">
        <v>141</v>
      </c>
      <c r="L317" s="39"/>
      <c r="M317" s="198" t="s">
        <v>1</v>
      </c>
      <c r="N317" s="199" t="s">
        <v>46</v>
      </c>
      <c r="O317" s="71"/>
      <c r="P317" s="200">
        <f>O317*H317</f>
        <v>0</v>
      </c>
      <c r="Q317" s="200">
        <v>0</v>
      </c>
      <c r="R317" s="200">
        <f>Q317*H317</f>
        <v>0</v>
      </c>
      <c r="S317" s="200">
        <v>0</v>
      </c>
      <c r="T317" s="201">
        <f>S317*H317</f>
        <v>0</v>
      </c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202" t="s">
        <v>142</v>
      </c>
      <c r="AT317" s="202" t="s">
        <v>137</v>
      </c>
      <c r="AU317" s="202" t="s">
        <v>90</v>
      </c>
      <c r="AY317" s="17" t="s">
        <v>135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17" t="s">
        <v>88</v>
      </c>
      <c r="BK317" s="203">
        <f>ROUND(I317*H317,2)</f>
        <v>0</v>
      </c>
      <c r="BL317" s="17" t="s">
        <v>142</v>
      </c>
      <c r="BM317" s="202" t="s">
        <v>372</v>
      </c>
    </row>
    <row r="318" spans="1:47" s="2" customFormat="1" ht="29.25">
      <c r="A318" s="34"/>
      <c r="B318" s="35"/>
      <c r="C318" s="36"/>
      <c r="D318" s="204" t="s">
        <v>144</v>
      </c>
      <c r="E318" s="36"/>
      <c r="F318" s="205" t="s">
        <v>373</v>
      </c>
      <c r="G318" s="36"/>
      <c r="H318" s="36"/>
      <c r="I318" s="206"/>
      <c r="J318" s="36"/>
      <c r="K318" s="36"/>
      <c r="L318" s="39"/>
      <c r="M318" s="207"/>
      <c r="N318" s="208"/>
      <c r="O318" s="71"/>
      <c r="P318" s="71"/>
      <c r="Q318" s="71"/>
      <c r="R318" s="71"/>
      <c r="S318" s="71"/>
      <c r="T318" s="72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144</v>
      </c>
      <c r="AU318" s="17" t="s">
        <v>90</v>
      </c>
    </row>
    <row r="319" spans="2:51" s="13" customFormat="1" ht="11.25">
      <c r="B319" s="209"/>
      <c r="C319" s="210"/>
      <c r="D319" s="204" t="s">
        <v>146</v>
      </c>
      <c r="E319" s="211" t="s">
        <v>1</v>
      </c>
      <c r="F319" s="212" t="s">
        <v>356</v>
      </c>
      <c r="G319" s="210"/>
      <c r="H319" s="211" t="s">
        <v>1</v>
      </c>
      <c r="I319" s="213"/>
      <c r="J319" s="210"/>
      <c r="K319" s="210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146</v>
      </c>
      <c r="AU319" s="218" t="s">
        <v>90</v>
      </c>
      <c r="AV319" s="13" t="s">
        <v>88</v>
      </c>
      <c r="AW319" s="13" t="s">
        <v>36</v>
      </c>
      <c r="AX319" s="13" t="s">
        <v>81</v>
      </c>
      <c r="AY319" s="218" t="s">
        <v>135</v>
      </c>
    </row>
    <row r="320" spans="2:51" s="13" customFormat="1" ht="11.25">
      <c r="B320" s="209"/>
      <c r="C320" s="210"/>
      <c r="D320" s="204" t="s">
        <v>146</v>
      </c>
      <c r="E320" s="211" t="s">
        <v>1</v>
      </c>
      <c r="F320" s="212" t="s">
        <v>367</v>
      </c>
      <c r="G320" s="210"/>
      <c r="H320" s="211" t="s">
        <v>1</v>
      </c>
      <c r="I320" s="213"/>
      <c r="J320" s="210"/>
      <c r="K320" s="210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146</v>
      </c>
      <c r="AU320" s="218" t="s">
        <v>90</v>
      </c>
      <c r="AV320" s="13" t="s">
        <v>88</v>
      </c>
      <c r="AW320" s="13" t="s">
        <v>36</v>
      </c>
      <c r="AX320" s="13" t="s">
        <v>81</v>
      </c>
      <c r="AY320" s="218" t="s">
        <v>135</v>
      </c>
    </row>
    <row r="321" spans="2:51" s="14" customFormat="1" ht="11.25">
      <c r="B321" s="219"/>
      <c r="C321" s="220"/>
      <c r="D321" s="204" t="s">
        <v>146</v>
      </c>
      <c r="E321" s="221" t="s">
        <v>1</v>
      </c>
      <c r="F321" s="222" t="s">
        <v>374</v>
      </c>
      <c r="G321" s="220"/>
      <c r="H321" s="223">
        <v>1490.412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146</v>
      </c>
      <c r="AU321" s="229" t="s">
        <v>90</v>
      </c>
      <c r="AV321" s="14" t="s">
        <v>90</v>
      </c>
      <c r="AW321" s="14" t="s">
        <v>36</v>
      </c>
      <c r="AX321" s="14" t="s">
        <v>88</v>
      </c>
      <c r="AY321" s="229" t="s">
        <v>135</v>
      </c>
    </row>
    <row r="322" spans="1:65" s="2" customFormat="1" ht="21.75" customHeight="1">
      <c r="A322" s="34"/>
      <c r="B322" s="35"/>
      <c r="C322" s="191" t="s">
        <v>375</v>
      </c>
      <c r="D322" s="191" t="s">
        <v>137</v>
      </c>
      <c r="E322" s="192" t="s">
        <v>376</v>
      </c>
      <c r="F322" s="193" t="s">
        <v>377</v>
      </c>
      <c r="G322" s="194" t="s">
        <v>140</v>
      </c>
      <c r="H322" s="195">
        <v>901</v>
      </c>
      <c r="I322" s="196"/>
      <c r="J322" s="197">
        <f>ROUND(I322*H322,2)</f>
        <v>0</v>
      </c>
      <c r="K322" s="193" t="s">
        <v>141</v>
      </c>
      <c r="L322" s="39"/>
      <c r="M322" s="198" t="s">
        <v>1</v>
      </c>
      <c r="N322" s="199" t="s">
        <v>46</v>
      </c>
      <c r="O322" s="71"/>
      <c r="P322" s="200">
        <f>O322*H322</f>
        <v>0</v>
      </c>
      <c r="Q322" s="200">
        <v>2.32</v>
      </c>
      <c r="R322" s="200">
        <f>Q322*H322</f>
        <v>2090.3199999999997</v>
      </c>
      <c r="S322" s="200">
        <v>0</v>
      </c>
      <c r="T322" s="201">
        <f>S322*H322</f>
        <v>0</v>
      </c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R322" s="202" t="s">
        <v>142</v>
      </c>
      <c r="AT322" s="202" t="s">
        <v>137</v>
      </c>
      <c r="AU322" s="202" t="s">
        <v>90</v>
      </c>
      <c r="AY322" s="17" t="s">
        <v>135</v>
      </c>
      <c r="BE322" s="203">
        <f>IF(N322="základní",J322,0)</f>
        <v>0</v>
      </c>
      <c r="BF322" s="203">
        <f>IF(N322="snížená",J322,0)</f>
        <v>0</v>
      </c>
      <c r="BG322" s="203">
        <f>IF(N322="zákl. přenesená",J322,0)</f>
        <v>0</v>
      </c>
      <c r="BH322" s="203">
        <f>IF(N322="sníž. přenesená",J322,0)</f>
        <v>0</v>
      </c>
      <c r="BI322" s="203">
        <f>IF(N322="nulová",J322,0)</f>
        <v>0</v>
      </c>
      <c r="BJ322" s="17" t="s">
        <v>88</v>
      </c>
      <c r="BK322" s="203">
        <f>ROUND(I322*H322,2)</f>
        <v>0</v>
      </c>
      <c r="BL322" s="17" t="s">
        <v>142</v>
      </c>
      <c r="BM322" s="202" t="s">
        <v>378</v>
      </c>
    </row>
    <row r="323" spans="1:47" s="2" customFormat="1" ht="19.5">
      <c r="A323" s="34"/>
      <c r="B323" s="35"/>
      <c r="C323" s="36"/>
      <c r="D323" s="204" t="s">
        <v>144</v>
      </c>
      <c r="E323" s="36"/>
      <c r="F323" s="205" t="s">
        <v>379</v>
      </c>
      <c r="G323" s="36"/>
      <c r="H323" s="36"/>
      <c r="I323" s="206"/>
      <c r="J323" s="36"/>
      <c r="K323" s="36"/>
      <c r="L323" s="39"/>
      <c r="M323" s="207"/>
      <c r="N323" s="208"/>
      <c r="O323" s="71"/>
      <c r="P323" s="71"/>
      <c r="Q323" s="71"/>
      <c r="R323" s="71"/>
      <c r="S323" s="71"/>
      <c r="T323" s="72"/>
      <c r="U323" s="34"/>
      <c r="V323" s="34"/>
      <c r="W323" s="34"/>
      <c r="X323" s="34"/>
      <c r="Y323" s="34"/>
      <c r="Z323" s="34"/>
      <c r="AA323" s="34"/>
      <c r="AB323" s="34"/>
      <c r="AC323" s="34"/>
      <c r="AD323" s="34"/>
      <c r="AE323" s="34"/>
      <c r="AT323" s="17" t="s">
        <v>144</v>
      </c>
      <c r="AU323" s="17" t="s">
        <v>90</v>
      </c>
    </row>
    <row r="324" spans="2:51" s="13" customFormat="1" ht="11.25">
      <c r="B324" s="209"/>
      <c r="C324" s="210"/>
      <c r="D324" s="204" t="s">
        <v>146</v>
      </c>
      <c r="E324" s="211" t="s">
        <v>1</v>
      </c>
      <c r="F324" s="212" t="s">
        <v>154</v>
      </c>
      <c r="G324" s="210"/>
      <c r="H324" s="211" t="s">
        <v>1</v>
      </c>
      <c r="I324" s="213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146</v>
      </c>
      <c r="AU324" s="218" t="s">
        <v>90</v>
      </c>
      <c r="AV324" s="13" t="s">
        <v>88</v>
      </c>
      <c r="AW324" s="13" t="s">
        <v>36</v>
      </c>
      <c r="AX324" s="13" t="s">
        <v>81</v>
      </c>
      <c r="AY324" s="218" t="s">
        <v>135</v>
      </c>
    </row>
    <row r="325" spans="2:51" s="14" customFormat="1" ht="11.25">
      <c r="B325" s="219"/>
      <c r="C325" s="220"/>
      <c r="D325" s="204" t="s">
        <v>146</v>
      </c>
      <c r="E325" s="221" t="s">
        <v>1</v>
      </c>
      <c r="F325" s="222" t="s">
        <v>380</v>
      </c>
      <c r="G325" s="220"/>
      <c r="H325" s="223">
        <v>901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146</v>
      </c>
      <c r="AU325" s="229" t="s">
        <v>90</v>
      </c>
      <c r="AV325" s="14" t="s">
        <v>90</v>
      </c>
      <c r="AW325" s="14" t="s">
        <v>36</v>
      </c>
      <c r="AX325" s="14" t="s">
        <v>88</v>
      </c>
      <c r="AY325" s="229" t="s">
        <v>135</v>
      </c>
    </row>
    <row r="326" spans="2:63" s="12" customFormat="1" ht="22.9" customHeight="1">
      <c r="B326" s="175"/>
      <c r="C326" s="176"/>
      <c r="D326" s="177" t="s">
        <v>80</v>
      </c>
      <c r="E326" s="189" t="s">
        <v>170</v>
      </c>
      <c r="F326" s="189" t="s">
        <v>381</v>
      </c>
      <c r="G326" s="176"/>
      <c r="H326" s="176"/>
      <c r="I326" s="179"/>
      <c r="J326" s="190">
        <f>BK326</f>
        <v>0</v>
      </c>
      <c r="K326" s="176"/>
      <c r="L326" s="181"/>
      <c r="M326" s="182"/>
      <c r="N326" s="183"/>
      <c r="O326" s="183"/>
      <c r="P326" s="184">
        <f>SUM(P327:P351)</f>
        <v>0</v>
      </c>
      <c r="Q326" s="183"/>
      <c r="R326" s="184">
        <f>SUM(R327:R351)</f>
        <v>53.4072</v>
      </c>
      <c r="S326" s="183"/>
      <c r="T326" s="185">
        <f>SUM(T327:T351)</f>
        <v>98.175</v>
      </c>
      <c r="AR326" s="186" t="s">
        <v>88</v>
      </c>
      <c r="AT326" s="187" t="s">
        <v>80</v>
      </c>
      <c r="AU326" s="187" t="s">
        <v>88</v>
      </c>
      <c r="AY326" s="186" t="s">
        <v>135</v>
      </c>
      <c r="BK326" s="188">
        <f>SUM(BK327:BK351)</f>
        <v>0</v>
      </c>
    </row>
    <row r="327" spans="1:65" s="2" customFormat="1" ht="24.2" customHeight="1">
      <c r="A327" s="34"/>
      <c r="B327" s="35"/>
      <c r="C327" s="191" t="s">
        <v>382</v>
      </c>
      <c r="D327" s="191" t="s">
        <v>137</v>
      </c>
      <c r="E327" s="192" t="s">
        <v>383</v>
      </c>
      <c r="F327" s="193" t="s">
        <v>384</v>
      </c>
      <c r="G327" s="194" t="s">
        <v>200</v>
      </c>
      <c r="H327" s="195">
        <v>231</v>
      </c>
      <c r="I327" s="196"/>
      <c r="J327" s="197">
        <f>ROUND(I327*H327,2)</f>
        <v>0</v>
      </c>
      <c r="K327" s="193" t="s">
        <v>141</v>
      </c>
      <c r="L327" s="39"/>
      <c r="M327" s="198" t="s">
        <v>1</v>
      </c>
      <c r="N327" s="199" t="s">
        <v>46</v>
      </c>
      <c r="O327" s="71"/>
      <c r="P327" s="200">
        <f>O327*H327</f>
        <v>0</v>
      </c>
      <c r="Q327" s="200">
        <v>0.108</v>
      </c>
      <c r="R327" s="200">
        <f>Q327*H327</f>
        <v>24.948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142</v>
      </c>
      <c r="AT327" s="202" t="s">
        <v>137</v>
      </c>
      <c r="AU327" s="202" t="s">
        <v>90</v>
      </c>
      <c r="AY327" s="17" t="s">
        <v>135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88</v>
      </c>
      <c r="BK327" s="203">
        <f>ROUND(I327*H327,2)</f>
        <v>0</v>
      </c>
      <c r="BL327" s="17" t="s">
        <v>142</v>
      </c>
      <c r="BM327" s="202" t="s">
        <v>385</v>
      </c>
    </row>
    <row r="328" spans="1:47" s="2" customFormat="1" ht="19.5">
      <c r="A328" s="34"/>
      <c r="B328" s="35"/>
      <c r="C328" s="36"/>
      <c r="D328" s="204" t="s">
        <v>144</v>
      </c>
      <c r="E328" s="36"/>
      <c r="F328" s="205" t="s">
        <v>386</v>
      </c>
      <c r="G328" s="36"/>
      <c r="H328" s="36"/>
      <c r="I328" s="206"/>
      <c r="J328" s="36"/>
      <c r="K328" s="36"/>
      <c r="L328" s="39"/>
      <c r="M328" s="207"/>
      <c r="N328" s="208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144</v>
      </c>
      <c r="AU328" s="17" t="s">
        <v>90</v>
      </c>
    </row>
    <row r="329" spans="2:51" s="13" customFormat="1" ht="11.25">
      <c r="B329" s="209"/>
      <c r="C329" s="210"/>
      <c r="D329" s="204" t="s">
        <v>146</v>
      </c>
      <c r="E329" s="211" t="s">
        <v>1</v>
      </c>
      <c r="F329" s="212" t="s">
        <v>387</v>
      </c>
      <c r="G329" s="210"/>
      <c r="H329" s="211" t="s">
        <v>1</v>
      </c>
      <c r="I329" s="213"/>
      <c r="J329" s="210"/>
      <c r="K329" s="210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146</v>
      </c>
      <c r="AU329" s="218" t="s">
        <v>90</v>
      </c>
      <c r="AV329" s="13" t="s">
        <v>88</v>
      </c>
      <c r="AW329" s="13" t="s">
        <v>36</v>
      </c>
      <c r="AX329" s="13" t="s">
        <v>81</v>
      </c>
      <c r="AY329" s="218" t="s">
        <v>135</v>
      </c>
    </row>
    <row r="330" spans="2:51" s="13" customFormat="1" ht="11.25">
      <c r="B330" s="209"/>
      <c r="C330" s="210"/>
      <c r="D330" s="204" t="s">
        <v>146</v>
      </c>
      <c r="E330" s="211" t="s">
        <v>1</v>
      </c>
      <c r="F330" s="212" t="s">
        <v>388</v>
      </c>
      <c r="G330" s="210"/>
      <c r="H330" s="211" t="s">
        <v>1</v>
      </c>
      <c r="I330" s="213"/>
      <c r="J330" s="210"/>
      <c r="K330" s="210"/>
      <c r="L330" s="214"/>
      <c r="M330" s="215"/>
      <c r="N330" s="216"/>
      <c r="O330" s="216"/>
      <c r="P330" s="216"/>
      <c r="Q330" s="216"/>
      <c r="R330" s="216"/>
      <c r="S330" s="216"/>
      <c r="T330" s="217"/>
      <c r="AT330" s="218" t="s">
        <v>146</v>
      </c>
      <c r="AU330" s="218" t="s">
        <v>90</v>
      </c>
      <c r="AV330" s="13" t="s">
        <v>88</v>
      </c>
      <c r="AW330" s="13" t="s">
        <v>36</v>
      </c>
      <c r="AX330" s="13" t="s">
        <v>81</v>
      </c>
      <c r="AY330" s="218" t="s">
        <v>135</v>
      </c>
    </row>
    <row r="331" spans="2:51" s="14" customFormat="1" ht="11.25">
      <c r="B331" s="219"/>
      <c r="C331" s="220"/>
      <c r="D331" s="204" t="s">
        <v>146</v>
      </c>
      <c r="E331" s="221" t="s">
        <v>1</v>
      </c>
      <c r="F331" s="222" t="s">
        <v>389</v>
      </c>
      <c r="G331" s="220"/>
      <c r="H331" s="223">
        <v>117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146</v>
      </c>
      <c r="AU331" s="229" t="s">
        <v>90</v>
      </c>
      <c r="AV331" s="14" t="s">
        <v>90</v>
      </c>
      <c r="AW331" s="14" t="s">
        <v>36</v>
      </c>
      <c r="AX331" s="14" t="s">
        <v>81</v>
      </c>
      <c r="AY331" s="229" t="s">
        <v>135</v>
      </c>
    </row>
    <row r="332" spans="2:51" s="13" customFormat="1" ht="11.25">
      <c r="B332" s="209"/>
      <c r="C332" s="210"/>
      <c r="D332" s="204" t="s">
        <v>146</v>
      </c>
      <c r="E332" s="211" t="s">
        <v>1</v>
      </c>
      <c r="F332" s="212" t="s">
        <v>390</v>
      </c>
      <c r="G332" s="210"/>
      <c r="H332" s="211" t="s">
        <v>1</v>
      </c>
      <c r="I332" s="213"/>
      <c r="J332" s="210"/>
      <c r="K332" s="210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146</v>
      </c>
      <c r="AU332" s="218" t="s">
        <v>90</v>
      </c>
      <c r="AV332" s="13" t="s">
        <v>88</v>
      </c>
      <c r="AW332" s="13" t="s">
        <v>36</v>
      </c>
      <c r="AX332" s="13" t="s">
        <v>81</v>
      </c>
      <c r="AY332" s="218" t="s">
        <v>135</v>
      </c>
    </row>
    <row r="333" spans="2:51" s="14" customFormat="1" ht="11.25">
      <c r="B333" s="219"/>
      <c r="C333" s="220"/>
      <c r="D333" s="204" t="s">
        <v>146</v>
      </c>
      <c r="E333" s="221" t="s">
        <v>1</v>
      </c>
      <c r="F333" s="222" t="s">
        <v>391</v>
      </c>
      <c r="G333" s="220"/>
      <c r="H333" s="223">
        <v>60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146</v>
      </c>
      <c r="AU333" s="229" t="s">
        <v>90</v>
      </c>
      <c r="AV333" s="14" t="s">
        <v>90</v>
      </c>
      <c r="AW333" s="14" t="s">
        <v>36</v>
      </c>
      <c r="AX333" s="14" t="s">
        <v>81</v>
      </c>
      <c r="AY333" s="229" t="s">
        <v>135</v>
      </c>
    </row>
    <row r="334" spans="2:51" s="13" customFormat="1" ht="11.25">
      <c r="B334" s="209"/>
      <c r="C334" s="210"/>
      <c r="D334" s="204" t="s">
        <v>146</v>
      </c>
      <c r="E334" s="211" t="s">
        <v>1</v>
      </c>
      <c r="F334" s="212" t="s">
        <v>392</v>
      </c>
      <c r="G334" s="210"/>
      <c r="H334" s="211" t="s">
        <v>1</v>
      </c>
      <c r="I334" s="213"/>
      <c r="J334" s="210"/>
      <c r="K334" s="210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146</v>
      </c>
      <c r="AU334" s="218" t="s">
        <v>90</v>
      </c>
      <c r="AV334" s="13" t="s">
        <v>88</v>
      </c>
      <c r="AW334" s="13" t="s">
        <v>36</v>
      </c>
      <c r="AX334" s="13" t="s">
        <v>81</v>
      </c>
      <c r="AY334" s="218" t="s">
        <v>135</v>
      </c>
    </row>
    <row r="335" spans="2:51" s="14" customFormat="1" ht="11.25">
      <c r="B335" s="219"/>
      <c r="C335" s="220"/>
      <c r="D335" s="204" t="s">
        <v>146</v>
      </c>
      <c r="E335" s="221" t="s">
        <v>1</v>
      </c>
      <c r="F335" s="222" t="s">
        <v>393</v>
      </c>
      <c r="G335" s="220"/>
      <c r="H335" s="223">
        <v>54</v>
      </c>
      <c r="I335" s="224"/>
      <c r="J335" s="220"/>
      <c r="K335" s="220"/>
      <c r="L335" s="225"/>
      <c r="M335" s="226"/>
      <c r="N335" s="227"/>
      <c r="O335" s="227"/>
      <c r="P335" s="227"/>
      <c r="Q335" s="227"/>
      <c r="R335" s="227"/>
      <c r="S335" s="227"/>
      <c r="T335" s="228"/>
      <c r="AT335" s="229" t="s">
        <v>146</v>
      </c>
      <c r="AU335" s="229" t="s">
        <v>90</v>
      </c>
      <c r="AV335" s="14" t="s">
        <v>90</v>
      </c>
      <c r="AW335" s="14" t="s">
        <v>36</v>
      </c>
      <c r="AX335" s="14" t="s">
        <v>81</v>
      </c>
      <c r="AY335" s="229" t="s">
        <v>135</v>
      </c>
    </row>
    <row r="336" spans="2:51" s="15" customFormat="1" ht="11.25">
      <c r="B336" s="230"/>
      <c r="C336" s="231"/>
      <c r="D336" s="204" t="s">
        <v>146</v>
      </c>
      <c r="E336" s="232" t="s">
        <v>1</v>
      </c>
      <c r="F336" s="233" t="s">
        <v>187</v>
      </c>
      <c r="G336" s="231"/>
      <c r="H336" s="234">
        <v>231</v>
      </c>
      <c r="I336" s="235"/>
      <c r="J336" s="231"/>
      <c r="K336" s="231"/>
      <c r="L336" s="236"/>
      <c r="M336" s="237"/>
      <c r="N336" s="238"/>
      <c r="O336" s="238"/>
      <c r="P336" s="238"/>
      <c r="Q336" s="238"/>
      <c r="R336" s="238"/>
      <c r="S336" s="238"/>
      <c r="T336" s="239"/>
      <c r="AT336" s="240" t="s">
        <v>146</v>
      </c>
      <c r="AU336" s="240" t="s">
        <v>90</v>
      </c>
      <c r="AV336" s="15" t="s">
        <v>142</v>
      </c>
      <c r="AW336" s="15" t="s">
        <v>36</v>
      </c>
      <c r="AX336" s="15" t="s">
        <v>88</v>
      </c>
      <c r="AY336" s="240" t="s">
        <v>135</v>
      </c>
    </row>
    <row r="337" spans="1:65" s="2" customFormat="1" ht="16.5" customHeight="1">
      <c r="A337" s="34"/>
      <c r="B337" s="35"/>
      <c r="C337" s="241" t="s">
        <v>394</v>
      </c>
      <c r="D337" s="241" t="s">
        <v>215</v>
      </c>
      <c r="E337" s="242" t="s">
        <v>395</v>
      </c>
      <c r="F337" s="243" t="s">
        <v>396</v>
      </c>
      <c r="G337" s="244" t="s">
        <v>397</v>
      </c>
      <c r="H337" s="245">
        <v>25.41</v>
      </c>
      <c r="I337" s="246"/>
      <c r="J337" s="247">
        <f>ROUND(I337*H337,2)</f>
        <v>0</v>
      </c>
      <c r="K337" s="243" t="s">
        <v>141</v>
      </c>
      <c r="L337" s="248"/>
      <c r="M337" s="249" t="s">
        <v>1</v>
      </c>
      <c r="N337" s="250" t="s">
        <v>46</v>
      </c>
      <c r="O337" s="71"/>
      <c r="P337" s="200">
        <f>O337*H337</f>
        <v>0</v>
      </c>
      <c r="Q337" s="200">
        <v>1.12</v>
      </c>
      <c r="R337" s="200">
        <f>Q337*H337</f>
        <v>28.459200000000003</v>
      </c>
      <c r="S337" s="200">
        <v>0</v>
      </c>
      <c r="T337" s="201">
        <f>S337*H337</f>
        <v>0</v>
      </c>
      <c r="U337" s="34"/>
      <c r="V337" s="34"/>
      <c r="W337" s="34"/>
      <c r="X337" s="34"/>
      <c r="Y337" s="34"/>
      <c r="Z337" s="34"/>
      <c r="AA337" s="34"/>
      <c r="AB337" s="34"/>
      <c r="AC337" s="34"/>
      <c r="AD337" s="34"/>
      <c r="AE337" s="34"/>
      <c r="AR337" s="202" t="s">
        <v>197</v>
      </c>
      <c r="AT337" s="202" t="s">
        <v>215</v>
      </c>
      <c r="AU337" s="202" t="s">
        <v>90</v>
      </c>
      <c r="AY337" s="17" t="s">
        <v>135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17" t="s">
        <v>88</v>
      </c>
      <c r="BK337" s="203">
        <f>ROUND(I337*H337,2)</f>
        <v>0</v>
      </c>
      <c r="BL337" s="17" t="s">
        <v>142</v>
      </c>
      <c r="BM337" s="202" t="s">
        <v>398</v>
      </c>
    </row>
    <row r="338" spans="1:47" s="2" customFormat="1" ht="11.25">
      <c r="A338" s="34"/>
      <c r="B338" s="35"/>
      <c r="C338" s="36"/>
      <c r="D338" s="204" t="s">
        <v>144</v>
      </c>
      <c r="E338" s="36"/>
      <c r="F338" s="205" t="s">
        <v>396</v>
      </c>
      <c r="G338" s="36"/>
      <c r="H338" s="36"/>
      <c r="I338" s="206"/>
      <c r="J338" s="36"/>
      <c r="K338" s="36"/>
      <c r="L338" s="39"/>
      <c r="M338" s="207"/>
      <c r="N338" s="208"/>
      <c r="O338" s="71"/>
      <c r="P338" s="71"/>
      <c r="Q338" s="71"/>
      <c r="R338" s="71"/>
      <c r="S338" s="71"/>
      <c r="T338" s="72"/>
      <c r="U338" s="34"/>
      <c r="V338" s="34"/>
      <c r="W338" s="34"/>
      <c r="X338" s="34"/>
      <c r="Y338" s="34"/>
      <c r="Z338" s="34"/>
      <c r="AA338" s="34"/>
      <c r="AB338" s="34"/>
      <c r="AC338" s="34"/>
      <c r="AD338" s="34"/>
      <c r="AE338" s="34"/>
      <c r="AT338" s="17" t="s">
        <v>144</v>
      </c>
      <c r="AU338" s="17" t="s">
        <v>90</v>
      </c>
    </row>
    <row r="339" spans="2:51" s="13" customFormat="1" ht="11.25">
      <c r="B339" s="209"/>
      <c r="C339" s="210"/>
      <c r="D339" s="204" t="s">
        <v>146</v>
      </c>
      <c r="E339" s="211" t="s">
        <v>1</v>
      </c>
      <c r="F339" s="212" t="s">
        <v>399</v>
      </c>
      <c r="G339" s="210"/>
      <c r="H339" s="211" t="s">
        <v>1</v>
      </c>
      <c r="I339" s="213"/>
      <c r="J339" s="210"/>
      <c r="K339" s="210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146</v>
      </c>
      <c r="AU339" s="218" t="s">
        <v>90</v>
      </c>
      <c r="AV339" s="13" t="s">
        <v>88</v>
      </c>
      <c r="AW339" s="13" t="s">
        <v>36</v>
      </c>
      <c r="AX339" s="13" t="s">
        <v>81</v>
      </c>
      <c r="AY339" s="218" t="s">
        <v>135</v>
      </c>
    </row>
    <row r="340" spans="2:51" s="14" customFormat="1" ht="11.25">
      <c r="B340" s="219"/>
      <c r="C340" s="220"/>
      <c r="D340" s="204" t="s">
        <v>146</v>
      </c>
      <c r="E340" s="221" t="s">
        <v>1</v>
      </c>
      <c r="F340" s="222" t="s">
        <v>400</v>
      </c>
      <c r="G340" s="220"/>
      <c r="H340" s="223">
        <v>25.41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146</v>
      </c>
      <c r="AU340" s="229" t="s">
        <v>90</v>
      </c>
      <c r="AV340" s="14" t="s">
        <v>90</v>
      </c>
      <c r="AW340" s="14" t="s">
        <v>36</v>
      </c>
      <c r="AX340" s="14" t="s">
        <v>88</v>
      </c>
      <c r="AY340" s="229" t="s">
        <v>135</v>
      </c>
    </row>
    <row r="341" spans="1:65" s="2" customFormat="1" ht="24.2" customHeight="1">
      <c r="A341" s="34"/>
      <c r="B341" s="35"/>
      <c r="C341" s="191" t="s">
        <v>401</v>
      </c>
      <c r="D341" s="191" t="s">
        <v>137</v>
      </c>
      <c r="E341" s="192" t="s">
        <v>402</v>
      </c>
      <c r="F341" s="193" t="s">
        <v>403</v>
      </c>
      <c r="G341" s="194" t="s">
        <v>200</v>
      </c>
      <c r="H341" s="195">
        <v>231</v>
      </c>
      <c r="I341" s="196"/>
      <c r="J341" s="197">
        <f>ROUND(I341*H341,2)</f>
        <v>0</v>
      </c>
      <c r="K341" s="193" t="s">
        <v>219</v>
      </c>
      <c r="L341" s="39"/>
      <c r="M341" s="198" t="s">
        <v>1</v>
      </c>
      <c r="N341" s="199" t="s">
        <v>46</v>
      </c>
      <c r="O341" s="71"/>
      <c r="P341" s="200">
        <f>O341*H341</f>
        <v>0</v>
      </c>
      <c r="Q341" s="200">
        <v>0</v>
      </c>
      <c r="R341" s="200">
        <f>Q341*H341</f>
        <v>0</v>
      </c>
      <c r="S341" s="200">
        <v>0.425</v>
      </c>
      <c r="T341" s="201">
        <f>S341*H341</f>
        <v>98.175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2" t="s">
        <v>142</v>
      </c>
      <c r="AT341" s="202" t="s">
        <v>137</v>
      </c>
      <c r="AU341" s="202" t="s">
        <v>90</v>
      </c>
      <c r="AY341" s="17" t="s">
        <v>135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7" t="s">
        <v>88</v>
      </c>
      <c r="BK341" s="203">
        <f>ROUND(I341*H341,2)</f>
        <v>0</v>
      </c>
      <c r="BL341" s="17" t="s">
        <v>142</v>
      </c>
      <c r="BM341" s="202" t="s">
        <v>404</v>
      </c>
    </row>
    <row r="342" spans="1:47" s="2" customFormat="1" ht="48.75">
      <c r="A342" s="34"/>
      <c r="B342" s="35"/>
      <c r="C342" s="36"/>
      <c r="D342" s="204" t="s">
        <v>144</v>
      </c>
      <c r="E342" s="36"/>
      <c r="F342" s="205" t="s">
        <v>405</v>
      </c>
      <c r="G342" s="36"/>
      <c r="H342" s="36"/>
      <c r="I342" s="206"/>
      <c r="J342" s="36"/>
      <c r="K342" s="36"/>
      <c r="L342" s="39"/>
      <c r="M342" s="207"/>
      <c r="N342" s="208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144</v>
      </c>
      <c r="AU342" s="17" t="s">
        <v>90</v>
      </c>
    </row>
    <row r="343" spans="1:47" s="2" customFormat="1" ht="19.5">
      <c r="A343" s="34"/>
      <c r="B343" s="35"/>
      <c r="C343" s="36"/>
      <c r="D343" s="204" t="s">
        <v>250</v>
      </c>
      <c r="E343" s="36"/>
      <c r="F343" s="251" t="s">
        <v>406</v>
      </c>
      <c r="G343" s="36"/>
      <c r="H343" s="36"/>
      <c r="I343" s="206"/>
      <c r="J343" s="36"/>
      <c r="K343" s="36"/>
      <c r="L343" s="39"/>
      <c r="M343" s="207"/>
      <c r="N343" s="208"/>
      <c r="O343" s="71"/>
      <c r="P343" s="71"/>
      <c r="Q343" s="71"/>
      <c r="R343" s="71"/>
      <c r="S343" s="71"/>
      <c r="T343" s="72"/>
      <c r="U343" s="34"/>
      <c r="V343" s="34"/>
      <c r="W343" s="34"/>
      <c r="X343" s="34"/>
      <c r="Y343" s="34"/>
      <c r="Z343" s="34"/>
      <c r="AA343" s="34"/>
      <c r="AB343" s="34"/>
      <c r="AC343" s="34"/>
      <c r="AD343" s="34"/>
      <c r="AE343" s="34"/>
      <c r="AT343" s="17" t="s">
        <v>250</v>
      </c>
      <c r="AU343" s="17" t="s">
        <v>90</v>
      </c>
    </row>
    <row r="344" spans="2:51" s="13" customFormat="1" ht="11.25">
      <c r="B344" s="209"/>
      <c r="C344" s="210"/>
      <c r="D344" s="204" t="s">
        <v>146</v>
      </c>
      <c r="E344" s="211" t="s">
        <v>1</v>
      </c>
      <c r="F344" s="212" t="s">
        <v>387</v>
      </c>
      <c r="G344" s="210"/>
      <c r="H344" s="211" t="s">
        <v>1</v>
      </c>
      <c r="I344" s="213"/>
      <c r="J344" s="210"/>
      <c r="K344" s="210"/>
      <c r="L344" s="214"/>
      <c r="M344" s="215"/>
      <c r="N344" s="216"/>
      <c r="O344" s="216"/>
      <c r="P344" s="216"/>
      <c r="Q344" s="216"/>
      <c r="R344" s="216"/>
      <c r="S344" s="216"/>
      <c r="T344" s="217"/>
      <c r="AT344" s="218" t="s">
        <v>146</v>
      </c>
      <c r="AU344" s="218" t="s">
        <v>90</v>
      </c>
      <c r="AV344" s="13" t="s">
        <v>88</v>
      </c>
      <c r="AW344" s="13" t="s">
        <v>36</v>
      </c>
      <c r="AX344" s="13" t="s">
        <v>81</v>
      </c>
      <c r="AY344" s="218" t="s">
        <v>135</v>
      </c>
    </row>
    <row r="345" spans="2:51" s="13" customFormat="1" ht="11.25">
      <c r="B345" s="209"/>
      <c r="C345" s="210"/>
      <c r="D345" s="204" t="s">
        <v>146</v>
      </c>
      <c r="E345" s="211" t="s">
        <v>1</v>
      </c>
      <c r="F345" s="212" t="s">
        <v>388</v>
      </c>
      <c r="G345" s="210"/>
      <c r="H345" s="211" t="s">
        <v>1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146</v>
      </c>
      <c r="AU345" s="218" t="s">
        <v>90</v>
      </c>
      <c r="AV345" s="13" t="s">
        <v>88</v>
      </c>
      <c r="AW345" s="13" t="s">
        <v>36</v>
      </c>
      <c r="AX345" s="13" t="s">
        <v>81</v>
      </c>
      <c r="AY345" s="218" t="s">
        <v>135</v>
      </c>
    </row>
    <row r="346" spans="2:51" s="14" customFormat="1" ht="11.25">
      <c r="B346" s="219"/>
      <c r="C346" s="220"/>
      <c r="D346" s="204" t="s">
        <v>146</v>
      </c>
      <c r="E346" s="221" t="s">
        <v>1</v>
      </c>
      <c r="F346" s="222" t="s">
        <v>389</v>
      </c>
      <c r="G346" s="220"/>
      <c r="H346" s="223">
        <v>117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146</v>
      </c>
      <c r="AU346" s="229" t="s">
        <v>90</v>
      </c>
      <c r="AV346" s="14" t="s">
        <v>90</v>
      </c>
      <c r="AW346" s="14" t="s">
        <v>36</v>
      </c>
      <c r="AX346" s="14" t="s">
        <v>81</v>
      </c>
      <c r="AY346" s="229" t="s">
        <v>135</v>
      </c>
    </row>
    <row r="347" spans="2:51" s="13" customFormat="1" ht="11.25">
      <c r="B347" s="209"/>
      <c r="C347" s="210"/>
      <c r="D347" s="204" t="s">
        <v>146</v>
      </c>
      <c r="E347" s="211" t="s">
        <v>1</v>
      </c>
      <c r="F347" s="212" t="s">
        <v>390</v>
      </c>
      <c r="G347" s="210"/>
      <c r="H347" s="211" t="s">
        <v>1</v>
      </c>
      <c r="I347" s="213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146</v>
      </c>
      <c r="AU347" s="218" t="s">
        <v>90</v>
      </c>
      <c r="AV347" s="13" t="s">
        <v>88</v>
      </c>
      <c r="AW347" s="13" t="s">
        <v>36</v>
      </c>
      <c r="AX347" s="13" t="s">
        <v>81</v>
      </c>
      <c r="AY347" s="218" t="s">
        <v>135</v>
      </c>
    </row>
    <row r="348" spans="2:51" s="14" customFormat="1" ht="11.25">
      <c r="B348" s="219"/>
      <c r="C348" s="220"/>
      <c r="D348" s="204" t="s">
        <v>146</v>
      </c>
      <c r="E348" s="221" t="s">
        <v>1</v>
      </c>
      <c r="F348" s="222" t="s">
        <v>391</v>
      </c>
      <c r="G348" s="220"/>
      <c r="H348" s="223">
        <v>60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146</v>
      </c>
      <c r="AU348" s="229" t="s">
        <v>90</v>
      </c>
      <c r="AV348" s="14" t="s">
        <v>90</v>
      </c>
      <c r="AW348" s="14" t="s">
        <v>36</v>
      </c>
      <c r="AX348" s="14" t="s">
        <v>81</v>
      </c>
      <c r="AY348" s="229" t="s">
        <v>135</v>
      </c>
    </row>
    <row r="349" spans="2:51" s="13" customFormat="1" ht="11.25">
      <c r="B349" s="209"/>
      <c r="C349" s="210"/>
      <c r="D349" s="204" t="s">
        <v>146</v>
      </c>
      <c r="E349" s="211" t="s">
        <v>1</v>
      </c>
      <c r="F349" s="212" t="s">
        <v>392</v>
      </c>
      <c r="G349" s="210"/>
      <c r="H349" s="211" t="s">
        <v>1</v>
      </c>
      <c r="I349" s="213"/>
      <c r="J349" s="210"/>
      <c r="K349" s="210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146</v>
      </c>
      <c r="AU349" s="218" t="s">
        <v>90</v>
      </c>
      <c r="AV349" s="13" t="s">
        <v>88</v>
      </c>
      <c r="AW349" s="13" t="s">
        <v>36</v>
      </c>
      <c r="AX349" s="13" t="s">
        <v>81</v>
      </c>
      <c r="AY349" s="218" t="s">
        <v>135</v>
      </c>
    </row>
    <row r="350" spans="2:51" s="14" customFormat="1" ht="11.25">
      <c r="B350" s="219"/>
      <c r="C350" s="220"/>
      <c r="D350" s="204" t="s">
        <v>146</v>
      </c>
      <c r="E350" s="221" t="s">
        <v>1</v>
      </c>
      <c r="F350" s="222" t="s">
        <v>393</v>
      </c>
      <c r="G350" s="220"/>
      <c r="H350" s="223">
        <v>54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146</v>
      </c>
      <c r="AU350" s="229" t="s">
        <v>90</v>
      </c>
      <c r="AV350" s="14" t="s">
        <v>90</v>
      </c>
      <c r="AW350" s="14" t="s">
        <v>36</v>
      </c>
      <c r="AX350" s="14" t="s">
        <v>81</v>
      </c>
      <c r="AY350" s="229" t="s">
        <v>135</v>
      </c>
    </row>
    <row r="351" spans="2:51" s="15" customFormat="1" ht="11.25">
      <c r="B351" s="230"/>
      <c r="C351" s="231"/>
      <c r="D351" s="204" t="s">
        <v>146</v>
      </c>
      <c r="E351" s="232" t="s">
        <v>1</v>
      </c>
      <c r="F351" s="233" t="s">
        <v>187</v>
      </c>
      <c r="G351" s="231"/>
      <c r="H351" s="234">
        <v>231</v>
      </c>
      <c r="I351" s="235"/>
      <c r="J351" s="231"/>
      <c r="K351" s="231"/>
      <c r="L351" s="236"/>
      <c r="M351" s="237"/>
      <c r="N351" s="238"/>
      <c r="O351" s="238"/>
      <c r="P351" s="238"/>
      <c r="Q351" s="238"/>
      <c r="R351" s="238"/>
      <c r="S351" s="238"/>
      <c r="T351" s="239"/>
      <c r="AT351" s="240" t="s">
        <v>146</v>
      </c>
      <c r="AU351" s="240" t="s">
        <v>90</v>
      </c>
      <c r="AV351" s="15" t="s">
        <v>142</v>
      </c>
      <c r="AW351" s="15" t="s">
        <v>36</v>
      </c>
      <c r="AX351" s="15" t="s">
        <v>88</v>
      </c>
      <c r="AY351" s="240" t="s">
        <v>135</v>
      </c>
    </row>
    <row r="352" spans="2:63" s="12" customFormat="1" ht="22.9" customHeight="1">
      <c r="B352" s="175"/>
      <c r="C352" s="176"/>
      <c r="D352" s="177" t="s">
        <v>80</v>
      </c>
      <c r="E352" s="189" t="s">
        <v>209</v>
      </c>
      <c r="F352" s="189" t="s">
        <v>407</v>
      </c>
      <c r="G352" s="176"/>
      <c r="H352" s="176"/>
      <c r="I352" s="179"/>
      <c r="J352" s="190">
        <f>BK352</f>
        <v>0</v>
      </c>
      <c r="K352" s="176"/>
      <c r="L352" s="181"/>
      <c r="M352" s="182"/>
      <c r="N352" s="183"/>
      <c r="O352" s="183"/>
      <c r="P352" s="184">
        <f>SUM(P353:P362)</f>
        <v>0</v>
      </c>
      <c r="Q352" s="183"/>
      <c r="R352" s="184">
        <f>SUM(R353:R362)</f>
        <v>0</v>
      </c>
      <c r="S352" s="183"/>
      <c r="T352" s="185">
        <f>SUM(T353:T362)</f>
        <v>159.58</v>
      </c>
      <c r="AR352" s="186" t="s">
        <v>88</v>
      </c>
      <c r="AT352" s="187" t="s">
        <v>80</v>
      </c>
      <c r="AU352" s="187" t="s">
        <v>88</v>
      </c>
      <c r="AY352" s="186" t="s">
        <v>135</v>
      </c>
      <c r="BK352" s="188">
        <f>SUM(BK353:BK362)</f>
        <v>0</v>
      </c>
    </row>
    <row r="353" spans="1:65" s="2" customFormat="1" ht="24.2" customHeight="1">
      <c r="A353" s="34"/>
      <c r="B353" s="35"/>
      <c r="C353" s="191" t="s">
        <v>408</v>
      </c>
      <c r="D353" s="191" t="s">
        <v>137</v>
      </c>
      <c r="E353" s="192" t="s">
        <v>409</v>
      </c>
      <c r="F353" s="193" t="s">
        <v>410</v>
      </c>
      <c r="G353" s="194" t="s">
        <v>140</v>
      </c>
      <c r="H353" s="195">
        <v>72.15</v>
      </c>
      <c r="I353" s="196"/>
      <c r="J353" s="197">
        <f>ROUND(I353*H353,2)</f>
        <v>0</v>
      </c>
      <c r="K353" s="193" t="s">
        <v>141</v>
      </c>
      <c r="L353" s="39"/>
      <c r="M353" s="198" t="s">
        <v>1</v>
      </c>
      <c r="N353" s="199" t="s">
        <v>46</v>
      </c>
      <c r="O353" s="71"/>
      <c r="P353" s="200">
        <f>O353*H353</f>
        <v>0</v>
      </c>
      <c r="Q353" s="200">
        <v>0</v>
      </c>
      <c r="R353" s="200">
        <f>Q353*H353</f>
        <v>0</v>
      </c>
      <c r="S353" s="200">
        <v>2.2</v>
      </c>
      <c r="T353" s="201">
        <f>S353*H353</f>
        <v>158.73000000000002</v>
      </c>
      <c r="U353" s="34"/>
      <c r="V353" s="34"/>
      <c r="W353" s="34"/>
      <c r="X353" s="34"/>
      <c r="Y353" s="34"/>
      <c r="Z353" s="34"/>
      <c r="AA353" s="34"/>
      <c r="AB353" s="34"/>
      <c r="AC353" s="34"/>
      <c r="AD353" s="34"/>
      <c r="AE353" s="34"/>
      <c r="AR353" s="202" t="s">
        <v>142</v>
      </c>
      <c r="AT353" s="202" t="s">
        <v>137</v>
      </c>
      <c r="AU353" s="202" t="s">
        <v>90</v>
      </c>
      <c r="AY353" s="17" t="s">
        <v>135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17" t="s">
        <v>88</v>
      </c>
      <c r="BK353" s="203">
        <f>ROUND(I353*H353,2)</f>
        <v>0</v>
      </c>
      <c r="BL353" s="17" t="s">
        <v>142</v>
      </c>
      <c r="BM353" s="202" t="s">
        <v>411</v>
      </c>
    </row>
    <row r="354" spans="1:47" s="2" customFormat="1" ht="29.25">
      <c r="A354" s="34"/>
      <c r="B354" s="35"/>
      <c r="C354" s="36"/>
      <c r="D354" s="204" t="s">
        <v>144</v>
      </c>
      <c r="E354" s="36"/>
      <c r="F354" s="205" t="s">
        <v>412</v>
      </c>
      <c r="G354" s="36"/>
      <c r="H354" s="36"/>
      <c r="I354" s="206"/>
      <c r="J354" s="36"/>
      <c r="K354" s="36"/>
      <c r="L354" s="39"/>
      <c r="M354" s="207"/>
      <c r="N354" s="208"/>
      <c r="O354" s="71"/>
      <c r="P354" s="71"/>
      <c r="Q354" s="71"/>
      <c r="R354" s="71"/>
      <c r="S354" s="71"/>
      <c r="T354" s="72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T354" s="17" t="s">
        <v>144</v>
      </c>
      <c r="AU354" s="17" t="s">
        <v>90</v>
      </c>
    </row>
    <row r="355" spans="2:51" s="13" customFormat="1" ht="11.25">
      <c r="B355" s="209"/>
      <c r="C355" s="210"/>
      <c r="D355" s="204" t="s">
        <v>146</v>
      </c>
      <c r="E355" s="211" t="s">
        <v>1</v>
      </c>
      <c r="F355" s="212" t="s">
        <v>413</v>
      </c>
      <c r="G355" s="210"/>
      <c r="H355" s="211" t="s">
        <v>1</v>
      </c>
      <c r="I355" s="213"/>
      <c r="J355" s="210"/>
      <c r="K355" s="210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146</v>
      </c>
      <c r="AU355" s="218" t="s">
        <v>90</v>
      </c>
      <c r="AV355" s="13" t="s">
        <v>88</v>
      </c>
      <c r="AW355" s="13" t="s">
        <v>36</v>
      </c>
      <c r="AX355" s="13" t="s">
        <v>81</v>
      </c>
      <c r="AY355" s="218" t="s">
        <v>135</v>
      </c>
    </row>
    <row r="356" spans="2:51" s="13" customFormat="1" ht="11.25">
      <c r="B356" s="209"/>
      <c r="C356" s="210"/>
      <c r="D356" s="204" t="s">
        <v>146</v>
      </c>
      <c r="E356" s="211" t="s">
        <v>1</v>
      </c>
      <c r="F356" s="212" t="s">
        <v>162</v>
      </c>
      <c r="G356" s="210"/>
      <c r="H356" s="211" t="s">
        <v>1</v>
      </c>
      <c r="I356" s="213"/>
      <c r="J356" s="210"/>
      <c r="K356" s="210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146</v>
      </c>
      <c r="AU356" s="218" t="s">
        <v>90</v>
      </c>
      <c r="AV356" s="13" t="s">
        <v>88</v>
      </c>
      <c r="AW356" s="13" t="s">
        <v>36</v>
      </c>
      <c r="AX356" s="13" t="s">
        <v>81</v>
      </c>
      <c r="AY356" s="218" t="s">
        <v>135</v>
      </c>
    </row>
    <row r="357" spans="2:51" s="14" customFormat="1" ht="11.25">
      <c r="B357" s="219"/>
      <c r="C357" s="220"/>
      <c r="D357" s="204" t="s">
        <v>146</v>
      </c>
      <c r="E357" s="221" t="s">
        <v>1</v>
      </c>
      <c r="F357" s="222" t="s">
        <v>163</v>
      </c>
      <c r="G357" s="220"/>
      <c r="H357" s="223">
        <v>72.15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146</v>
      </c>
      <c r="AU357" s="229" t="s">
        <v>90</v>
      </c>
      <c r="AV357" s="14" t="s">
        <v>90</v>
      </c>
      <c r="AW357" s="14" t="s">
        <v>36</v>
      </c>
      <c r="AX357" s="14" t="s">
        <v>88</v>
      </c>
      <c r="AY357" s="229" t="s">
        <v>135</v>
      </c>
    </row>
    <row r="358" spans="1:65" s="2" customFormat="1" ht="21.75" customHeight="1">
      <c r="A358" s="34"/>
      <c r="B358" s="35"/>
      <c r="C358" s="191" t="s">
        <v>414</v>
      </c>
      <c r="D358" s="191" t="s">
        <v>137</v>
      </c>
      <c r="E358" s="192" t="s">
        <v>415</v>
      </c>
      <c r="F358" s="193" t="s">
        <v>416</v>
      </c>
      <c r="G358" s="194" t="s">
        <v>417</v>
      </c>
      <c r="H358" s="195">
        <v>2</v>
      </c>
      <c r="I358" s="196"/>
      <c r="J358" s="197">
        <f>ROUND(I358*H358,2)</f>
        <v>0</v>
      </c>
      <c r="K358" s="193" t="s">
        <v>219</v>
      </c>
      <c r="L358" s="39"/>
      <c r="M358" s="198" t="s">
        <v>1</v>
      </c>
      <c r="N358" s="199" t="s">
        <v>46</v>
      </c>
      <c r="O358" s="71"/>
      <c r="P358" s="200">
        <f>O358*H358</f>
        <v>0</v>
      </c>
      <c r="Q358" s="200">
        <v>0</v>
      </c>
      <c r="R358" s="200">
        <f>Q358*H358</f>
        <v>0</v>
      </c>
      <c r="S358" s="200">
        <v>0.425</v>
      </c>
      <c r="T358" s="201">
        <f>S358*H358</f>
        <v>0.85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2" t="s">
        <v>142</v>
      </c>
      <c r="AT358" s="202" t="s">
        <v>137</v>
      </c>
      <c r="AU358" s="202" t="s">
        <v>90</v>
      </c>
      <c r="AY358" s="17" t="s">
        <v>135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7" t="s">
        <v>88</v>
      </c>
      <c r="BK358" s="203">
        <f>ROUND(I358*H358,2)</f>
        <v>0</v>
      </c>
      <c r="BL358" s="17" t="s">
        <v>142</v>
      </c>
      <c r="BM358" s="202" t="s">
        <v>418</v>
      </c>
    </row>
    <row r="359" spans="1:47" s="2" customFormat="1" ht="11.25">
      <c r="A359" s="34"/>
      <c r="B359" s="35"/>
      <c r="C359" s="36"/>
      <c r="D359" s="204" t="s">
        <v>144</v>
      </c>
      <c r="E359" s="36"/>
      <c r="F359" s="205" t="s">
        <v>416</v>
      </c>
      <c r="G359" s="36"/>
      <c r="H359" s="36"/>
      <c r="I359" s="206"/>
      <c r="J359" s="36"/>
      <c r="K359" s="36"/>
      <c r="L359" s="39"/>
      <c r="M359" s="207"/>
      <c r="N359" s="208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144</v>
      </c>
      <c r="AU359" s="17" t="s">
        <v>90</v>
      </c>
    </row>
    <row r="360" spans="1:47" s="2" customFormat="1" ht="136.5">
      <c r="A360" s="34"/>
      <c r="B360" s="35"/>
      <c r="C360" s="36"/>
      <c r="D360" s="204" t="s">
        <v>250</v>
      </c>
      <c r="E360" s="36"/>
      <c r="F360" s="251" t="s">
        <v>419</v>
      </c>
      <c r="G360" s="36"/>
      <c r="H360" s="36"/>
      <c r="I360" s="206"/>
      <c r="J360" s="36"/>
      <c r="K360" s="36"/>
      <c r="L360" s="39"/>
      <c r="M360" s="207"/>
      <c r="N360" s="208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250</v>
      </c>
      <c r="AU360" s="17" t="s">
        <v>90</v>
      </c>
    </row>
    <row r="361" spans="1:65" s="2" customFormat="1" ht="21.75" customHeight="1">
      <c r="A361" s="34"/>
      <c r="B361" s="35"/>
      <c r="C361" s="191" t="s">
        <v>420</v>
      </c>
      <c r="D361" s="191" t="s">
        <v>137</v>
      </c>
      <c r="E361" s="192" t="s">
        <v>421</v>
      </c>
      <c r="F361" s="193" t="s">
        <v>422</v>
      </c>
      <c r="G361" s="194" t="s">
        <v>417</v>
      </c>
      <c r="H361" s="195">
        <v>1</v>
      </c>
      <c r="I361" s="196"/>
      <c r="J361" s="197">
        <f>ROUND(I361*H361,2)</f>
        <v>0</v>
      </c>
      <c r="K361" s="193" t="s">
        <v>219</v>
      </c>
      <c r="L361" s="39"/>
      <c r="M361" s="198" t="s">
        <v>1</v>
      </c>
      <c r="N361" s="199" t="s">
        <v>46</v>
      </c>
      <c r="O361" s="71"/>
      <c r="P361" s="200">
        <f>O361*H361</f>
        <v>0</v>
      </c>
      <c r="Q361" s="200">
        <v>0</v>
      </c>
      <c r="R361" s="200">
        <f>Q361*H361</f>
        <v>0</v>
      </c>
      <c r="S361" s="200">
        <v>0</v>
      </c>
      <c r="T361" s="201">
        <f>S361*H361</f>
        <v>0</v>
      </c>
      <c r="U361" s="34"/>
      <c r="V361" s="34"/>
      <c r="W361" s="34"/>
      <c r="X361" s="34"/>
      <c r="Y361" s="34"/>
      <c r="Z361" s="34"/>
      <c r="AA361" s="34"/>
      <c r="AB361" s="34"/>
      <c r="AC361" s="34"/>
      <c r="AD361" s="34"/>
      <c r="AE361" s="34"/>
      <c r="AR361" s="202" t="s">
        <v>142</v>
      </c>
      <c r="AT361" s="202" t="s">
        <v>137</v>
      </c>
      <c r="AU361" s="202" t="s">
        <v>90</v>
      </c>
      <c r="AY361" s="17" t="s">
        <v>135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17" t="s">
        <v>88</v>
      </c>
      <c r="BK361" s="203">
        <f>ROUND(I361*H361,2)</f>
        <v>0</v>
      </c>
      <c r="BL361" s="17" t="s">
        <v>142</v>
      </c>
      <c r="BM361" s="202" t="s">
        <v>423</v>
      </c>
    </row>
    <row r="362" spans="1:47" s="2" customFormat="1" ht="11.25">
      <c r="A362" s="34"/>
      <c r="B362" s="35"/>
      <c r="C362" s="36"/>
      <c r="D362" s="204" t="s">
        <v>144</v>
      </c>
      <c r="E362" s="36"/>
      <c r="F362" s="205" t="s">
        <v>422</v>
      </c>
      <c r="G362" s="36"/>
      <c r="H362" s="36"/>
      <c r="I362" s="206"/>
      <c r="J362" s="36"/>
      <c r="K362" s="36"/>
      <c r="L362" s="39"/>
      <c r="M362" s="207"/>
      <c r="N362" s="208"/>
      <c r="O362" s="71"/>
      <c r="P362" s="71"/>
      <c r="Q362" s="71"/>
      <c r="R362" s="71"/>
      <c r="S362" s="71"/>
      <c r="T362" s="72"/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T362" s="17" t="s">
        <v>144</v>
      </c>
      <c r="AU362" s="17" t="s">
        <v>90</v>
      </c>
    </row>
    <row r="363" spans="2:63" s="12" customFormat="1" ht="22.9" customHeight="1">
      <c r="B363" s="175"/>
      <c r="C363" s="176"/>
      <c r="D363" s="177" t="s">
        <v>80</v>
      </c>
      <c r="E363" s="189" t="s">
        <v>424</v>
      </c>
      <c r="F363" s="189" t="s">
        <v>425</v>
      </c>
      <c r="G363" s="176"/>
      <c r="H363" s="176"/>
      <c r="I363" s="179"/>
      <c r="J363" s="190">
        <f>BK363</f>
        <v>0</v>
      </c>
      <c r="K363" s="176"/>
      <c r="L363" s="181"/>
      <c r="M363" s="182"/>
      <c r="N363" s="183"/>
      <c r="O363" s="183"/>
      <c r="P363" s="184">
        <f>SUM(P364:P365)</f>
        <v>0</v>
      </c>
      <c r="Q363" s="183"/>
      <c r="R363" s="184">
        <f>SUM(R364:R365)</f>
        <v>0</v>
      </c>
      <c r="S363" s="183"/>
      <c r="T363" s="185">
        <f>SUM(T364:T365)</f>
        <v>0</v>
      </c>
      <c r="AR363" s="186" t="s">
        <v>88</v>
      </c>
      <c r="AT363" s="187" t="s">
        <v>80</v>
      </c>
      <c r="AU363" s="187" t="s">
        <v>88</v>
      </c>
      <c r="AY363" s="186" t="s">
        <v>135</v>
      </c>
      <c r="BK363" s="188">
        <f>SUM(BK364:BK365)</f>
        <v>0</v>
      </c>
    </row>
    <row r="364" spans="1:65" s="2" customFormat="1" ht="16.5" customHeight="1">
      <c r="A364" s="34"/>
      <c r="B364" s="35"/>
      <c r="C364" s="191" t="s">
        <v>426</v>
      </c>
      <c r="D364" s="191" t="s">
        <v>137</v>
      </c>
      <c r="E364" s="192" t="s">
        <v>427</v>
      </c>
      <c r="F364" s="193" t="s">
        <v>428</v>
      </c>
      <c r="G364" s="194" t="s">
        <v>218</v>
      </c>
      <c r="H364" s="195">
        <v>8292.81</v>
      </c>
      <c r="I364" s="196"/>
      <c r="J364" s="197">
        <f>ROUND(I364*H364,2)</f>
        <v>0</v>
      </c>
      <c r="K364" s="193" t="s">
        <v>141</v>
      </c>
      <c r="L364" s="39"/>
      <c r="M364" s="198" t="s">
        <v>1</v>
      </c>
      <c r="N364" s="199" t="s">
        <v>46</v>
      </c>
      <c r="O364" s="71"/>
      <c r="P364" s="200">
        <f>O364*H364</f>
        <v>0</v>
      </c>
      <c r="Q364" s="200">
        <v>0</v>
      </c>
      <c r="R364" s="200">
        <f>Q364*H364</f>
        <v>0</v>
      </c>
      <c r="S364" s="200">
        <v>0</v>
      </c>
      <c r="T364" s="201">
        <f>S364*H364</f>
        <v>0</v>
      </c>
      <c r="U364" s="34"/>
      <c r="V364" s="34"/>
      <c r="W364" s="34"/>
      <c r="X364" s="34"/>
      <c r="Y364" s="34"/>
      <c r="Z364" s="34"/>
      <c r="AA364" s="34"/>
      <c r="AB364" s="34"/>
      <c r="AC364" s="34"/>
      <c r="AD364" s="34"/>
      <c r="AE364" s="34"/>
      <c r="AR364" s="202" t="s">
        <v>142</v>
      </c>
      <c r="AT364" s="202" t="s">
        <v>137</v>
      </c>
      <c r="AU364" s="202" t="s">
        <v>90</v>
      </c>
      <c r="AY364" s="17" t="s">
        <v>135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17" t="s">
        <v>88</v>
      </c>
      <c r="BK364" s="203">
        <f>ROUND(I364*H364,2)</f>
        <v>0</v>
      </c>
      <c r="BL364" s="17" t="s">
        <v>142</v>
      </c>
      <c r="BM364" s="202" t="s">
        <v>429</v>
      </c>
    </row>
    <row r="365" spans="1:47" s="2" customFormat="1" ht="11.25">
      <c r="A365" s="34"/>
      <c r="B365" s="35"/>
      <c r="C365" s="36"/>
      <c r="D365" s="204" t="s">
        <v>144</v>
      </c>
      <c r="E365" s="36"/>
      <c r="F365" s="205" t="s">
        <v>430</v>
      </c>
      <c r="G365" s="36"/>
      <c r="H365" s="36"/>
      <c r="I365" s="206"/>
      <c r="J365" s="36"/>
      <c r="K365" s="36"/>
      <c r="L365" s="39"/>
      <c r="M365" s="252"/>
      <c r="N365" s="253"/>
      <c r="O365" s="254"/>
      <c r="P365" s="254"/>
      <c r="Q365" s="254"/>
      <c r="R365" s="254"/>
      <c r="S365" s="254"/>
      <c r="T365" s="255"/>
      <c r="U365" s="34"/>
      <c r="V365" s="34"/>
      <c r="W365" s="34"/>
      <c r="X365" s="34"/>
      <c r="Y365" s="34"/>
      <c r="Z365" s="34"/>
      <c r="AA365" s="34"/>
      <c r="AB365" s="34"/>
      <c r="AC365" s="34"/>
      <c r="AD365" s="34"/>
      <c r="AE365" s="34"/>
      <c r="AT365" s="17" t="s">
        <v>144</v>
      </c>
      <c r="AU365" s="17" t="s">
        <v>90</v>
      </c>
    </row>
    <row r="366" spans="1:31" s="2" customFormat="1" ht="6.95" customHeight="1">
      <c r="A366" s="34"/>
      <c r="B366" s="54"/>
      <c r="C366" s="55"/>
      <c r="D366" s="55"/>
      <c r="E366" s="55"/>
      <c r="F366" s="55"/>
      <c r="G366" s="55"/>
      <c r="H366" s="55"/>
      <c r="I366" s="55"/>
      <c r="J366" s="55"/>
      <c r="K366" s="55"/>
      <c r="L366" s="39"/>
      <c r="M366" s="34"/>
      <c r="O366" s="34"/>
      <c r="P366" s="34"/>
      <c r="Q366" s="34"/>
      <c r="R366" s="34"/>
      <c r="S366" s="34"/>
      <c r="T366" s="34"/>
      <c r="U366" s="34"/>
      <c r="V366" s="34"/>
      <c r="W366" s="34"/>
      <c r="X366" s="34"/>
      <c r="Y366" s="34"/>
      <c r="Z366" s="34"/>
      <c r="AA366" s="34"/>
      <c r="AB366" s="34"/>
      <c r="AC366" s="34"/>
      <c r="AD366" s="34"/>
      <c r="AE366" s="34"/>
    </row>
  </sheetData>
  <sheetProtection algorithmName="SHA-512" hashValue="o3CV2QJ2EdL8mvWjPdjVCaEYEE/1CfzKRL5tazj5oTHHahr320ymD1DShQ0n2siFc5FT/kGK8MoWZbTMKrp6gw==" saltValue="NM/MCDh2NAjfsRT8/bWmX74sjn4zRdq3ezTAK505T7tap7XXCBGIqZhsMD7m7eHO+ShkPpT817CYO8vh+ryKuA==" spinCount="100000" sheet="1" objects="1" scenarios="1" formatColumns="0" formatRows="0" autoFilter="0"/>
  <autoFilter ref="C125:K365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12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96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105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Odra, Jistebník, Košatka n. O., zprůchodnění spádových objektů v km 31.3 a 32.4</v>
      </c>
      <c r="F7" s="302"/>
      <c r="G7" s="302"/>
      <c r="H7" s="302"/>
      <c r="L7" s="20"/>
    </row>
    <row r="8" spans="2:12" s="1" customFormat="1" ht="12" customHeight="1">
      <c r="B8" s="20"/>
      <c r="D8" s="119" t="s">
        <v>106</v>
      </c>
      <c r="L8" s="20"/>
    </row>
    <row r="9" spans="1:31" s="2" customFormat="1" ht="16.5" customHeight="1">
      <c r="A9" s="34"/>
      <c r="B9" s="39"/>
      <c r="C9" s="34"/>
      <c r="D9" s="34"/>
      <c r="E9" s="301" t="s">
        <v>107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431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1. 11. 2022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ROUND((SUM(BE121:BE155)),2)</f>
        <v>0</v>
      </c>
      <c r="G35" s="34"/>
      <c r="H35" s="34"/>
      <c r="I35" s="130">
        <v>0.21</v>
      </c>
      <c r="J35" s="129">
        <f>ROUND(((SUM(BE121:BE155))*I35),2)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ROUND((SUM(BF121:BF155)),2)</f>
        <v>0</v>
      </c>
      <c r="G36" s="34"/>
      <c r="H36" s="34"/>
      <c r="I36" s="130">
        <v>0.15</v>
      </c>
      <c r="J36" s="129">
        <f>ROUND(((SUM(BF121:BF155))*I36),2)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ROUND((SUM(BG121:BG155)),2)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ROUND((SUM(BH121:BH155)),2)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ROUND((SUM(BI121:BI155)),2)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Odra, Jistebník, Košatka n. O., zprůchodnění spádových objektů v km 31.3 a 32.4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107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VON - Vedlejší a ostatní náklady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Jistebník, Košatka n. O. </v>
      </c>
      <c r="G91" s="36"/>
      <c r="H91" s="36"/>
      <c r="I91" s="29" t="s">
        <v>22</v>
      </c>
      <c r="J91" s="66" t="str">
        <f>IF(J14="","",J14)</f>
        <v>1. 11. 2022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Povodí Odry, státní podnik</v>
      </c>
      <c r="G93" s="36"/>
      <c r="H93" s="36"/>
      <c r="I93" s="29" t="s">
        <v>32</v>
      </c>
      <c r="J93" s="32" t="str">
        <f>E23</f>
        <v>Lineplan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Ing. Marek Boháč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110</v>
      </c>
      <c r="D96" s="150"/>
      <c r="E96" s="150"/>
      <c r="F96" s="150"/>
      <c r="G96" s="150"/>
      <c r="H96" s="150"/>
      <c r="I96" s="150"/>
      <c r="J96" s="151" t="s">
        <v>111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112</v>
      </c>
      <c r="D98" s="36"/>
      <c r="E98" s="36"/>
      <c r="F98" s="36"/>
      <c r="G98" s="36"/>
      <c r="H98" s="36"/>
      <c r="I98" s="36"/>
      <c r="J98" s="84">
        <f>J121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113</v>
      </c>
    </row>
    <row r="99" spans="2:12" s="9" customFormat="1" ht="24.95" customHeight="1">
      <c r="B99" s="153"/>
      <c r="C99" s="154"/>
      <c r="D99" s="155" t="s">
        <v>432</v>
      </c>
      <c r="E99" s="156"/>
      <c r="F99" s="156"/>
      <c r="G99" s="156"/>
      <c r="H99" s="156"/>
      <c r="I99" s="156"/>
      <c r="J99" s="157">
        <f>J122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120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6.25" customHeight="1">
      <c r="A109" s="34"/>
      <c r="B109" s="35"/>
      <c r="C109" s="36"/>
      <c r="D109" s="36"/>
      <c r="E109" s="308" t="str">
        <f>E7</f>
        <v>Odra, Jistebník, Košatka n. O., zprůchodnění spádových objektů v km 31.3 a 32.4</v>
      </c>
      <c r="F109" s="309"/>
      <c r="G109" s="309"/>
      <c r="H109" s="309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2:12" s="1" customFormat="1" ht="12" customHeight="1">
      <c r="B110" s="21"/>
      <c r="C110" s="29" t="s">
        <v>106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4"/>
      <c r="B111" s="35"/>
      <c r="C111" s="36"/>
      <c r="D111" s="36"/>
      <c r="E111" s="308" t="s">
        <v>107</v>
      </c>
      <c r="F111" s="310"/>
      <c r="G111" s="310"/>
      <c r="H111" s="310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108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6" t="str">
        <f>E11</f>
        <v>VON - Vedlejší a ostatní náklady</v>
      </c>
      <c r="F113" s="310"/>
      <c r="G113" s="310"/>
      <c r="H113" s="310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F14</f>
        <v xml:space="preserve">Jistebník, Košatka n. O. </v>
      </c>
      <c r="G115" s="36"/>
      <c r="H115" s="36"/>
      <c r="I115" s="29" t="s">
        <v>22</v>
      </c>
      <c r="J115" s="66" t="str">
        <f>IF(J14="","",J14)</f>
        <v>1. 11. 2022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E17</f>
        <v>Povodí Odry, státní podnik</v>
      </c>
      <c r="G117" s="36"/>
      <c r="H117" s="36"/>
      <c r="I117" s="29" t="s">
        <v>32</v>
      </c>
      <c r="J117" s="32" t="str">
        <f>E23</f>
        <v>Lineplan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30</v>
      </c>
      <c r="D118" s="36"/>
      <c r="E118" s="36"/>
      <c r="F118" s="27" t="str">
        <f>IF(E20="","",E20)</f>
        <v>Vyplň údaj</v>
      </c>
      <c r="G118" s="36"/>
      <c r="H118" s="36"/>
      <c r="I118" s="29" t="s">
        <v>37</v>
      </c>
      <c r="J118" s="32" t="str">
        <f>E26</f>
        <v>Ing. Marek Boháč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64"/>
      <c r="B120" s="165"/>
      <c r="C120" s="166" t="s">
        <v>121</v>
      </c>
      <c r="D120" s="167" t="s">
        <v>66</v>
      </c>
      <c r="E120" s="167" t="s">
        <v>62</v>
      </c>
      <c r="F120" s="167" t="s">
        <v>63</v>
      </c>
      <c r="G120" s="167" t="s">
        <v>122</v>
      </c>
      <c r="H120" s="167" t="s">
        <v>123</v>
      </c>
      <c r="I120" s="167" t="s">
        <v>124</v>
      </c>
      <c r="J120" s="167" t="s">
        <v>111</v>
      </c>
      <c r="K120" s="168" t="s">
        <v>125</v>
      </c>
      <c r="L120" s="169"/>
      <c r="M120" s="75" t="s">
        <v>1</v>
      </c>
      <c r="N120" s="76" t="s">
        <v>45</v>
      </c>
      <c r="O120" s="76" t="s">
        <v>126</v>
      </c>
      <c r="P120" s="76" t="s">
        <v>127</v>
      </c>
      <c r="Q120" s="76" t="s">
        <v>128</v>
      </c>
      <c r="R120" s="76" t="s">
        <v>129</v>
      </c>
      <c r="S120" s="76" t="s">
        <v>130</v>
      </c>
      <c r="T120" s="77" t="s">
        <v>131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4"/>
      <c r="B121" s="35"/>
      <c r="C121" s="82" t="s">
        <v>132</v>
      </c>
      <c r="D121" s="36"/>
      <c r="E121" s="36"/>
      <c r="F121" s="36"/>
      <c r="G121" s="36"/>
      <c r="H121" s="36"/>
      <c r="I121" s="36"/>
      <c r="J121" s="170">
        <f>BK121</f>
        <v>0</v>
      </c>
      <c r="K121" s="36"/>
      <c r="L121" s="39"/>
      <c r="M121" s="78"/>
      <c r="N121" s="171"/>
      <c r="O121" s="79"/>
      <c r="P121" s="172">
        <f>P122</f>
        <v>0</v>
      </c>
      <c r="Q121" s="79"/>
      <c r="R121" s="172">
        <f>R122</f>
        <v>0</v>
      </c>
      <c r="S121" s="79"/>
      <c r="T121" s="173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80</v>
      </c>
      <c r="AU121" s="17" t="s">
        <v>113</v>
      </c>
      <c r="BK121" s="174">
        <f>BK122</f>
        <v>0</v>
      </c>
    </row>
    <row r="122" spans="2:63" s="12" customFormat="1" ht="25.9" customHeight="1">
      <c r="B122" s="175"/>
      <c r="C122" s="176"/>
      <c r="D122" s="177" t="s">
        <v>80</v>
      </c>
      <c r="E122" s="178" t="s">
        <v>433</v>
      </c>
      <c r="F122" s="178" t="s">
        <v>434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SUM(P123:P155)</f>
        <v>0</v>
      </c>
      <c r="Q122" s="183"/>
      <c r="R122" s="184">
        <f>SUM(R123:R155)</f>
        <v>0</v>
      </c>
      <c r="S122" s="183"/>
      <c r="T122" s="185">
        <f>SUM(T123:T155)</f>
        <v>0</v>
      </c>
      <c r="AR122" s="186" t="s">
        <v>170</v>
      </c>
      <c r="AT122" s="187" t="s">
        <v>80</v>
      </c>
      <c r="AU122" s="187" t="s">
        <v>81</v>
      </c>
      <c r="AY122" s="186" t="s">
        <v>135</v>
      </c>
      <c r="BK122" s="188">
        <f>SUM(BK123:BK155)</f>
        <v>0</v>
      </c>
    </row>
    <row r="123" spans="1:65" s="2" customFormat="1" ht="24.2" customHeight="1">
      <c r="A123" s="34"/>
      <c r="B123" s="35"/>
      <c r="C123" s="191" t="s">
        <v>88</v>
      </c>
      <c r="D123" s="191" t="s">
        <v>137</v>
      </c>
      <c r="E123" s="192" t="s">
        <v>435</v>
      </c>
      <c r="F123" s="193" t="s">
        <v>436</v>
      </c>
      <c r="G123" s="194" t="s">
        <v>437</v>
      </c>
      <c r="H123" s="195">
        <v>1</v>
      </c>
      <c r="I123" s="196"/>
      <c r="J123" s="197">
        <f>ROUND(I123*H123,2)</f>
        <v>0</v>
      </c>
      <c r="K123" s="193" t="s">
        <v>1</v>
      </c>
      <c r="L123" s="39"/>
      <c r="M123" s="198" t="s">
        <v>1</v>
      </c>
      <c r="N123" s="199" t="s">
        <v>46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438</v>
      </c>
      <c r="AT123" s="202" t="s">
        <v>137</v>
      </c>
      <c r="AU123" s="202" t="s">
        <v>88</v>
      </c>
      <c r="AY123" s="17" t="s">
        <v>135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88</v>
      </c>
      <c r="BK123" s="203">
        <f>ROUND(I123*H123,2)</f>
        <v>0</v>
      </c>
      <c r="BL123" s="17" t="s">
        <v>438</v>
      </c>
      <c r="BM123" s="202" t="s">
        <v>439</v>
      </c>
    </row>
    <row r="124" spans="1:47" s="2" customFormat="1" ht="11.25">
      <c r="A124" s="34"/>
      <c r="B124" s="35"/>
      <c r="C124" s="36"/>
      <c r="D124" s="204" t="s">
        <v>144</v>
      </c>
      <c r="E124" s="36"/>
      <c r="F124" s="205" t="s">
        <v>436</v>
      </c>
      <c r="G124" s="36"/>
      <c r="H124" s="36"/>
      <c r="I124" s="206"/>
      <c r="J124" s="36"/>
      <c r="K124" s="36"/>
      <c r="L124" s="39"/>
      <c r="M124" s="207"/>
      <c r="N124" s="208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144</v>
      </c>
      <c r="AU124" s="17" t="s">
        <v>88</v>
      </c>
    </row>
    <row r="125" spans="1:65" s="2" customFormat="1" ht="16.5" customHeight="1">
      <c r="A125" s="34"/>
      <c r="B125" s="35"/>
      <c r="C125" s="191" t="s">
        <v>90</v>
      </c>
      <c r="D125" s="191" t="s">
        <v>137</v>
      </c>
      <c r="E125" s="192" t="s">
        <v>440</v>
      </c>
      <c r="F125" s="193" t="s">
        <v>441</v>
      </c>
      <c r="G125" s="194" t="s">
        <v>437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46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438</v>
      </c>
      <c r="AT125" s="202" t="s">
        <v>137</v>
      </c>
      <c r="AU125" s="202" t="s">
        <v>88</v>
      </c>
      <c r="AY125" s="17" t="s">
        <v>135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88</v>
      </c>
      <c r="BK125" s="203">
        <f>ROUND(I125*H125,2)</f>
        <v>0</v>
      </c>
      <c r="BL125" s="17" t="s">
        <v>438</v>
      </c>
      <c r="BM125" s="202" t="s">
        <v>442</v>
      </c>
    </row>
    <row r="126" spans="1:47" s="2" customFormat="1" ht="39">
      <c r="A126" s="34"/>
      <c r="B126" s="35"/>
      <c r="C126" s="36"/>
      <c r="D126" s="204" t="s">
        <v>144</v>
      </c>
      <c r="E126" s="36"/>
      <c r="F126" s="205" t="s">
        <v>443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144</v>
      </c>
      <c r="AU126" s="17" t="s">
        <v>88</v>
      </c>
    </row>
    <row r="127" spans="1:65" s="2" customFormat="1" ht="16.5" customHeight="1">
      <c r="A127" s="34"/>
      <c r="B127" s="35"/>
      <c r="C127" s="191" t="s">
        <v>156</v>
      </c>
      <c r="D127" s="191" t="s">
        <v>137</v>
      </c>
      <c r="E127" s="192" t="s">
        <v>444</v>
      </c>
      <c r="F127" s="193" t="s">
        <v>445</v>
      </c>
      <c r="G127" s="194" t="s">
        <v>437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46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438</v>
      </c>
      <c r="AT127" s="202" t="s">
        <v>137</v>
      </c>
      <c r="AU127" s="202" t="s">
        <v>88</v>
      </c>
      <c r="AY127" s="17" t="s">
        <v>135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88</v>
      </c>
      <c r="BK127" s="203">
        <f>ROUND(I127*H127,2)</f>
        <v>0</v>
      </c>
      <c r="BL127" s="17" t="s">
        <v>438</v>
      </c>
      <c r="BM127" s="202" t="s">
        <v>446</v>
      </c>
    </row>
    <row r="128" spans="1:47" s="2" customFormat="1" ht="11.25">
      <c r="A128" s="34"/>
      <c r="B128" s="35"/>
      <c r="C128" s="36"/>
      <c r="D128" s="204" t="s">
        <v>144</v>
      </c>
      <c r="E128" s="36"/>
      <c r="F128" s="205" t="s">
        <v>445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144</v>
      </c>
      <c r="AU128" s="17" t="s">
        <v>88</v>
      </c>
    </row>
    <row r="129" spans="1:65" s="2" customFormat="1" ht="21.75" customHeight="1">
      <c r="A129" s="34"/>
      <c r="B129" s="35"/>
      <c r="C129" s="191" t="s">
        <v>142</v>
      </c>
      <c r="D129" s="191" t="s">
        <v>137</v>
      </c>
      <c r="E129" s="192" t="s">
        <v>447</v>
      </c>
      <c r="F129" s="193" t="s">
        <v>448</v>
      </c>
      <c r="G129" s="194" t="s">
        <v>437</v>
      </c>
      <c r="H129" s="195">
        <v>1</v>
      </c>
      <c r="I129" s="196"/>
      <c r="J129" s="197">
        <f>ROUND(I129*H129,2)</f>
        <v>0</v>
      </c>
      <c r="K129" s="193" t="s">
        <v>1</v>
      </c>
      <c r="L129" s="39"/>
      <c r="M129" s="198" t="s">
        <v>1</v>
      </c>
      <c r="N129" s="199" t="s">
        <v>46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438</v>
      </c>
      <c r="AT129" s="202" t="s">
        <v>137</v>
      </c>
      <c r="AU129" s="202" t="s">
        <v>88</v>
      </c>
      <c r="AY129" s="17" t="s">
        <v>135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88</v>
      </c>
      <c r="BK129" s="203">
        <f>ROUND(I129*H129,2)</f>
        <v>0</v>
      </c>
      <c r="BL129" s="17" t="s">
        <v>438</v>
      </c>
      <c r="BM129" s="202" t="s">
        <v>449</v>
      </c>
    </row>
    <row r="130" spans="1:47" s="2" customFormat="1" ht="11.25">
      <c r="A130" s="34"/>
      <c r="B130" s="35"/>
      <c r="C130" s="36"/>
      <c r="D130" s="204" t="s">
        <v>144</v>
      </c>
      <c r="E130" s="36"/>
      <c r="F130" s="205" t="s">
        <v>448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144</v>
      </c>
      <c r="AU130" s="17" t="s">
        <v>88</v>
      </c>
    </row>
    <row r="131" spans="1:65" s="2" customFormat="1" ht="49.15" customHeight="1">
      <c r="A131" s="34"/>
      <c r="B131" s="35"/>
      <c r="C131" s="191" t="s">
        <v>170</v>
      </c>
      <c r="D131" s="191" t="s">
        <v>137</v>
      </c>
      <c r="E131" s="192" t="s">
        <v>450</v>
      </c>
      <c r="F131" s="193" t="s">
        <v>451</v>
      </c>
      <c r="G131" s="194" t="s">
        <v>437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438</v>
      </c>
      <c r="AT131" s="202" t="s">
        <v>137</v>
      </c>
      <c r="AU131" s="202" t="s">
        <v>88</v>
      </c>
      <c r="AY131" s="17" t="s">
        <v>135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438</v>
      </c>
      <c r="BM131" s="202" t="s">
        <v>452</v>
      </c>
    </row>
    <row r="132" spans="1:47" s="2" customFormat="1" ht="29.25">
      <c r="A132" s="34"/>
      <c r="B132" s="35"/>
      <c r="C132" s="36"/>
      <c r="D132" s="204" t="s">
        <v>144</v>
      </c>
      <c r="E132" s="36"/>
      <c r="F132" s="205" t="s">
        <v>451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144</v>
      </c>
      <c r="AU132" s="17" t="s">
        <v>88</v>
      </c>
    </row>
    <row r="133" spans="1:47" s="2" customFormat="1" ht="29.25">
      <c r="A133" s="34"/>
      <c r="B133" s="35"/>
      <c r="C133" s="36"/>
      <c r="D133" s="204" t="s">
        <v>250</v>
      </c>
      <c r="E133" s="36"/>
      <c r="F133" s="251" t="s">
        <v>453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250</v>
      </c>
      <c r="AU133" s="17" t="s">
        <v>88</v>
      </c>
    </row>
    <row r="134" spans="1:65" s="2" customFormat="1" ht="37.9" customHeight="1">
      <c r="A134" s="34"/>
      <c r="B134" s="35"/>
      <c r="C134" s="191" t="s">
        <v>175</v>
      </c>
      <c r="D134" s="191" t="s">
        <v>137</v>
      </c>
      <c r="E134" s="192" t="s">
        <v>454</v>
      </c>
      <c r="F134" s="193" t="s">
        <v>455</v>
      </c>
      <c r="G134" s="194" t="s">
        <v>437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438</v>
      </c>
      <c r="AT134" s="202" t="s">
        <v>137</v>
      </c>
      <c r="AU134" s="202" t="s">
        <v>88</v>
      </c>
      <c r="AY134" s="17" t="s">
        <v>135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438</v>
      </c>
      <c r="BM134" s="202" t="s">
        <v>456</v>
      </c>
    </row>
    <row r="135" spans="1:47" s="2" customFormat="1" ht="19.5">
      <c r="A135" s="34"/>
      <c r="B135" s="35"/>
      <c r="C135" s="36"/>
      <c r="D135" s="204" t="s">
        <v>144</v>
      </c>
      <c r="E135" s="36"/>
      <c r="F135" s="205" t="s">
        <v>455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144</v>
      </c>
      <c r="AU135" s="17" t="s">
        <v>88</v>
      </c>
    </row>
    <row r="136" spans="1:47" s="2" customFormat="1" ht="39">
      <c r="A136" s="34"/>
      <c r="B136" s="35"/>
      <c r="C136" s="36"/>
      <c r="D136" s="204" t="s">
        <v>250</v>
      </c>
      <c r="E136" s="36"/>
      <c r="F136" s="251" t="s">
        <v>457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250</v>
      </c>
      <c r="AU136" s="17" t="s">
        <v>88</v>
      </c>
    </row>
    <row r="137" spans="1:65" s="2" customFormat="1" ht="24.2" customHeight="1">
      <c r="A137" s="34"/>
      <c r="B137" s="35"/>
      <c r="C137" s="191" t="s">
        <v>188</v>
      </c>
      <c r="D137" s="191" t="s">
        <v>137</v>
      </c>
      <c r="E137" s="192" t="s">
        <v>458</v>
      </c>
      <c r="F137" s="193" t="s">
        <v>459</v>
      </c>
      <c r="G137" s="194" t="s">
        <v>437</v>
      </c>
      <c r="H137" s="195">
        <v>1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46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438</v>
      </c>
      <c r="AT137" s="202" t="s">
        <v>137</v>
      </c>
      <c r="AU137" s="202" t="s">
        <v>88</v>
      </c>
      <c r="AY137" s="17" t="s">
        <v>135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438</v>
      </c>
      <c r="BM137" s="202" t="s">
        <v>460</v>
      </c>
    </row>
    <row r="138" spans="1:47" s="2" customFormat="1" ht="19.5">
      <c r="A138" s="34"/>
      <c r="B138" s="35"/>
      <c r="C138" s="36"/>
      <c r="D138" s="204" t="s">
        <v>144</v>
      </c>
      <c r="E138" s="36"/>
      <c r="F138" s="205" t="s">
        <v>461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144</v>
      </c>
      <c r="AU138" s="17" t="s">
        <v>88</v>
      </c>
    </row>
    <row r="139" spans="1:47" s="2" customFormat="1" ht="29.25">
      <c r="A139" s="34"/>
      <c r="B139" s="35"/>
      <c r="C139" s="36"/>
      <c r="D139" s="204" t="s">
        <v>250</v>
      </c>
      <c r="E139" s="36"/>
      <c r="F139" s="251" t="s">
        <v>462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250</v>
      </c>
      <c r="AU139" s="17" t="s">
        <v>88</v>
      </c>
    </row>
    <row r="140" spans="1:65" s="2" customFormat="1" ht="21.75" customHeight="1">
      <c r="A140" s="34"/>
      <c r="B140" s="35"/>
      <c r="C140" s="191" t="s">
        <v>197</v>
      </c>
      <c r="D140" s="191" t="s">
        <v>137</v>
      </c>
      <c r="E140" s="192" t="s">
        <v>463</v>
      </c>
      <c r="F140" s="193" t="s">
        <v>464</v>
      </c>
      <c r="G140" s="194" t="s">
        <v>437</v>
      </c>
      <c r="H140" s="195">
        <v>1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438</v>
      </c>
      <c r="AT140" s="202" t="s">
        <v>137</v>
      </c>
      <c r="AU140" s="202" t="s">
        <v>88</v>
      </c>
      <c r="AY140" s="17" t="s">
        <v>135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88</v>
      </c>
      <c r="BK140" s="203">
        <f>ROUND(I140*H140,2)</f>
        <v>0</v>
      </c>
      <c r="BL140" s="17" t="s">
        <v>438</v>
      </c>
      <c r="BM140" s="202" t="s">
        <v>465</v>
      </c>
    </row>
    <row r="141" spans="1:47" s="2" customFormat="1" ht="29.25">
      <c r="A141" s="34"/>
      <c r="B141" s="35"/>
      <c r="C141" s="36"/>
      <c r="D141" s="204" t="s">
        <v>144</v>
      </c>
      <c r="E141" s="36"/>
      <c r="F141" s="205" t="s">
        <v>466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144</v>
      </c>
      <c r="AU141" s="17" t="s">
        <v>88</v>
      </c>
    </row>
    <row r="142" spans="1:65" s="2" customFormat="1" ht="24.2" customHeight="1">
      <c r="A142" s="34"/>
      <c r="B142" s="35"/>
      <c r="C142" s="191" t="s">
        <v>209</v>
      </c>
      <c r="D142" s="191" t="s">
        <v>137</v>
      </c>
      <c r="E142" s="192" t="s">
        <v>467</v>
      </c>
      <c r="F142" s="193" t="s">
        <v>468</v>
      </c>
      <c r="G142" s="194" t="s">
        <v>437</v>
      </c>
      <c r="H142" s="195">
        <v>1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46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438</v>
      </c>
      <c r="AT142" s="202" t="s">
        <v>137</v>
      </c>
      <c r="AU142" s="202" t="s">
        <v>88</v>
      </c>
      <c r="AY142" s="17" t="s">
        <v>135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88</v>
      </c>
      <c r="BK142" s="203">
        <f>ROUND(I142*H142,2)</f>
        <v>0</v>
      </c>
      <c r="BL142" s="17" t="s">
        <v>438</v>
      </c>
      <c r="BM142" s="202" t="s">
        <v>469</v>
      </c>
    </row>
    <row r="143" spans="1:47" s="2" customFormat="1" ht="19.5">
      <c r="A143" s="34"/>
      <c r="B143" s="35"/>
      <c r="C143" s="36"/>
      <c r="D143" s="204" t="s">
        <v>144</v>
      </c>
      <c r="E143" s="36"/>
      <c r="F143" s="205" t="s">
        <v>470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144</v>
      </c>
      <c r="AU143" s="17" t="s">
        <v>88</v>
      </c>
    </row>
    <row r="144" spans="1:47" s="2" customFormat="1" ht="48.75">
      <c r="A144" s="34"/>
      <c r="B144" s="35"/>
      <c r="C144" s="36"/>
      <c r="D144" s="204" t="s">
        <v>250</v>
      </c>
      <c r="E144" s="36"/>
      <c r="F144" s="251" t="s">
        <v>471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250</v>
      </c>
      <c r="AU144" s="17" t="s">
        <v>88</v>
      </c>
    </row>
    <row r="145" spans="1:65" s="2" customFormat="1" ht="16.5" customHeight="1">
      <c r="A145" s="34"/>
      <c r="B145" s="35"/>
      <c r="C145" s="191" t="s">
        <v>214</v>
      </c>
      <c r="D145" s="191" t="s">
        <v>137</v>
      </c>
      <c r="E145" s="192" t="s">
        <v>472</v>
      </c>
      <c r="F145" s="193" t="s">
        <v>473</v>
      </c>
      <c r="G145" s="194" t="s">
        <v>437</v>
      </c>
      <c r="H145" s="195">
        <v>1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46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438</v>
      </c>
      <c r="AT145" s="202" t="s">
        <v>137</v>
      </c>
      <c r="AU145" s="202" t="s">
        <v>88</v>
      </c>
      <c r="AY145" s="17" t="s">
        <v>135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88</v>
      </c>
      <c r="BK145" s="203">
        <f>ROUND(I145*H145,2)</f>
        <v>0</v>
      </c>
      <c r="BL145" s="17" t="s">
        <v>438</v>
      </c>
      <c r="BM145" s="202" t="s">
        <v>474</v>
      </c>
    </row>
    <row r="146" spans="1:47" s="2" customFormat="1" ht="68.25">
      <c r="A146" s="34"/>
      <c r="B146" s="35"/>
      <c r="C146" s="36"/>
      <c r="D146" s="204" t="s">
        <v>144</v>
      </c>
      <c r="E146" s="36"/>
      <c r="F146" s="205" t="s">
        <v>475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144</v>
      </c>
      <c r="AU146" s="17" t="s">
        <v>88</v>
      </c>
    </row>
    <row r="147" spans="1:65" s="2" customFormat="1" ht="16.5" customHeight="1">
      <c r="A147" s="34"/>
      <c r="B147" s="35"/>
      <c r="C147" s="191" t="s">
        <v>222</v>
      </c>
      <c r="D147" s="191" t="s">
        <v>137</v>
      </c>
      <c r="E147" s="192" t="s">
        <v>476</v>
      </c>
      <c r="F147" s="193" t="s">
        <v>477</v>
      </c>
      <c r="G147" s="194" t="s">
        <v>437</v>
      </c>
      <c r="H147" s="195">
        <v>1</v>
      </c>
      <c r="I147" s="196"/>
      <c r="J147" s="197">
        <f>ROUND(I147*H147,2)</f>
        <v>0</v>
      </c>
      <c r="K147" s="193" t="s">
        <v>1</v>
      </c>
      <c r="L147" s="39"/>
      <c r="M147" s="198" t="s">
        <v>1</v>
      </c>
      <c r="N147" s="199" t="s">
        <v>46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438</v>
      </c>
      <c r="AT147" s="202" t="s">
        <v>137</v>
      </c>
      <c r="AU147" s="202" t="s">
        <v>88</v>
      </c>
      <c r="AY147" s="17" t="s">
        <v>135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88</v>
      </c>
      <c r="BK147" s="203">
        <f>ROUND(I147*H147,2)</f>
        <v>0</v>
      </c>
      <c r="BL147" s="17" t="s">
        <v>438</v>
      </c>
      <c r="BM147" s="202" t="s">
        <v>478</v>
      </c>
    </row>
    <row r="148" spans="1:47" s="2" customFormat="1" ht="19.5">
      <c r="A148" s="34"/>
      <c r="B148" s="35"/>
      <c r="C148" s="36"/>
      <c r="D148" s="204" t="s">
        <v>144</v>
      </c>
      <c r="E148" s="36"/>
      <c r="F148" s="205" t="s">
        <v>479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144</v>
      </c>
      <c r="AU148" s="17" t="s">
        <v>88</v>
      </c>
    </row>
    <row r="149" spans="1:65" s="2" customFormat="1" ht="33" customHeight="1">
      <c r="A149" s="34"/>
      <c r="B149" s="35"/>
      <c r="C149" s="191" t="s">
        <v>228</v>
      </c>
      <c r="D149" s="191" t="s">
        <v>137</v>
      </c>
      <c r="E149" s="192" t="s">
        <v>480</v>
      </c>
      <c r="F149" s="193" t="s">
        <v>481</v>
      </c>
      <c r="G149" s="194" t="s">
        <v>437</v>
      </c>
      <c r="H149" s="195">
        <v>1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46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438</v>
      </c>
      <c r="AT149" s="202" t="s">
        <v>137</v>
      </c>
      <c r="AU149" s="202" t="s">
        <v>88</v>
      </c>
      <c r="AY149" s="17" t="s">
        <v>135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88</v>
      </c>
      <c r="BK149" s="203">
        <f>ROUND(I149*H149,2)</f>
        <v>0</v>
      </c>
      <c r="BL149" s="17" t="s">
        <v>438</v>
      </c>
      <c r="BM149" s="202" t="s">
        <v>482</v>
      </c>
    </row>
    <row r="150" spans="1:47" s="2" customFormat="1" ht="19.5">
      <c r="A150" s="34"/>
      <c r="B150" s="35"/>
      <c r="C150" s="36"/>
      <c r="D150" s="204" t="s">
        <v>144</v>
      </c>
      <c r="E150" s="36"/>
      <c r="F150" s="205" t="s">
        <v>481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144</v>
      </c>
      <c r="AU150" s="17" t="s">
        <v>88</v>
      </c>
    </row>
    <row r="151" spans="1:65" s="2" customFormat="1" ht="37.9" customHeight="1">
      <c r="A151" s="34"/>
      <c r="B151" s="35"/>
      <c r="C151" s="191" t="s">
        <v>233</v>
      </c>
      <c r="D151" s="191" t="s">
        <v>137</v>
      </c>
      <c r="E151" s="192" t="s">
        <v>483</v>
      </c>
      <c r="F151" s="193" t="s">
        <v>484</v>
      </c>
      <c r="G151" s="194" t="s">
        <v>437</v>
      </c>
      <c r="H151" s="195">
        <v>1</v>
      </c>
      <c r="I151" s="196"/>
      <c r="J151" s="197">
        <f>ROUND(I151*H151,2)</f>
        <v>0</v>
      </c>
      <c r="K151" s="193" t="s">
        <v>1</v>
      </c>
      <c r="L151" s="39"/>
      <c r="M151" s="198" t="s">
        <v>1</v>
      </c>
      <c r="N151" s="199" t="s">
        <v>46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438</v>
      </c>
      <c r="AT151" s="202" t="s">
        <v>137</v>
      </c>
      <c r="AU151" s="202" t="s">
        <v>88</v>
      </c>
      <c r="AY151" s="17" t="s">
        <v>135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88</v>
      </c>
      <c r="BK151" s="203">
        <f>ROUND(I151*H151,2)</f>
        <v>0</v>
      </c>
      <c r="BL151" s="17" t="s">
        <v>438</v>
      </c>
      <c r="BM151" s="202" t="s">
        <v>485</v>
      </c>
    </row>
    <row r="152" spans="1:47" s="2" customFormat="1" ht="19.5">
      <c r="A152" s="34"/>
      <c r="B152" s="35"/>
      <c r="C152" s="36"/>
      <c r="D152" s="204" t="s">
        <v>144</v>
      </c>
      <c r="E152" s="36"/>
      <c r="F152" s="205" t="s">
        <v>484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144</v>
      </c>
      <c r="AU152" s="17" t="s">
        <v>88</v>
      </c>
    </row>
    <row r="153" spans="1:47" s="2" customFormat="1" ht="29.25">
      <c r="A153" s="34"/>
      <c r="B153" s="35"/>
      <c r="C153" s="36"/>
      <c r="D153" s="204" t="s">
        <v>250</v>
      </c>
      <c r="E153" s="36"/>
      <c r="F153" s="251" t="s">
        <v>486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250</v>
      </c>
      <c r="AU153" s="17" t="s">
        <v>88</v>
      </c>
    </row>
    <row r="154" spans="1:65" s="2" customFormat="1" ht="33" customHeight="1">
      <c r="A154" s="34"/>
      <c r="B154" s="35"/>
      <c r="C154" s="191" t="s">
        <v>239</v>
      </c>
      <c r="D154" s="191" t="s">
        <v>137</v>
      </c>
      <c r="E154" s="192" t="s">
        <v>487</v>
      </c>
      <c r="F154" s="193" t="s">
        <v>488</v>
      </c>
      <c r="G154" s="194" t="s">
        <v>437</v>
      </c>
      <c r="H154" s="195">
        <v>1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46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438</v>
      </c>
      <c r="AT154" s="202" t="s">
        <v>137</v>
      </c>
      <c r="AU154" s="202" t="s">
        <v>88</v>
      </c>
      <c r="AY154" s="17" t="s">
        <v>135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88</v>
      </c>
      <c r="BK154" s="203">
        <f>ROUND(I154*H154,2)</f>
        <v>0</v>
      </c>
      <c r="BL154" s="17" t="s">
        <v>438</v>
      </c>
      <c r="BM154" s="202" t="s">
        <v>489</v>
      </c>
    </row>
    <row r="155" spans="1:47" s="2" customFormat="1" ht="19.5">
      <c r="A155" s="34"/>
      <c r="B155" s="35"/>
      <c r="C155" s="36"/>
      <c r="D155" s="204" t="s">
        <v>144</v>
      </c>
      <c r="E155" s="36"/>
      <c r="F155" s="205" t="s">
        <v>488</v>
      </c>
      <c r="G155" s="36"/>
      <c r="H155" s="36"/>
      <c r="I155" s="206"/>
      <c r="J155" s="36"/>
      <c r="K155" s="36"/>
      <c r="L155" s="39"/>
      <c r="M155" s="252"/>
      <c r="N155" s="253"/>
      <c r="O155" s="254"/>
      <c r="P155" s="254"/>
      <c r="Q155" s="254"/>
      <c r="R155" s="254"/>
      <c r="S155" s="254"/>
      <c r="T155" s="25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144</v>
      </c>
      <c r="AU155" s="17" t="s">
        <v>88</v>
      </c>
    </row>
    <row r="156" spans="1:31" s="2" customFormat="1" ht="6.95" customHeight="1">
      <c r="A156" s="34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39"/>
      <c r="M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</sheetData>
  <sheetProtection algorithmName="SHA-512" hashValue="fZUAeEEwecYU0KQLNPzRGLfwT7AlJrvPY6LhpLN5AJPhbO14rgDQ6lclzL0/MXtOituUJyGe2MVPuWw63baJ0g==" saltValue="hJriBq/zecaWmoXUwF9ezbOdChr5GG2g0CtcJ0aWVFuELJ7CQ/PoSEjBwd8y5riXhar/gCHliosLm8iThLtCEw==" spinCount="100000" sheet="1" objects="1" scenarios="1" formatColumns="0" formatRows="0" autoFilter="0"/>
  <autoFilter ref="C120:K155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94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100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105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Odra, Jistebník, Košatka n. O., zprůchodnění spádových objektů v km 31.3 a 32.4</v>
      </c>
      <c r="F7" s="302"/>
      <c r="G7" s="302"/>
      <c r="H7" s="302"/>
      <c r="L7" s="20"/>
    </row>
    <row r="8" spans="2:12" s="1" customFormat="1" ht="12" customHeight="1">
      <c r="B8" s="20"/>
      <c r="D8" s="119" t="s">
        <v>106</v>
      </c>
      <c r="L8" s="20"/>
    </row>
    <row r="9" spans="1:31" s="2" customFormat="1" ht="16.5" customHeight="1">
      <c r="A9" s="34"/>
      <c r="B9" s="39"/>
      <c r="C9" s="34"/>
      <c r="D9" s="34"/>
      <c r="E9" s="301" t="s">
        <v>490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490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1. 11. 2022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ROUND(J128,2)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ROUND((SUM(BE128:BE393)),2)</f>
        <v>0</v>
      </c>
      <c r="G35" s="34"/>
      <c r="H35" s="34"/>
      <c r="I35" s="130">
        <v>0.21</v>
      </c>
      <c r="J35" s="129">
        <f>ROUND(((SUM(BE128:BE393))*I35),2)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ROUND((SUM(BF128:BF393)),2)</f>
        <v>0</v>
      </c>
      <c r="G36" s="34"/>
      <c r="H36" s="34"/>
      <c r="I36" s="130">
        <v>0.15</v>
      </c>
      <c r="J36" s="129">
        <f>ROUND(((SUM(BF128:BF393))*I36),2)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ROUND((SUM(BG128:BG393)),2)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ROUND((SUM(BH128:BH393)),2)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ROUND((SUM(BI128:BI393)),2)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Odra, Jistebník, Košatka n. O., zprůchodnění spádových objektů v km 31.3 a 32.4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490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SO 02 - Stupeň km 32.433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Jistebník, Košatka n. O. </v>
      </c>
      <c r="G91" s="36"/>
      <c r="H91" s="36"/>
      <c r="I91" s="29" t="s">
        <v>22</v>
      </c>
      <c r="J91" s="66" t="str">
        <f>IF(J14="","",J14)</f>
        <v>1. 11. 2022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Povodí Odry, státní podnik</v>
      </c>
      <c r="G93" s="36"/>
      <c r="H93" s="36"/>
      <c r="I93" s="29" t="s">
        <v>32</v>
      </c>
      <c r="J93" s="32" t="str">
        <f>E23</f>
        <v>Lineplan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Ing. Marek Boháč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110</v>
      </c>
      <c r="D96" s="150"/>
      <c r="E96" s="150"/>
      <c r="F96" s="150"/>
      <c r="G96" s="150"/>
      <c r="H96" s="150"/>
      <c r="I96" s="150"/>
      <c r="J96" s="151" t="s">
        <v>111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112</v>
      </c>
      <c r="D98" s="36"/>
      <c r="E98" s="36"/>
      <c r="F98" s="36"/>
      <c r="G98" s="36"/>
      <c r="H98" s="36"/>
      <c r="I98" s="36"/>
      <c r="J98" s="84">
        <f>J128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113</v>
      </c>
    </row>
    <row r="99" spans="2:12" s="9" customFormat="1" ht="24.95" customHeight="1">
      <c r="B99" s="153"/>
      <c r="C99" s="154"/>
      <c r="D99" s="155" t="s">
        <v>114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9"/>
      <c r="C100" s="104"/>
      <c r="D100" s="160" t="s">
        <v>115</v>
      </c>
      <c r="E100" s="161"/>
      <c r="F100" s="161"/>
      <c r="G100" s="161"/>
      <c r="H100" s="161"/>
      <c r="I100" s="161"/>
      <c r="J100" s="162">
        <f>J130</f>
        <v>0</v>
      </c>
      <c r="K100" s="104"/>
      <c r="L100" s="163"/>
    </row>
    <row r="101" spans="2:12" s="10" customFormat="1" ht="19.9" customHeight="1">
      <c r="B101" s="159"/>
      <c r="C101" s="104"/>
      <c r="D101" s="160" t="s">
        <v>491</v>
      </c>
      <c r="E101" s="161"/>
      <c r="F101" s="161"/>
      <c r="G101" s="161"/>
      <c r="H101" s="161"/>
      <c r="I101" s="161"/>
      <c r="J101" s="162">
        <f>J265</f>
        <v>0</v>
      </c>
      <c r="K101" s="104"/>
      <c r="L101" s="163"/>
    </row>
    <row r="102" spans="2:12" s="10" customFormat="1" ht="19.9" customHeight="1">
      <c r="B102" s="159"/>
      <c r="C102" s="104"/>
      <c r="D102" s="160" t="s">
        <v>116</v>
      </c>
      <c r="E102" s="161"/>
      <c r="F102" s="161"/>
      <c r="G102" s="161"/>
      <c r="H102" s="161"/>
      <c r="I102" s="161"/>
      <c r="J102" s="162">
        <f>J281</f>
        <v>0</v>
      </c>
      <c r="K102" s="104"/>
      <c r="L102" s="163"/>
    </row>
    <row r="103" spans="2:12" s="10" customFormat="1" ht="19.9" customHeight="1">
      <c r="B103" s="159"/>
      <c r="C103" s="104"/>
      <c r="D103" s="160" t="s">
        <v>117</v>
      </c>
      <c r="E103" s="161"/>
      <c r="F103" s="161"/>
      <c r="G103" s="161"/>
      <c r="H103" s="161"/>
      <c r="I103" s="161"/>
      <c r="J103" s="162">
        <f>J343</f>
        <v>0</v>
      </c>
      <c r="K103" s="104"/>
      <c r="L103" s="163"/>
    </row>
    <row r="104" spans="2:12" s="10" customFormat="1" ht="19.9" customHeight="1">
      <c r="B104" s="159"/>
      <c r="C104" s="104"/>
      <c r="D104" s="160" t="s">
        <v>492</v>
      </c>
      <c r="E104" s="161"/>
      <c r="F104" s="161"/>
      <c r="G104" s="161"/>
      <c r="H104" s="161"/>
      <c r="I104" s="161"/>
      <c r="J104" s="162">
        <f>J369</f>
        <v>0</v>
      </c>
      <c r="K104" s="104"/>
      <c r="L104" s="163"/>
    </row>
    <row r="105" spans="2:12" s="10" customFormat="1" ht="19.9" customHeight="1">
      <c r="B105" s="159"/>
      <c r="C105" s="104"/>
      <c r="D105" s="160" t="s">
        <v>118</v>
      </c>
      <c r="E105" s="161"/>
      <c r="F105" s="161"/>
      <c r="G105" s="161"/>
      <c r="H105" s="161"/>
      <c r="I105" s="161"/>
      <c r="J105" s="162">
        <f>J374</f>
        <v>0</v>
      </c>
      <c r="K105" s="104"/>
      <c r="L105" s="163"/>
    </row>
    <row r="106" spans="2:12" s="10" customFormat="1" ht="19.9" customHeight="1">
      <c r="B106" s="159"/>
      <c r="C106" s="104"/>
      <c r="D106" s="160" t="s">
        <v>119</v>
      </c>
      <c r="E106" s="161"/>
      <c r="F106" s="161"/>
      <c r="G106" s="161"/>
      <c r="H106" s="161"/>
      <c r="I106" s="161"/>
      <c r="J106" s="162">
        <f>J391</f>
        <v>0</v>
      </c>
      <c r="K106" s="104"/>
      <c r="L106" s="163"/>
    </row>
    <row r="107" spans="1:31" s="2" customFormat="1" ht="21.7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12" spans="1:31" s="2" customFormat="1" ht="6.95" customHeight="1">
      <c r="A112" s="34"/>
      <c r="B112" s="56"/>
      <c r="C112" s="57"/>
      <c r="D112" s="57"/>
      <c r="E112" s="57"/>
      <c r="F112" s="57"/>
      <c r="G112" s="57"/>
      <c r="H112" s="57"/>
      <c r="I112" s="57"/>
      <c r="J112" s="57"/>
      <c r="K112" s="57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24.95" customHeight="1">
      <c r="A113" s="34"/>
      <c r="B113" s="35"/>
      <c r="C113" s="23" t="s">
        <v>120</v>
      </c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16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26.25" customHeight="1">
      <c r="A116" s="34"/>
      <c r="B116" s="35"/>
      <c r="C116" s="36"/>
      <c r="D116" s="36"/>
      <c r="E116" s="308" t="str">
        <f>E7</f>
        <v>Odra, Jistebník, Košatka n. O., zprůchodnění spádových objektů v km 31.3 a 32.4</v>
      </c>
      <c r="F116" s="309"/>
      <c r="G116" s="309"/>
      <c r="H116" s="309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2:12" s="1" customFormat="1" ht="12" customHeight="1">
      <c r="B117" s="21"/>
      <c r="C117" s="29" t="s">
        <v>106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pans="1:31" s="2" customFormat="1" ht="16.5" customHeight="1">
      <c r="A118" s="34"/>
      <c r="B118" s="35"/>
      <c r="C118" s="36"/>
      <c r="D118" s="36"/>
      <c r="E118" s="308" t="s">
        <v>490</v>
      </c>
      <c r="F118" s="310"/>
      <c r="G118" s="310"/>
      <c r="H118" s="310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108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6" t="str">
        <f>E11</f>
        <v>SO 02 - Stupeň km 32.433</v>
      </c>
      <c r="F120" s="310"/>
      <c r="G120" s="310"/>
      <c r="H120" s="31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F14</f>
        <v xml:space="preserve">Jistebník, Košatka n. O. </v>
      </c>
      <c r="G122" s="36"/>
      <c r="H122" s="36"/>
      <c r="I122" s="29" t="s">
        <v>22</v>
      </c>
      <c r="J122" s="66" t="str">
        <f>IF(J14="","",J14)</f>
        <v>1. 11. 2022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E17</f>
        <v>Povodí Odry, státní podnik</v>
      </c>
      <c r="G124" s="36"/>
      <c r="H124" s="36"/>
      <c r="I124" s="29" t="s">
        <v>32</v>
      </c>
      <c r="J124" s="32" t="str">
        <f>E23</f>
        <v>Lineplan s.r.o.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30</v>
      </c>
      <c r="D125" s="36"/>
      <c r="E125" s="36"/>
      <c r="F125" s="27" t="str">
        <f>IF(E20="","",E20)</f>
        <v>Vyplň údaj</v>
      </c>
      <c r="G125" s="36"/>
      <c r="H125" s="36"/>
      <c r="I125" s="29" t="s">
        <v>37</v>
      </c>
      <c r="J125" s="32" t="str">
        <f>E26</f>
        <v>Ing. Marek Boháč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64"/>
      <c r="B127" s="165"/>
      <c r="C127" s="166" t="s">
        <v>121</v>
      </c>
      <c r="D127" s="167" t="s">
        <v>66</v>
      </c>
      <c r="E127" s="167" t="s">
        <v>62</v>
      </c>
      <c r="F127" s="167" t="s">
        <v>63</v>
      </c>
      <c r="G127" s="167" t="s">
        <v>122</v>
      </c>
      <c r="H127" s="167" t="s">
        <v>123</v>
      </c>
      <c r="I127" s="167" t="s">
        <v>124</v>
      </c>
      <c r="J127" s="167" t="s">
        <v>111</v>
      </c>
      <c r="K127" s="168" t="s">
        <v>125</v>
      </c>
      <c r="L127" s="169"/>
      <c r="M127" s="75" t="s">
        <v>1</v>
      </c>
      <c r="N127" s="76" t="s">
        <v>45</v>
      </c>
      <c r="O127" s="76" t="s">
        <v>126</v>
      </c>
      <c r="P127" s="76" t="s">
        <v>127</v>
      </c>
      <c r="Q127" s="76" t="s">
        <v>128</v>
      </c>
      <c r="R127" s="76" t="s">
        <v>129</v>
      </c>
      <c r="S127" s="76" t="s">
        <v>130</v>
      </c>
      <c r="T127" s="77" t="s">
        <v>131</v>
      </c>
      <c r="U127" s="164"/>
      <c r="V127" s="164"/>
      <c r="W127" s="164"/>
      <c r="X127" s="164"/>
      <c r="Y127" s="164"/>
      <c r="Z127" s="164"/>
      <c r="AA127" s="164"/>
      <c r="AB127" s="164"/>
      <c r="AC127" s="164"/>
      <c r="AD127" s="164"/>
      <c r="AE127" s="164"/>
    </row>
    <row r="128" spans="1:63" s="2" customFormat="1" ht="22.9" customHeight="1">
      <c r="A128" s="34"/>
      <c r="B128" s="35"/>
      <c r="C128" s="82" t="s">
        <v>132</v>
      </c>
      <c r="D128" s="36"/>
      <c r="E128" s="36"/>
      <c r="F128" s="36"/>
      <c r="G128" s="36"/>
      <c r="H128" s="36"/>
      <c r="I128" s="36"/>
      <c r="J128" s="170">
        <f>BK128</f>
        <v>0</v>
      </c>
      <c r="K128" s="36"/>
      <c r="L128" s="39"/>
      <c r="M128" s="78"/>
      <c r="N128" s="171"/>
      <c r="O128" s="79"/>
      <c r="P128" s="172">
        <f>P129</f>
        <v>0</v>
      </c>
      <c r="Q128" s="79"/>
      <c r="R128" s="172">
        <f>R129</f>
        <v>6288.223065387</v>
      </c>
      <c r="S128" s="79"/>
      <c r="T128" s="173">
        <f>T129</f>
        <v>2037.216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80</v>
      </c>
      <c r="AU128" s="17" t="s">
        <v>113</v>
      </c>
      <c r="BK128" s="174">
        <f>BK129</f>
        <v>0</v>
      </c>
    </row>
    <row r="129" spans="2:63" s="12" customFormat="1" ht="25.9" customHeight="1">
      <c r="B129" s="175"/>
      <c r="C129" s="176"/>
      <c r="D129" s="177" t="s">
        <v>80</v>
      </c>
      <c r="E129" s="178" t="s">
        <v>133</v>
      </c>
      <c r="F129" s="178" t="s">
        <v>134</v>
      </c>
      <c r="G129" s="176"/>
      <c r="H129" s="176"/>
      <c r="I129" s="179"/>
      <c r="J129" s="180">
        <f>BK129</f>
        <v>0</v>
      </c>
      <c r="K129" s="176"/>
      <c r="L129" s="181"/>
      <c r="M129" s="182"/>
      <c r="N129" s="183"/>
      <c r="O129" s="183"/>
      <c r="P129" s="184">
        <f>P130+P265+P281+P343+P369+P374+P391</f>
        <v>0</v>
      </c>
      <c r="Q129" s="183"/>
      <c r="R129" s="184">
        <f>R130+R265+R281+R343+R369+R374+R391</f>
        <v>6288.223065387</v>
      </c>
      <c r="S129" s="183"/>
      <c r="T129" s="185">
        <f>T130+T265+T281+T343+T369+T374+T391</f>
        <v>2037.216</v>
      </c>
      <c r="AR129" s="186" t="s">
        <v>88</v>
      </c>
      <c r="AT129" s="187" t="s">
        <v>80</v>
      </c>
      <c r="AU129" s="187" t="s">
        <v>81</v>
      </c>
      <c r="AY129" s="186" t="s">
        <v>135</v>
      </c>
      <c r="BK129" s="188">
        <f>BK130+BK265+BK281+BK343+BK369+BK374+BK391</f>
        <v>0</v>
      </c>
    </row>
    <row r="130" spans="2:63" s="12" customFormat="1" ht="22.9" customHeight="1">
      <c r="B130" s="175"/>
      <c r="C130" s="176"/>
      <c r="D130" s="177" t="s">
        <v>80</v>
      </c>
      <c r="E130" s="189" t="s">
        <v>88</v>
      </c>
      <c r="F130" s="189" t="s">
        <v>136</v>
      </c>
      <c r="G130" s="176"/>
      <c r="H130" s="176"/>
      <c r="I130" s="179"/>
      <c r="J130" s="190">
        <f>BK130</f>
        <v>0</v>
      </c>
      <c r="K130" s="176"/>
      <c r="L130" s="181"/>
      <c r="M130" s="182"/>
      <c r="N130" s="183"/>
      <c r="O130" s="183"/>
      <c r="P130" s="184">
        <f>SUM(P131:P264)</f>
        <v>0</v>
      </c>
      <c r="Q130" s="183"/>
      <c r="R130" s="184">
        <f>SUM(R131:R264)</f>
        <v>37.56096744</v>
      </c>
      <c r="S130" s="183"/>
      <c r="T130" s="185">
        <f>SUM(T131:T264)</f>
        <v>1735.042</v>
      </c>
      <c r="AR130" s="186" t="s">
        <v>88</v>
      </c>
      <c r="AT130" s="187" t="s">
        <v>80</v>
      </c>
      <c r="AU130" s="187" t="s">
        <v>88</v>
      </c>
      <c r="AY130" s="186" t="s">
        <v>135</v>
      </c>
      <c r="BK130" s="188">
        <f>SUM(BK131:BK264)</f>
        <v>0</v>
      </c>
    </row>
    <row r="131" spans="1:65" s="2" customFormat="1" ht="24.2" customHeight="1">
      <c r="A131" s="34"/>
      <c r="B131" s="35"/>
      <c r="C131" s="191" t="s">
        <v>88</v>
      </c>
      <c r="D131" s="191" t="s">
        <v>137</v>
      </c>
      <c r="E131" s="192" t="s">
        <v>138</v>
      </c>
      <c r="F131" s="193" t="s">
        <v>139</v>
      </c>
      <c r="G131" s="194" t="s">
        <v>140</v>
      </c>
      <c r="H131" s="195">
        <v>820.678</v>
      </c>
      <c r="I131" s="196"/>
      <c r="J131" s="197">
        <f>ROUND(I131*H131,2)</f>
        <v>0</v>
      </c>
      <c r="K131" s="193" t="s">
        <v>141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1.8</v>
      </c>
      <c r="T131" s="201">
        <f>S131*H131</f>
        <v>1477.2204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142</v>
      </c>
      <c r="AT131" s="202" t="s">
        <v>137</v>
      </c>
      <c r="AU131" s="202" t="s">
        <v>90</v>
      </c>
      <c r="AY131" s="17" t="s">
        <v>135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142</v>
      </c>
      <c r="BM131" s="202" t="s">
        <v>493</v>
      </c>
    </row>
    <row r="132" spans="1:47" s="2" customFormat="1" ht="29.25">
      <c r="A132" s="34"/>
      <c r="B132" s="35"/>
      <c r="C132" s="36"/>
      <c r="D132" s="204" t="s">
        <v>144</v>
      </c>
      <c r="E132" s="36"/>
      <c r="F132" s="205" t="s">
        <v>145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144</v>
      </c>
      <c r="AU132" s="17" t="s">
        <v>90</v>
      </c>
    </row>
    <row r="133" spans="2:51" s="13" customFormat="1" ht="11.25">
      <c r="B133" s="209"/>
      <c r="C133" s="210"/>
      <c r="D133" s="204" t="s">
        <v>146</v>
      </c>
      <c r="E133" s="211" t="s">
        <v>1</v>
      </c>
      <c r="F133" s="212" t="s">
        <v>494</v>
      </c>
      <c r="G133" s="210"/>
      <c r="H133" s="211" t="s">
        <v>1</v>
      </c>
      <c r="I133" s="213"/>
      <c r="J133" s="210"/>
      <c r="K133" s="210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146</v>
      </c>
      <c r="AU133" s="218" t="s">
        <v>90</v>
      </c>
      <c r="AV133" s="13" t="s">
        <v>88</v>
      </c>
      <c r="AW133" s="13" t="s">
        <v>36</v>
      </c>
      <c r="AX133" s="13" t="s">
        <v>81</v>
      </c>
      <c r="AY133" s="218" t="s">
        <v>135</v>
      </c>
    </row>
    <row r="134" spans="2:51" s="14" customFormat="1" ht="11.25">
      <c r="B134" s="219"/>
      <c r="C134" s="220"/>
      <c r="D134" s="204" t="s">
        <v>146</v>
      </c>
      <c r="E134" s="221" t="s">
        <v>1</v>
      </c>
      <c r="F134" s="222" t="s">
        <v>495</v>
      </c>
      <c r="G134" s="220"/>
      <c r="H134" s="223">
        <v>820.678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146</v>
      </c>
      <c r="AU134" s="229" t="s">
        <v>90</v>
      </c>
      <c r="AV134" s="14" t="s">
        <v>90</v>
      </c>
      <c r="AW134" s="14" t="s">
        <v>36</v>
      </c>
      <c r="AX134" s="14" t="s">
        <v>88</v>
      </c>
      <c r="AY134" s="229" t="s">
        <v>135</v>
      </c>
    </row>
    <row r="135" spans="1:65" s="2" customFormat="1" ht="24.2" customHeight="1">
      <c r="A135" s="34"/>
      <c r="B135" s="35"/>
      <c r="C135" s="191" t="s">
        <v>90</v>
      </c>
      <c r="D135" s="191" t="s">
        <v>137</v>
      </c>
      <c r="E135" s="192" t="s">
        <v>149</v>
      </c>
      <c r="F135" s="193" t="s">
        <v>150</v>
      </c>
      <c r="G135" s="194" t="s">
        <v>140</v>
      </c>
      <c r="H135" s="195">
        <v>45</v>
      </c>
      <c r="I135" s="196"/>
      <c r="J135" s="197">
        <f>ROUND(I135*H135,2)</f>
        <v>0</v>
      </c>
      <c r="K135" s="193" t="s">
        <v>141</v>
      </c>
      <c r="L135" s="39"/>
      <c r="M135" s="198" t="s">
        <v>1</v>
      </c>
      <c r="N135" s="199" t="s">
        <v>46</v>
      </c>
      <c r="O135" s="71"/>
      <c r="P135" s="200">
        <f>O135*H135</f>
        <v>0</v>
      </c>
      <c r="Q135" s="200">
        <v>0</v>
      </c>
      <c r="R135" s="200">
        <f>Q135*H135</f>
        <v>0</v>
      </c>
      <c r="S135" s="200">
        <v>1.8</v>
      </c>
      <c r="T135" s="201">
        <f>S135*H135</f>
        <v>81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02" t="s">
        <v>142</v>
      </c>
      <c r="AT135" s="202" t="s">
        <v>137</v>
      </c>
      <c r="AU135" s="202" t="s">
        <v>90</v>
      </c>
      <c r="AY135" s="17" t="s">
        <v>135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17" t="s">
        <v>88</v>
      </c>
      <c r="BK135" s="203">
        <f>ROUND(I135*H135,2)</f>
        <v>0</v>
      </c>
      <c r="BL135" s="17" t="s">
        <v>142</v>
      </c>
      <c r="BM135" s="202" t="s">
        <v>496</v>
      </c>
    </row>
    <row r="136" spans="1:47" s="2" customFormat="1" ht="29.25">
      <c r="A136" s="34"/>
      <c r="B136" s="35"/>
      <c r="C136" s="36"/>
      <c r="D136" s="204" t="s">
        <v>144</v>
      </c>
      <c r="E136" s="36"/>
      <c r="F136" s="205" t="s">
        <v>152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144</v>
      </c>
      <c r="AU136" s="17" t="s">
        <v>90</v>
      </c>
    </row>
    <row r="137" spans="2:51" s="13" customFormat="1" ht="11.25">
      <c r="B137" s="209"/>
      <c r="C137" s="210"/>
      <c r="D137" s="204" t="s">
        <v>146</v>
      </c>
      <c r="E137" s="211" t="s">
        <v>1</v>
      </c>
      <c r="F137" s="212" t="s">
        <v>154</v>
      </c>
      <c r="G137" s="210"/>
      <c r="H137" s="211" t="s">
        <v>1</v>
      </c>
      <c r="I137" s="213"/>
      <c r="J137" s="210"/>
      <c r="K137" s="210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146</v>
      </c>
      <c r="AU137" s="218" t="s">
        <v>90</v>
      </c>
      <c r="AV137" s="13" t="s">
        <v>88</v>
      </c>
      <c r="AW137" s="13" t="s">
        <v>36</v>
      </c>
      <c r="AX137" s="13" t="s">
        <v>81</v>
      </c>
      <c r="AY137" s="218" t="s">
        <v>135</v>
      </c>
    </row>
    <row r="138" spans="2:51" s="14" customFormat="1" ht="11.25">
      <c r="B138" s="219"/>
      <c r="C138" s="220"/>
      <c r="D138" s="204" t="s">
        <v>146</v>
      </c>
      <c r="E138" s="221" t="s">
        <v>1</v>
      </c>
      <c r="F138" s="222" t="s">
        <v>497</v>
      </c>
      <c r="G138" s="220"/>
      <c r="H138" s="223">
        <v>45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146</v>
      </c>
      <c r="AU138" s="229" t="s">
        <v>90</v>
      </c>
      <c r="AV138" s="14" t="s">
        <v>90</v>
      </c>
      <c r="AW138" s="14" t="s">
        <v>36</v>
      </c>
      <c r="AX138" s="14" t="s">
        <v>88</v>
      </c>
      <c r="AY138" s="229" t="s">
        <v>135</v>
      </c>
    </row>
    <row r="139" spans="1:65" s="2" customFormat="1" ht="24.2" customHeight="1">
      <c r="A139" s="34"/>
      <c r="B139" s="35"/>
      <c r="C139" s="191" t="s">
        <v>156</v>
      </c>
      <c r="D139" s="191" t="s">
        <v>137</v>
      </c>
      <c r="E139" s="192" t="s">
        <v>157</v>
      </c>
      <c r="F139" s="193" t="s">
        <v>158</v>
      </c>
      <c r="G139" s="194" t="s">
        <v>140</v>
      </c>
      <c r="H139" s="195">
        <v>93.064</v>
      </c>
      <c r="I139" s="196"/>
      <c r="J139" s="197">
        <f>ROUND(I139*H139,2)</f>
        <v>0</v>
      </c>
      <c r="K139" s="193" t="s">
        <v>141</v>
      </c>
      <c r="L139" s="39"/>
      <c r="M139" s="198" t="s">
        <v>1</v>
      </c>
      <c r="N139" s="199" t="s">
        <v>46</v>
      </c>
      <c r="O139" s="71"/>
      <c r="P139" s="200">
        <f>O139*H139</f>
        <v>0</v>
      </c>
      <c r="Q139" s="200">
        <v>0</v>
      </c>
      <c r="R139" s="200">
        <f>Q139*H139</f>
        <v>0</v>
      </c>
      <c r="S139" s="200">
        <v>1.9</v>
      </c>
      <c r="T139" s="201">
        <f>S139*H139</f>
        <v>176.8216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02" t="s">
        <v>142</v>
      </c>
      <c r="AT139" s="202" t="s">
        <v>137</v>
      </c>
      <c r="AU139" s="202" t="s">
        <v>90</v>
      </c>
      <c r="AY139" s="17" t="s">
        <v>135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17" t="s">
        <v>88</v>
      </c>
      <c r="BK139" s="203">
        <f>ROUND(I139*H139,2)</f>
        <v>0</v>
      </c>
      <c r="BL139" s="17" t="s">
        <v>142</v>
      </c>
      <c r="BM139" s="202" t="s">
        <v>498</v>
      </c>
    </row>
    <row r="140" spans="1:47" s="2" customFormat="1" ht="29.25">
      <c r="A140" s="34"/>
      <c r="B140" s="35"/>
      <c r="C140" s="36"/>
      <c r="D140" s="204" t="s">
        <v>144</v>
      </c>
      <c r="E140" s="36"/>
      <c r="F140" s="205" t="s">
        <v>160</v>
      </c>
      <c r="G140" s="36"/>
      <c r="H140" s="36"/>
      <c r="I140" s="206"/>
      <c r="J140" s="36"/>
      <c r="K140" s="36"/>
      <c r="L140" s="39"/>
      <c r="M140" s="207"/>
      <c r="N140" s="208"/>
      <c r="O140" s="71"/>
      <c r="P140" s="71"/>
      <c r="Q140" s="71"/>
      <c r="R140" s="71"/>
      <c r="S140" s="71"/>
      <c r="T140" s="72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T140" s="17" t="s">
        <v>144</v>
      </c>
      <c r="AU140" s="17" t="s">
        <v>90</v>
      </c>
    </row>
    <row r="141" spans="2:51" s="13" customFormat="1" ht="11.25">
      <c r="B141" s="209"/>
      <c r="C141" s="210"/>
      <c r="D141" s="204" t="s">
        <v>146</v>
      </c>
      <c r="E141" s="211" t="s">
        <v>1</v>
      </c>
      <c r="F141" s="212" t="s">
        <v>161</v>
      </c>
      <c r="G141" s="210"/>
      <c r="H141" s="211" t="s">
        <v>1</v>
      </c>
      <c r="I141" s="213"/>
      <c r="J141" s="210"/>
      <c r="K141" s="210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146</v>
      </c>
      <c r="AU141" s="218" t="s">
        <v>90</v>
      </c>
      <c r="AV141" s="13" t="s">
        <v>88</v>
      </c>
      <c r="AW141" s="13" t="s">
        <v>36</v>
      </c>
      <c r="AX141" s="13" t="s">
        <v>81</v>
      </c>
      <c r="AY141" s="218" t="s">
        <v>135</v>
      </c>
    </row>
    <row r="142" spans="2:51" s="13" customFormat="1" ht="11.25">
      <c r="B142" s="209"/>
      <c r="C142" s="210"/>
      <c r="D142" s="204" t="s">
        <v>146</v>
      </c>
      <c r="E142" s="211" t="s">
        <v>1</v>
      </c>
      <c r="F142" s="212" t="s">
        <v>162</v>
      </c>
      <c r="G142" s="210"/>
      <c r="H142" s="211" t="s">
        <v>1</v>
      </c>
      <c r="I142" s="213"/>
      <c r="J142" s="210"/>
      <c r="K142" s="210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146</v>
      </c>
      <c r="AU142" s="218" t="s">
        <v>90</v>
      </c>
      <c r="AV142" s="13" t="s">
        <v>88</v>
      </c>
      <c r="AW142" s="13" t="s">
        <v>36</v>
      </c>
      <c r="AX142" s="13" t="s">
        <v>81</v>
      </c>
      <c r="AY142" s="218" t="s">
        <v>135</v>
      </c>
    </row>
    <row r="143" spans="2:51" s="14" customFormat="1" ht="11.25">
      <c r="B143" s="219"/>
      <c r="C143" s="220"/>
      <c r="D143" s="204" t="s">
        <v>146</v>
      </c>
      <c r="E143" s="221" t="s">
        <v>1</v>
      </c>
      <c r="F143" s="222" t="s">
        <v>499</v>
      </c>
      <c r="G143" s="220"/>
      <c r="H143" s="223">
        <v>93.064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146</v>
      </c>
      <c r="AU143" s="229" t="s">
        <v>90</v>
      </c>
      <c r="AV143" s="14" t="s">
        <v>90</v>
      </c>
      <c r="AW143" s="14" t="s">
        <v>36</v>
      </c>
      <c r="AX143" s="14" t="s">
        <v>88</v>
      </c>
      <c r="AY143" s="229" t="s">
        <v>135</v>
      </c>
    </row>
    <row r="144" spans="1:65" s="2" customFormat="1" ht="24.2" customHeight="1">
      <c r="A144" s="34"/>
      <c r="B144" s="35"/>
      <c r="C144" s="191" t="s">
        <v>142</v>
      </c>
      <c r="D144" s="191" t="s">
        <v>137</v>
      </c>
      <c r="E144" s="192" t="s">
        <v>164</v>
      </c>
      <c r="F144" s="193" t="s">
        <v>165</v>
      </c>
      <c r="G144" s="194" t="s">
        <v>140</v>
      </c>
      <c r="H144" s="195">
        <v>93.064</v>
      </c>
      <c r="I144" s="196"/>
      <c r="J144" s="197">
        <f>ROUND(I144*H144,2)</f>
        <v>0</v>
      </c>
      <c r="K144" s="193" t="s">
        <v>141</v>
      </c>
      <c r="L144" s="39"/>
      <c r="M144" s="198" t="s">
        <v>1</v>
      </c>
      <c r="N144" s="199" t="s">
        <v>46</v>
      </c>
      <c r="O144" s="71"/>
      <c r="P144" s="200">
        <f>O144*H144</f>
        <v>0</v>
      </c>
      <c r="Q144" s="200">
        <v>0</v>
      </c>
      <c r="R144" s="200">
        <f>Q144*H144</f>
        <v>0</v>
      </c>
      <c r="S144" s="200">
        <v>0</v>
      </c>
      <c r="T144" s="201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02" t="s">
        <v>142</v>
      </c>
      <c r="AT144" s="202" t="s">
        <v>137</v>
      </c>
      <c r="AU144" s="202" t="s">
        <v>90</v>
      </c>
      <c r="AY144" s="17" t="s">
        <v>135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17" t="s">
        <v>88</v>
      </c>
      <c r="BK144" s="203">
        <f>ROUND(I144*H144,2)</f>
        <v>0</v>
      </c>
      <c r="BL144" s="17" t="s">
        <v>142</v>
      </c>
      <c r="BM144" s="202" t="s">
        <v>500</v>
      </c>
    </row>
    <row r="145" spans="1:47" s="2" customFormat="1" ht="29.25">
      <c r="A145" s="34"/>
      <c r="B145" s="35"/>
      <c r="C145" s="36"/>
      <c r="D145" s="204" t="s">
        <v>144</v>
      </c>
      <c r="E145" s="36"/>
      <c r="F145" s="205" t="s">
        <v>167</v>
      </c>
      <c r="G145" s="36"/>
      <c r="H145" s="36"/>
      <c r="I145" s="206"/>
      <c r="J145" s="36"/>
      <c r="K145" s="36"/>
      <c r="L145" s="39"/>
      <c r="M145" s="207"/>
      <c r="N145" s="208"/>
      <c r="O145" s="71"/>
      <c r="P145" s="71"/>
      <c r="Q145" s="71"/>
      <c r="R145" s="71"/>
      <c r="S145" s="71"/>
      <c r="T145" s="72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T145" s="17" t="s">
        <v>144</v>
      </c>
      <c r="AU145" s="17" t="s">
        <v>90</v>
      </c>
    </row>
    <row r="146" spans="2:51" s="13" customFormat="1" ht="11.25">
      <c r="B146" s="209"/>
      <c r="C146" s="210"/>
      <c r="D146" s="204" t="s">
        <v>146</v>
      </c>
      <c r="E146" s="211" t="s">
        <v>1</v>
      </c>
      <c r="F146" s="212" t="s">
        <v>161</v>
      </c>
      <c r="G146" s="210"/>
      <c r="H146" s="211" t="s">
        <v>1</v>
      </c>
      <c r="I146" s="213"/>
      <c r="J146" s="210"/>
      <c r="K146" s="210"/>
      <c r="L146" s="214"/>
      <c r="M146" s="215"/>
      <c r="N146" s="216"/>
      <c r="O146" s="216"/>
      <c r="P146" s="216"/>
      <c r="Q146" s="216"/>
      <c r="R146" s="216"/>
      <c r="S146" s="216"/>
      <c r="T146" s="217"/>
      <c r="AT146" s="218" t="s">
        <v>146</v>
      </c>
      <c r="AU146" s="218" t="s">
        <v>90</v>
      </c>
      <c r="AV146" s="13" t="s">
        <v>88</v>
      </c>
      <c r="AW146" s="13" t="s">
        <v>36</v>
      </c>
      <c r="AX146" s="13" t="s">
        <v>81</v>
      </c>
      <c r="AY146" s="218" t="s">
        <v>135</v>
      </c>
    </row>
    <row r="147" spans="2:51" s="13" customFormat="1" ht="11.25">
      <c r="B147" s="209"/>
      <c r="C147" s="210"/>
      <c r="D147" s="204" t="s">
        <v>146</v>
      </c>
      <c r="E147" s="211" t="s">
        <v>1</v>
      </c>
      <c r="F147" s="212" t="s">
        <v>162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146</v>
      </c>
      <c r="AU147" s="218" t="s">
        <v>90</v>
      </c>
      <c r="AV147" s="13" t="s">
        <v>88</v>
      </c>
      <c r="AW147" s="13" t="s">
        <v>36</v>
      </c>
      <c r="AX147" s="13" t="s">
        <v>81</v>
      </c>
      <c r="AY147" s="218" t="s">
        <v>135</v>
      </c>
    </row>
    <row r="148" spans="2:51" s="14" customFormat="1" ht="11.25">
      <c r="B148" s="219"/>
      <c r="C148" s="220"/>
      <c r="D148" s="204" t="s">
        <v>146</v>
      </c>
      <c r="E148" s="221" t="s">
        <v>1</v>
      </c>
      <c r="F148" s="222" t="s">
        <v>499</v>
      </c>
      <c r="G148" s="220"/>
      <c r="H148" s="223">
        <v>93.064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146</v>
      </c>
      <c r="AU148" s="229" t="s">
        <v>90</v>
      </c>
      <c r="AV148" s="14" t="s">
        <v>90</v>
      </c>
      <c r="AW148" s="14" t="s">
        <v>36</v>
      </c>
      <c r="AX148" s="14" t="s">
        <v>88</v>
      </c>
      <c r="AY148" s="229" t="s">
        <v>135</v>
      </c>
    </row>
    <row r="149" spans="1:65" s="2" customFormat="1" ht="24.2" customHeight="1">
      <c r="A149" s="34"/>
      <c r="B149" s="35"/>
      <c r="C149" s="191" t="s">
        <v>170</v>
      </c>
      <c r="D149" s="191" t="s">
        <v>137</v>
      </c>
      <c r="E149" s="192" t="s">
        <v>171</v>
      </c>
      <c r="F149" s="193" t="s">
        <v>172</v>
      </c>
      <c r="G149" s="194" t="s">
        <v>140</v>
      </c>
      <c r="H149" s="195">
        <v>732.546</v>
      </c>
      <c r="I149" s="196"/>
      <c r="J149" s="197">
        <f>ROUND(I149*H149,2)</f>
        <v>0</v>
      </c>
      <c r="K149" s="193" t="s">
        <v>141</v>
      </c>
      <c r="L149" s="39"/>
      <c r="M149" s="198" t="s">
        <v>1</v>
      </c>
      <c r="N149" s="199" t="s">
        <v>46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142</v>
      </c>
      <c r="AT149" s="202" t="s">
        <v>137</v>
      </c>
      <c r="AU149" s="202" t="s">
        <v>90</v>
      </c>
      <c r="AY149" s="17" t="s">
        <v>135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88</v>
      </c>
      <c r="BK149" s="203">
        <f>ROUND(I149*H149,2)</f>
        <v>0</v>
      </c>
      <c r="BL149" s="17" t="s">
        <v>142</v>
      </c>
      <c r="BM149" s="202" t="s">
        <v>501</v>
      </c>
    </row>
    <row r="150" spans="1:47" s="2" customFormat="1" ht="29.25">
      <c r="A150" s="34"/>
      <c r="B150" s="35"/>
      <c r="C150" s="36"/>
      <c r="D150" s="204" t="s">
        <v>144</v>
      </c>
      <c r="E150" s="36"/>
      <c r="F150" s="205" t="s">
        <v>174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144</v>
      </c>
      <c r="AU150" s="17" t="s">
        <v>90</v>
      </c>
    </row>
    <row r="151" spans="2:51" s="13" customFormat="1" ht="11.25">
      <c r="B151" s="209"/>
      <c r="C151" s="210"/>
      <c r="D151" s="204" t="s">
        <v>146</v>
      </c>
      <c r="E151" s="211" t="s">
        <v>1</v>
      </c>
      <c r="F151" s="212" t="s">
        <v>494</v>
      </c>
      <c r="G151" s="210"/>
      <c r="H151" s="211" t="s">
        <v>1</v>
      </c>
      <c r="I151" s="213"/>
      <c r="J151" s="210"/>
      <c r="K151" s="210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146</v>
      </c>
      <c r="AU151" s="218" t="s">
        <v>90</v>
      </c>
      <c r="AV151" s="13" t="s">
        <v>88</v>
      </c>
      <c r="AW151" s="13" t="s">
        <v>36</v>
      </c>
      <c r="AX151" s="13" t="s">
        <v>81</v>
      </c>
      <c r="AY151" s="218" t="s">
        <v>135</v>
      </c>
    </row>
    <row r="152" spans="2:51" s="14" customFormat="1" ht="11.25">
      <c r="B152" s="219"/>
      <c r="C152" s="220"/>
      <c r="D152" s="204" t="s">
        <v>146</v>
      </c>
      <c r="E152" s="221" t="s">
        <v>1</v>
      </c>
      <c r="F152" s="222" t="s">
        <v>502</v>
      </c>
      <c r="G152" s="220"/>
      <c r="H152" s="223">
        <v>732.546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146</v>
      </c>
      <c r="AU152" s="229" t="s">
        <v>90</v>
      </c>
      <c r="AV152" s="14" t="s">
        <v>90</v>
      </c>
      <c r="AW152" s="14" t="s">
        <v>36</v>
      </c>
      <c r="AX152" s="14" t="s">
        <v>88</v>
      </c>
      <c r="AY152" s="229" t="s">
        <v>135</v>
      </c>
    </row>
    <row r="153" spans="1:65" s="2" customFormat="1" ht="33" customHeight="1">
      <c r="A153" s="34"/>
      <c r="B153" s="35"/>
      <c r="C153" s="191" t="s">
        <v>175</v>
      </c>
      <c r="D153" s="191" t="s">
        <v>137</v>
      </c>
      <c r="E153" s="192" t="s">
        <v>176</v>
      </c>
      <c r="F153" s="193" t="s">
        <v>177</v>
      </c>
      <c r="G153" s="194" t="s">
        <v>140</v>
      </c>
      <c r="H153" s="195">
        <v>4328.7</v>
      </c>
      <c r="I153" s="196"/>
      <c r="J153" s="197">
        <f>ROUND(I153*H153,2)</f>
        <v>0</v>
      </c>
      <c r="K153" s="193" t="s">
        <v>141</v>
      </c>
      <c r="L153" s="39"/>
      <c r="M153" s="198" t="s">
        <v>1</v>
      </c>
      <c r="N153" s="199" t="s">
        <v>46</v>
      </c>
      <c r="O153" s="71"/>
      <c r="P153" s="200">
        <f>O153*H153</f>
        <v>0</v>
      </c>
      <c r="Q153" s="200">
        <v>0</v>
      </c>
      <c r="R153" s="200">
        <f>Q153*H153</f>
        <v>0</v>
      </c>
      <c r="S153" s="200">
        <v>0</v>
      </c>
      <c r="T153" s="201">
        <f>S153*H153</f>
        <v>0</v>
      </c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202" t="s">
        <v>142</v>
      </c>
      <c r="AT153" s="202" t="s">
        <v>137</v>
      </c>
      <c r="AU153" s="202" t="s">
        <v>90</v>
      </c>
      <c r="AY153" s="17" t="s">
        <v>135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17" t="s">
        <v>88</v>
      </c>
      <c r="BK153" s="203">
        <f>ROUND(I153*H153,2)</f>
        <v>0</v>
      </c>
      <c r="BL153" s="17" t="s">
        <v>142</v>
      </c>
      <c r="BM153" s="202" t="s">
        <v>503</v>
      </c>
    </row>
    <row r="154" spans="1:47" s="2" customFormat="1" ht="19.5">
      <c r="A154" s="34"/>
      <c r="B154" s="35"/>
      <c r="C154" s="36"/>
      <c r="D154" s="204" t="s">
        <v>144</v>
      </c>
      <c r="E154" s="36"/>
      <c r="F154" s="205" t="s">
        <v>179</v>
      </c>
      <c r="G154" s="36"/>
      <c r="H154" s="36"/>
      <c r="I154" s="206"/>
      <c r="J154" s="36"/>
      <c r="K154" s="36"/>
      <c r="L154" s="39"/>
      <c r="M154" s="207"/>
      <c r="N154" s="208"/>
      <c r="O154" s="71"/>
      <c r="P154" s="71"/>
      <c r="Q154" s="71"/>
      <c r="R154" s="71"/>
      <c r="S154" s="71"/>
      <c r="T154" s="72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144</v>
      </c>
      <c r="AU154" s="17" t="s">
        <v>90</v>
      </c>
    </row>
    <row r="155" spans="2:51" s="13" customFormat="1" ht="11.25">
      <c r="B155" s="209"/>
      <c r="C155" s="210"/>
      <c r="D155" s="204" t="s">
        <v>146</v>
      </c>
      <c r="E155" s="211" t="s">
        <v>1</v>
      </c>
      <c r="F155" s="212" t="s">
        <v>504</v>
      </c>
      <c r="G155" s="210"/>
      <c r="H155" s="211" t="s">
        <v>1</v>
      </c>
      <c r="I155" s="213"/>
      <c r="J155" s="210"/>
      <c r="K155" s="210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146</v>
      </c>
      <c r="AU155" s="218" t="s">
        <v>90</v>
      </c>
      <c r="AV155" s="13" t="s">
        <v>88</v>
      </c>
      <c r="AW155" s="13" t="s">
        <v>36</v>
      </c>
      <c r="AX155" s="13" t="s">
        <v>81</v>
      </c>
      <c r="AY155" s="218" t="s">
        <v>135</v>
      </c>
    </row>
    <row r="156" spans="2:51" s="14" customFormat="1" ht="11.25">
      <c r="B156" s="219"/>
      <c r="C156" s="220"/>
      <c r="D156" s="204" t="s">
        <v>146</v>
      </c>
      <c r="E156" s="221" t="s">
        <v>1</v>
      </c>
      <c r="F156" s="222" t="s">
        <v>505</v>
      </c>
      <c r="G156" s="220"/>
      <c r="H156" s="223">
        <v>2290.7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146</v>
      </c>
      <c r="AU156" s="229" t="s">
        <v>90</v>
      </c>
      <c r="AV156" s="14" t="s">
        <v>90</v>
      </c>
      <c r="AW156" s="14" t="s">
        <v>36</v>
      </c>
      <c r="AX156" s="14" t="s">
        <v>81</v>
      </c>
      <c r="AY156" s="229" t="s">
        <v>135</v>
      </c>
    </row>
    <row r="157" spans="2:51" s="13" customFormat="1" ht="11.25">
      <c r="B157" s="209"/>
      <c r="C157" s="210"/>
      <c r="D157" s="204" t="s">
        <v>146</v>
      </c>
      <c r="E157" s="211" t="s">
        <v>1</v>
      </c>
      <c r="F157" s="212" t="s">
        <v>182</v>
      </c>
      <c r="G157" s="210"/>
      <c r="H157" s="211" t="s">
        <v>1</v>
      </c>
      <c r="I157" s="213"/>
      <c r="J157" s="210"/>
      <c r="K157" s="210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146</v>
      </c>
      <c r="AU157" s="218" t="s">
        <v>90</v>
      </c>
      <c r="AV157" s="13" t="s">
        <v>88</v>
      </c>
      <c r="AW157" s="13" t="s">
        <v>36</v>
      </c>
      <c r="AX157" s="13" t="s">
        <v>81</v>
      </c>
      <c r="AY157" s="218" t="s">
        <v>135</v>
      </c>
    </row>
    <row r="158" spans="2:51" s="13" customFormat="1" ht="11.25">
      <c r="B158" s="209"/>
      <c r="C158" s="210"/>
      <c r="D158" s="204" t="s">
        <v>146</v>
      </c>
      <c r="E158" s="211" t="s">
        <v>1</v>
      </c>
      <c r="F158" s="212" t="s">
        <v>183</v>
      </c>
      <c r="G158" s="210"/>
      <c r="H158" s="211" t="s">
        <v>1</v>
      </c>
      <c r="I158" s="213"/>
      <c r="J158" s="210"/>
      <c r="K158" s="210"/>
      <c r="L158" s="214"/>
      <c r="M158" s="215"/>
      <c r="N158" s="216"/>
      <c r="O158" s="216"/>
      <c r="P158" s="216"/>
      <c r="Q158" s="216"/>
      <c r="R158" s="216"/>
      <c r="S158" s="216"/>
      <c r="T158" s="217"/>
      <c r="AT158" s="218" t="s">
        <v>146</v>
      </c>
      <c r="AU158" s="218" t="s">
        <v>90</v>
      </c>
      <c r="AV158" s="13" t="s">
        <v>88</v>
      </c>
      <c r="AW158" s="13" t="s">
        <v>36</v>
      </c>
      <c r="AX158" s="13" t="s">
        <v>81</v>
      </c>
      <c r="AY158" s="218" t="s">
        <v>135</v>
      </c>
    </row>
    <row r="159" spans="2:51" s="14" customFormat="1" ht="11.25">
      <c r="B159" s="219"/>
      <c r="C159" s="220"/>
      <c r="D159" s="204" t="s">
        <v>146</v>
      </c>
      <c r="E159" s="221" t="s">
        <v>1</v>
      </c>
      <c r="F159" s="222" t="s">
        <v>506</v>
      </c>
      <c r="G159" s="220"/>
      <c r="H159" s="223">
        <v>920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146</v>
      </c>
      <c r="AU159" s="229" t="s">
        <v>90</v>
      </c>
      <c r="AV159" s="14" t="s">
        <v>90</v>
      </c>
      <c r="AW159" s="14" t="s">
        <v>36</v>
      </c>
      <c r="AX159" s="14" t="s">
        <v>81</v>
      </c>
      <c r="AY159" s="229" t="s">
        <v>135</v>
      </c>
    </row>
    <row r="160" spans="2:51" s="13" customFormat="1" ht="11.25">
      <c r="B160" s="209"/>
      <c r="C160" s="210"/>
      <c r="D160" s="204" t="s">
        <v>146</v>
      </c>
      <c r="E160" s="211" t="s">
        <v>1</v>
      </c>
      <c r="F160" s="212" t="s">
        <v>185</v>
      </c>
      <c r="G160" s="210"/>
      <c r="H160" s="211" t="s">
        <v>1</v>
      </c>
      <c r="I160" s="213"/>
      <c r="J160" s="210"/>
      <c r="K160" s="210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146</v>
      </c>
      <c r="AU160" s="218" t="s">
        <v>90</v>
      </c>
      <c r="AV160" s="13" t="s">
        <v>88</v>
      </c>
      <c r="AW160" s="13" t="s">
        <v>36</v>
      </c>
      <c r="AX160" s="13" t="s">
        <v>81</v>
      </c>
      <c r="AY160" s="218" t="s">
        <v>135</v>
      </c>
    </row>
    <row r="161" spans="2:51" s="13" customFormat="1" ht="11.25">
      <c r="B161" s="209"/>
      <c r="C161" s="210"/>
      <c r="D161" s="204" t="s">
        <v>146</v>
      </c>
      <c r="E161" s="211" t="s">
        <v>1</v>
      </c>
      <c r="F161" s="212" t="s">
        <v>183</v>
      </c>
      <c r="G161" s="210"/>
      <c r="H161" s="211" t="s">
        <v>1</v>
      </c>
      <c r="I161" s="213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146</v>
      </c>
      <c r="AU161" s="218" t="s">
        <v>90</v>
      </c>
      <c r="AV161" s="13" t="s">
        <v>88</v>
      </c>
      <c r="AW161" s="13" t="s">
        <v>36</v>
      </c>
      <c r="AX161" s="13" t="s">
        <v>81</v>
      </c>
      <c r="AY161" s="218" t="s">
        <v>135</v>
      </c>
    </row>
    <row r="162" spans="2:51" s="14" customFormat="1" ht="11.25">
      <c r="B162" s="219"/>
      <c r="C162" s="220"/>
      <c r="D162" s="204" t="s">
        <v>146</v>
      </c>
      <c r="E162" s="221" t="s">
        <v>1</v>
      </c>
      <c r="F162" s="222" t="s">
        <v>507</v>
      </c>
      <c r="G162" s="220"/>
      <c r="H162" s="223">
        <v>1118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146</v>
      </c>
      <c r="AU162" s="229" t="s">
        <v>90</v>
      </c>
      <c r="AV162" s="14" t="s">
        <v>90</v>
      </c>
      <c r="AW162" s="14" t="s">
        <v>36</v>
      </c>
      <c r="AX162" s="14" t="s">
        <v>81</v>
      </c>
      <c r="AY162" s="229" t="s">
        <v>135</v>
      </c>
    </row>
    <row r="163" spans="2:51" s="15" customFormat="1" ht="11.25">
      <c r="B163" s="230"/>
      <c r="C163" s="231"/>
      <c r="D163" s="204" t="s">
        <v>146</v>
      </c>
      <c r="E163" s="232" t="s">
        <v>1</v>
      </c>
      <c r="F163" s="233" t="s">
        <v>187</v>
      </c>
      <c r="G163" s="231"/>
      <c r="H163" s="234">
        <v>4328.7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146</v>
      </c>
      <c r="AU163" s="240" t="s">
        <v>90</v>
      </c>
      <c r="AV163" s="15" t="s">
        <v>142</v>
      </c>
      <c r="AW163" s="15" t="s">
        <v>36</v>
      </c>
      <c r="AX163" s="15" t="s">
        <v>88</v>
      </c>
      <c r="AY163" s="240" t="s">
        <v>135</v>
      </c>
    </row>
    <row r="164" spans="1:65" s="2" customFormat="1" ht="24.2" customHeight="1">
      <c r="A164" s="34"/>
      <c r="B164" s="35"/>
      <c r="C164" s="191" t="s">
        <v>188</v>
      </c>
      <c r="D164" s="191" t="s">
        <v>137</v>
      </c>
      <c r="E164" s="192" t="s">
        <v>189</v>
      </c>
      <c r="F164" s="193" t="s">
        <v>190</v>
      </c>
      <c r="G164" s="194" t="s">
        <v>191</v>
      </c>
      <c r="H164" s="195">
        <v>120</v>
      </c>
      <c r="I164" s="196"/>
      <c r="J164" s="197">
        <f>ROUND(I164*H164,2)</f>
        <v>0</v>
      </c>
      <c r="K164" s="193" t="s">
        <v>141</v>
      </c>
      <c r="L164" s="39"/>
      <c r="M164" s="198" t="s">
        <v>1</v>
      </c>
      <c r="N164" s="199" t="s">
        <v>46</v>
      </c>
      <c r="O164" s="71"/>
      <c r="P164" s="200">
        <f>O164*H164</f>
        <v>0</v>
      </c>
      <c r="Q164" s="200">
        <v>0.000334512</v>
      </c>
      <c r="R164" s="200">
        <f>Q164*H164</f>
        <v>0.04014144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142</v>
      </c>
      <c r="AT164" s="202" t="s">
        <v>137</v>
      </c>
      <c r="AU164" s="202" t="s">
        <v>90</v>
      </c>
      <c r="AY164" s="17" t="s">
        <v>135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88</v>
      </c>
      <c r="BK164" s="203">
        <f>ROUND(I164*H164,2)</f>
        <v>0</v>
      </c>
      <c r="BL164" s="17" t="s">
        <v>142</v>
      </c>
      <c r="BM164" s="202" t="s">
        <v>508</v>
      </c>
    </row>
    <row r="165" spans="1:47" s="2" customFormat="1" ht="19.5">
      <c r="A165" s="34"/>
      <c r="B165" s="35"/>
      <c r="C165" s="36"/>
      <c r="D165" s="204" t="s">
        <v>144</v>
      </c>
      <c r="E165" s="36"/>
      <c r="F165" s="205" t="s">
        <v>193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144</v>
      </c>
      <c r="AU165" s="17" t="s">
        <v>90</v>
      </c>
    </row>
    <row r="166" spans="2:51" s="13" customFormat="1" ht="11.25">
      <c r="B166" s="209"/>
      <c r="C166" s="210"/>
      <c r="D166" s="204" t="s">
        <v>146</v>
      </c>
      <c r="E166" s="211" t="s">
        <v>1</v>
      </c>
      <c r="F166" s="212" t="s">
        <v>194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146</v>
      </c>
      <c r="AU166" s="218" t="s">
        <v>90</v>
      </c>
      <c r="AV166" s="13" t="s">
        <v>88</v>
      </c>
      <c r="AW166" s="13" t="s">
        <v>36</v>
      </c>
      <c r="AX166" s="13" t="s">
        <v>81</v>
      </c>
      <c r="AY166" s="218" t="s">
        <v>135</v>
      </c>
    </row>
    <row r="167" spans="2:51" s="13" customFormat="1" ht="11.25">
      <c r="B167" s="209"/>
      <c r="C167" s="210"/>
      <c r="D167" s="204" t="s">
        <v>146</v>
      </c>
      <c r="E167" s="211" t="s">
        <v>1</v>
      </c>
      <c r="F167" s="212" t="s">
        <v>195</v>
      </c>
      <c r="G167" s="210"/>
      <c r="H167" s="211" t="s">
        <v>1</v>
      </c>
      <c r="I167" s="213"/>
      <c r="J167" s="210"/>
      <c r="K167" s="210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146</v>
      </c>
      <c r="AU167" s="218" t="s">
        <v>90</v>
      </c>
      <c r="AV167" s="13" t="s">
        <v>88</v>
      </c>
      <c r="AW167" s="13" t="s">
        <v>36</v>
      </c>
      <c r="AX167" s="13" t="s">
        <v>81</v>
      </c>
      <c r="AY167" s="218" t="s">
        <v>135</v>
      </c>
    </row>
    <row r="168" spans="2:51" s="14" customFormat="1" ht="11.25">
      <c r="B168" s="219"/>
      <c r="C168" s="220"/>
      <c r="D168" s="204" t="s">
        <v>146</v>
      </c>
      <c r="E168" s="221" t="s">
        <v>1</v>
      </c>
      <c r="F168" s="222" t="s">
        <v>509</v>
      </c>
      <c r="G168" s="220"/>
      <c r="H168" s="223">
        <v>120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146</v>
      </c>
      <c r="AU168" s="229" t="s">
        <v>90</v>
      </c>
      <c r="AV168" s="14" t="s">
        <v>90</v>
      </c>
      <c r="AW168" s="14" t="s">
        <v>36</v>
      </c>
      <c r="AX168" s="14" t="s">
        <v>88</v>
      </c>
      <c r="AY168" s="229" t="s">
        <v>135</v>
      </c>
    </row>
    <row r="169" spans="1:65" s="2" customFormat="1" ht="24.2" customHeight="1">
      <c r="A169" s="34"/>
      <c r="B169" s="35"/>
      <c r="C169" s="191" t="s">
        <v>197</v>
      </c>
      <c r="D169" s="191" t="s">
        <v>137</v>
      </c>
      <c r="E169" s="192" t="s">
        <v>198</v>
      </c>
      <c r="F169" s="193" t="s">
        <v>199</v>
      </c>
      <c r="G169" s="194" t="s">
        <v>200</v>
      </c>
      <c r="H169" s="195">
        <v>337.2</v>
      </c>
      <c r="I169" s="196"/>
      <c r="J169" s="197">
        <f>ROUND(I169*H169,2)</f>
        <v>0</v>
      </c>
      <c r="K169" s="193" t="s">
        <v>141</v>
      </c>
      <c r="L169" s="39"/>
      <c r="M169" s="198" t="s">
        <v>1</v>
      </c>
      <c r="N169" s="199" t="s">
        <v>46</v>
      </c>
      <c r="O169" s="71"/>
      <c r="P169" s="200">
        <f>O169*H169</f>
        <v>0</v>
      </c>
      <c r="Q169" s="200">
        <v>0.00015</v>
      </c>
      <c r="R169" s="200">
        <f>Q169*H169</f>
        <v>0.05057999999999999</v>
      </c>
      <c r="S169" s="200">
        <v>0</v>
      </c>
      <c r="T169" s="201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02" t="s">
        <v>142</v>
      </c>
      <c r="AT169" s="202" t="s">
        <v>137</v>
      </c>
      <c r="AU169" s="202" t="s">
        <v>90</v>
      </c>
      <c r="AY169" s="17" t="s">
        <v>135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17" t="s">
        <v>88</v>
      </c>
      <c r="BK169" s="203">
        <f>ROUND(I169*H169,2)</f>
        <v>0</v>
      </c>
      <c r="BL169" s="17" t="s">
        <v>142</v>
      </c>
      <c r="BM169" s="202" t="s">
        <v>510</v>
      </c>
    </row>
    <row r="170" spans="1:47" s="2" customFormat="1" ht="19.5">
      <c r="A170" s="34"/>
      <c r="B170" s="35"/>
      <c r="C170" s="36"/>
      <c r="D170" s="204" t="s">
        <v>144</v>
      </c>
      <c r="E170" s="36"/>
      <c r="F170" s="205" t="s">
        <v>202</v>
      </c>
      <c r="G170" s="36"/>
      <c r="H170" s="36"/>
      <c r="I170" s="206"/>
      <c r="J170" s="36"/>
      <c r="K170" s="36"/>
      <c r="L170" s="39"/>
      <c r="M170" s="207"/>
      <c r="N170" s="208"/>
      <c r="O170" s="71"/>
      <c r="P170" s="71"/>
      <c r="Q170" s="71"/>
      <c r="R170" s="71"/>
      <c r="S170" s="71"/>
      <c r="T170" s="72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144</v>
      </c>
      <c r="AU170" s="17" t="s">
        <v>90</v>
      </c>
    </row>
    <row r="171" spans="2:51" s="13" customFormat="1" ht="11.25">
      <c r="B171" s="209"/>
      <c r="C171" s="210"/>
      <c r="D171" s="204" t="s">
        <v>146</v>
      </c>
      <c r="E171" s="211" t="s">
        <v>1</v>
      </c>
      <c r="F171" s="212" t="s">
        <v>203</v>
      </c>
      <c r="G171" s="210"/>
      <c r="H171" s="211" t="s">
        <v>1</v>
      </c>
      <c r="I171" s="213"/>
      <c r="J171" s="210"/>
      <c r="K171" s="210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146</v>
      </c>
      <c r="AU171" s="218" t="s">
        <v>90</v>
      </c>
      <c r="AV171" s="13" t="s">
        <v>88</v>
      </c>
      <c r="AW171" s="13" t="s">
        <v>36</v>
      </c>
      <c r="AX171" s="13" t="s">
        <v>81</v>
      </c>
      <c r="AY171" s="218" t="s">
        <v>135</v>
      </c>
    </row>
    <row r="172" spans="2:51" s="14" customFormat="1" ht="11.25">
      <c r="B172" s="219"/>
      <c r="C172" s="220"/>
      <c r="D172" s="204" t="s">
        <v>146</v>
      </c>
      <c r="E172" s="221" t="s">
        <v>1</v>
      </c>
      <c r="F172" s="222" t="s">
        <v>511</v>
      </c>
      <c r="G172" s="220"/>
      <c r="H172" s="223">
        <v>201.6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146</v>
      </c>
      <c r="AU172" s="229" t="s">
        <v>90</v>
      </c>
      <c r="AV172" s="14" t="s">
        <v>90</v>
      </c>
      <c r="AW172" s="14" t="s">
        <v>36</v>
      </c>
      <c r="AX172" s="14" t="s">
        <v>81</v>
      </c>
      <c r="AY172" s="229" t="s">
        <v>135</v>
      </c>
    </row>
    <row r="173" spans="2:51" s="13" customFormat="1" ht="11.25">
      <c r="B173" s="209"/>
      <c r="C173" s="210"/>
      <c r="D173" s="204" t="s">
        <v>146</v>
      </c>
      <c r="E173" s="211" t="s">
        <v>1</v>
      </c>
      <c r="F173" s="212" t="s">
        <v>205</v>
      </c>
      <c r="G173" s="210"/>
      <c r="H173" s="211" t="s">
        <v>1</v>
      </c>
      <c r="I173" s="213"/>
      <c r="J173" s="210"/>
      <c r="K173" s="210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146</v>
      </c>
      <c r="AU173" s="218" t="s">
        <v>90</v>
      </c>
      <c r="AV173" s="13" t="s">
        <v>88</v>
      </c>
      <c r="AW173" s="13" t="s">
        <v>36</v>
      </c>
      <c r="AX173" s="13" t="s">
        <v>81</v>
      </c>
      <c r="AY173" s="218" t="s">
        <v>135</v>
      </c>
    </row>
    <row r="174" spans="2:51" s="14" customFormat="1" ht="11.25">
      <c r="B174" s="219"/>
      <c r="C174" s="220"/>
      <c r="D174" s="204" t="s">
        <v>146</v>
      </c>
      <c r="E174" s="221" t="s">
        <v>1</v>
      </c>
      <c r="F174" s="222" t="s">
        <v>512</v>
      </c>
      <c r="G174" s="220"/>
      <c r="H174" s="223">
        <v>73.2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146</v>
      </c>
      <c r="AU174" s="229" t="s">
        <v>90</v>
      </c>
      <c r="AV174" s="14" t="s">
        <v>90</v>
      </c>
      <c r="AW174" s="14" t="s">
        <v>36</v>
      </c>
      <c r="AX174" s="14" t="s">
        <v>81</v>
      </c>
      <c r="AY174" s="229" t="s">
        <v>135</v>
      </c>
    </row>
    <row r="175" spans="2:51" s="13" customFormat="1" ht="11.25">
      <c r="B175" s="209"/>
      <c r="C175" s="210"/>
      <c r="D175" s="204" t="s">
        <v>146</v>
      </c>
      <c r="E175" s="211" t="s">
        <v>1</v>
      </c>
      <c r="F175" s="212" t="s">
        <v>207</v>
      </c>
      <c r="G175" s="210"/>
      <c r="H175" s="211" t="s">
        <v>1</v>
      </c>
      <c r="I175" s="213"/>
      <c r="J175" s="210"/>
      <c r="K175" s="210"/>
      <c r="L175" s="214"/>
      <c r="M175" s="215"/>
      <c r="N175" s="216"/>
      <c r="O175" s="216"/>
      <c r="P175" s="216"/>
      <c r="Q175" s="216"/>
      <c r="R175" s="216"/>
      <c r="S175" s="216"/>
      <c r="T175" s="217"/>
      <c r="AT175" s="218" t="s">
        <v>146</v>
      </c>
      <c r="AU175" s="218" t="s">
        <v>90</v>
      </c>
      <c r="AV175" s="13" t="s">
        <v>88</v>
      </c>
      <c r="AW175" s="13" t="s">
        <v>36</v>
      </c>
      <c r="AX175" s="13" t="s">
        <v>81</v>
      </c>
      <c r="AY175" s="218" t="s">
        <v>135</v>
      </c>
    </row>
    <row r="176" spans="2:51" s="14" customFormat="1" ht="11.25">
      <c r="B176" s="219"/>
      <c r="C176" s="220"/>
      <c r="D176" s="204" t="s">
        <v>146</v>
      </c>
      <c r="E176" s="221" t="s">
        <v>1</v>
      </c>
      <c r="F176" s="222" t="s">
        <v>513</v>
      </c>
      <c r="G176" s="220"/>
      <c r="H176" s="223">
        <v>62.4</v>
      </c>
      <c r="I176" s="224"/>
      <c r="J176" s="220"/>
      <c r="K176" s="220"/>
      <c r="L176" s="225"/>
      <c r="M176" s="226"/>
      <c r="N176" s="227"/>
      <c r="O176" s="227"/>
      <c r="P176" s="227"/>
      <c r="Q176" s="227"/>
      <c r="R176" s="227"/>
      <c r="S176" s="227"/>
      <c r="T176" s="228"/>
      <c r="AT176" s="229" t="s">
        <v>146</v>
      </c>
      <c r="AU176" s="229" t="s">
        <v>90</v>
      </c>
      <c r="AV176" s="14" t="s">
        <v>90</v>
      </c>
      <c r="AW176" s="14" t="s">
        <v>36</v>
      </c>
      <c r="AX176" s="14" t="s">
        <v>81</v>
      </c>
      <c r="AY176" s="229" t="s">
        <v>135</v>
      </c>
    </row>
    <row r="177" spans="2:51" s="15" customFormat="1" ht="11.25">
      <c r="B177" s="230"/>
      <c r="C177" s="231"/>
      <c r="D177" s="204" t="s">
        <v>146</v>
      </c>
      <c r="E177" s="232" t="s">
        <v>1</v>
      </c>
      <c r="F177" s="233" t="s">
        <v>187</v>
      </c>
      <c r="G177" s="231"/>
      <c r="H177" s="234">
        <v>337.2</v>
      </c>
      <c r="I177" s="235"/>
      <c r="J177" s="231"/>
      <c r="K177" s="231"/>
      <c r="L177" s="236"/>
      <c r="M177" s="237"/>
      <c r="N177" s="238"/>
      <c r="O177" s="238"/>
      <c r="P177" s="238"/>
      <c r="Q177" s="238"/>
      <c r="R177" s="238"/>
      <c r="S177" s="238"/>
      <c r="T177" s="239"/>
      <c r="AT177" s="240" t="s">
        <v>146</v>
      </c>
      <c r="AU177" s="240" t="s">
        <v>90</v>
      </c>
      <c r="AV177" s="15" t="s">
        <v>142</v>
      </c>
      <c r="AW177" s="15" t="s">
        <v>36</v>
      </c>
      <c r="AX177" s="15" t="s">
        <v>88</v>
      </c>
      <c r="AY177" s="240" t="s">
        <v>135</v>
      </c>
    </row>
    <row r="178" spans="1:65" s="2" customFormat="1" ht="24.2" customHeight="1">
      <c r="A178" s="34"/>
      <c r="B178" s="35"/>
      <c r="C178" s="191" t="s">
        <v>209</v>
      </c>
      <c r="D178" s="191" t="s">
        <v>137</v>
      </c>
      <c r="E178" s="192" t="s">
        <v>210</v>
      </c>
      <c r="F178" s="193" t="s">
        <v>211</v>
      </c>
      <c r="G178" s="194" t="s">
        <v>200</v>
      </c>
      <c r="H178" s="195">
        <v>337.2</v>
      </c>
      <c r="I178" s="196"/>
      <c r="J178" s="197">
        <f>ROUND(I178*H178,2)</f>
        <v>0</v>
      </c>
      <c r="K178" s="193" t="s">
        <v>141</v>
      </c>
      <c r="L178" s="39"/>
      <c r="M178" s="198" t="s">
        <v>1</v>
      </c>
      <c r="N178" s="199" t="s">
        <v>46</v>
      </c>
      <c r="O178" s="71"/>
      <c r="P178" s="200">
        <f>O178*H178</f>
        <v>0</v>
      </c>
      <c r="Q178" s="200">
        <v>0</v>
      </c>
      <c r="R178" s="200">
        <f>Q178*H178</f>
        <v>0</v>
      </c>
      <c r="S178" s="200">
        <v>0</v>
      </c>
      <c r="T178" s="201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02" t="s">
        <v>142</v>
      </c>
      <c r="AT178" s="202" t="s">
        <v>137</v>
      </c>
      <c r="AU178" s="202" t="s">
        <v>90</v>
      </c>
      <c r="AY178" s="17" t="s">
        <v>135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17" t="s">
        <v>88</v>
      </c>
      <c r="BK178" s="203">
        <f>ROUND(I178*H178,2)</f>
        <v>0</v>
      </c>
      <c r="BL178" s="17" t="s">
        <v>142</v>
      </c>
      <c r="BM178" s="202" t="s">
        <v>514</v>
      </c>
    </row>
    <row r="179" spans="1:47" s="2" customFormat="1" ht="19.5">
      <c r="A179" s="34"/>
      <c r="B179" s="35"/>
      <c r="C179" s="36"/>
      <c r="D179" s="204" t="s">
        <v>144</v>
      </c>
      <c r="E179" s="36"/>
      <c r="F179" s="205" t="s">
        <v>213</v>
      </c>
      <c r="G179" s="36"/>
      <c r="H179" s="36"/>
      <c r="I179" s="206"/>
      <c r="J179" s="36"/>
      <c r="K179" s="36"/>
      <c r="L179" s="39"/>
      <c r="M179" s="207"/>
      <c r="N179" s="208"/>
      <c r="O179" s="71"/>
      <c r="P179" s="71"/>
      <c r="Q179" s="71"/>
      <c r="R179" s="71"/>
      <c r="S179" s="71"/>
      <c r="T179" s="72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7" t="s">
        <v>144</v>
      </c>
      <c r="AU179" s="17" t="s">
        <v>90</v>
      </c>
    </row>
    <row r="180" spans="2:51" s="13" customFormat="1" ht="11.25">
      <c r="B180" s="209"/>
      <c r="C180" s="210"/>
      <c r="D180" s="204" t="s">
        <v>146</v>
      </c>
      <c r="E180" s="211" t="s">
        <v>1</v>
      </c>
      <c r="F180" s="212" t="s">
        <v>203</v>
      </c>
      <c r="G180" s="210"/>
      <c r="H180" s="211" t="s">
        <v>1</v>
      </c>
      <c r="I180" s="213"/>
      <c r="J180" s="210"/>
      <c r="K180" s="210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146</v>
      </c>
      <c r="AU180" s="218" t="s">
        <v>90</v>
      </c>
      <c r="AV180" s="13" t="s">
        <v>88</v>
      </c>
      <c r="AW180" s="13" t="s">
        <v>36</v>
      </c>
      <c r="AX180" s="13" t="s">
        <v>81</v>
      </c>
      <c r="AY180" s="218" t="s">
        <v>135</v>
      </c>
    </row>
    <row r="181" spans="2:51" s="14" customFormat="1" ht="11.25">
      <c r="B181" s="219"/>
      <c r="C181" s="220"/>
      <c r="D181" s="204" t="s">
        <v>146</v>
      </c>
      <c r="E181" s="221" t="s">
        <v>1</v>
      </c>
      <c r="F181" s="222" t="s">
        <v>511</v>
      </c>
      <c r="G181" s="220"/>
      <c r="H181" s="223">
        <v>201.6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146</v>
      </c>
      <c r="AU181" s="229" t="s">
        <v>90</v>
      </c>
      <c r="AV181" s="14" t="s">
        <v>90</v>
      </c>
      <c r="AW181" s="14" t="s">
        <v>36</v>
      </c>
      <c r="AX181" s="14" t="s">
        <v>81</v>
      </c>
      <c r="AY181" s="229" t="s">
        <v>135</v>
      </c>
    </row>
    <row r="182" spans="2:51" s="13" customFormat="1" ht="11.25">
      <c r="B182" s="209"/>
      <c r="C182" s="210"/>
      <c r="D182" s="204" t="s">
        <v>146</v>
      </c>
      <c r="E182" s="211" t="s">
        <v>1</v>
      </c>
      <c r="F182" s="212" t="s">
        <v>205</v>
      </c>
      <c r="G182" s="210"/>
      <c r="H182" s="211" t="s">
        <v>1</v>
      </c>
      <c r="I182" s="213"/>
      <c r="J182" s="210"/>
      <c r="K182" s="210"/>
      <c r="L182" s="214"/>
      <c r="M182" s="215"/>
      <c r="N182" s="216"/>
      <c r="O182" s="216"/>
      <c r="P182" s="216"/>
      <c r="Q182" s="216"/>
      <c r="R182" s="216"/>
      <c r="S182" s="216"/>
      <c r="T182" s="217"/>
      <c r="AT182" s="218" t="s">
        <v>146</v>
      </c>
      <c r="AU182" s="218" t="s">
        <v>90</v>
      </c>
      <c r="AV182" s="13" t="s">
        <v>88</v>
      </c>
      <c r="AW182" s="13" t="s">
        <v>36</v>
      </c>
      <c r="AX182" s="13" t="s">
        <v>81</v>
      </c>
      <c r="AY182" s="218" t="s">
        <v>135</v>
      </c>
    </row>
    <row r="183" spans="2:51" s="14" customFormat="1" ht="11.25">
      <c r="B183" s="219"/>
      <c r="C183" s="220"/>
      <c r="D183" s="204" t="s">
        <v>146</v>
      </c>
      <c r="E183" s="221" t="s">
        <v>1</v>
      </c>
      <c r="F183" s="222" t="s">
        <v>512</v>
      </c>
      <c r="G183" s="220"/>
      <c r="H183" s="223">
        <v>73.2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146</v>
      </c>
      <c r="AU183" s="229" t="s">
        <v>90</v>
      </c>
      <c r="AV183" s="14" t="s">
        <v>90</v>
      </c>
      <c r="AW183" s="14" t="s">
        <v>36</v>
      </c>
      <c r="AX183" s="14" t="s">
        <v>81</v>
      </c>
      <c r="AY183" s="229" t="s">
        <v>135</v>
      </c>
    </row>
    <row r="184" spans="2:51" s="13" customFormat="1" ht="11.25">
      <c r="B184" s="209"/>
      <c r="C184" s="210"/>
      <c r="D184" s="204" t="s">
        <v>146</v>
      </c>
      <c r="E184" s="211" t="s">
        <v>1</v>
      </c>
      <c r="F184" s="212" t="s">
        <v>207</v>
      </c>
      <c r="G184" s="210"/>
      <c r="H184" s="211" t="s">
        <v>1</v>
      </c>
      <c r="I184" s="213"/>
      <c r="J184" s="210"/>
      <c r="K184" s="210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146</v>
      </c>
      <c r="AU184" s="218" t="s">
        <v>90</v>
      </c>
      <c r="AV184" s="13" t="s">
        <v>88</v>
      </c>
      <c r="AW184" s="13" t="s">
        <v>36</v>
      </c>
      <c r="AX184" s="13" t="s">
        <v>81</v>
      </c>
      <c r="AY184" s="218" t="s">
        <v>135</v>
      </c>
    </row>
    <row r="185" spans="2:51" s="14" customFormat="1" ht="11.25">
      <c r="B185" s="219"/>
      <c r="C185" s="220"/>
      <c r="D185" s="204" t="s">
        <v>146</v>
      </c>
      <c r="E185" s="221" t="s">
        <v>1</v>
      </c>
      <c r="F185" s="222" t="s">
        <v>513</v>
      </c>
      <c r="G185" s="220"/>
      <c r="H185" s="223">
        <v>62.4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146</v>
      </c>
      <c r="AU185" s="229" t="s">
        <v>90</v>
      </c>
      <c r="AV185" s="14" t="s">
        <v>90</v>
      </c>
      <c r="AW185" s="14" t="s">
        <v>36</v>
      </c>
      <c r="AX185" s="14" t="s">
        <v>81</v>
      </c>
      <c r="AY185" s="229" t="s">
        <v>135</v>
      </c>
    </row>
    <row r="186" spans="2:51" s="15" customFormat="1" ht="11.25">
      <c r="B186" s="230"/>
      <c r="C186" s="231"/>
      <c r="D186" s="204" t="s">
        <v>146</v>
      </c>
      <c r="E186" s="232" t="s">
        <v>1</v>
      </c>
      <c r="F186" s="233" t="s">
        <v>187</v>
      </c>
      <c r="G186" s="231"/>
      <c r="H186" s="234">
        <v>337.2</v>
      </c>
      <c r="I186" s="235"/>
      <c r="J186" s="231"/>
      <c r="K186" s="231"/>
      <c r="L186" s="236"/>
      <c r="M186" s="237"/>
      <c r="N186" s="238"/>
      <c r="O186" s="238"/>
      <c r="P186" s="238"/>
      <c r="Q186" s="238"/>
      <c r="R186" s="238"/>
      <c r="S186" s="238"/>
      <c r="T186" s="239"/>
      <c r="AT186" s="240" t="s">
        <v>146</v>
      </c>
      <c r="AU186" s="240" t="s">
        <v>90</v>
      </c>
      <c r="AV186" s="15" t="s">
        <v>142</v>
      </c>
      <c r="AW186" s="15" t="s">
        <v>36</v>
      </c>
      <c r="AX186" s="15" t="s">
        <v>88</v>
      </c>
      <c r="AY186" s="240" t="s">
        <v>135</v>
      </c>
    </row>
    <row r="187" spans="1:65" s="2" customFormat="1" ht="16.5" customHeight="1">
      <c r="A187" s="34"/>
      <c r="B187" s="35"/>
      <c r="C187" s="241" t="s">
        <v>214</v>
      </c>
      <c r="D187" s="241" t="s">
        <v>215</v>
      </c>
      <c r="E187" s="242" t="s">
        <v>216</v>
      </c>
      <c r="F187" s="243" t="s">
        <v>217</v>
      </c>
      <c r="G187" s="244" t="s">
        <v>218</v>
      </c>
      <c r="H187" s="245">
        <v>41.071</v>
      </c>
      <c r="I187" s="246"/>
      <c r="J187" s="247">
        <f>ROUND(I187*H187,2)</f>
        <v>0</v>
      </c>
      <c r="K187" s="243" t="s">
        <v>219</v>
      </c>
      <c r="L187" s="248"/>
      <c r="M187" s="249" t="s">
        <v>1</v>
      </c>
      <c r="N187" s="250" t="s">
        <v>46</v>
      </c>
      <c r="O187" s="71"/>
      <c r="P187" s="200">
        <f>O187*H187</f>
        <v>0</v>
      </c>
      <c r="Q187" s="200">
        <v>0</v>
      </c>
      <c r="R187" s="200">
        <f>Q187*H187</f>
        <v>0</v>
      </c>
      <c r="S187" s="200">
        <v>0</v>
      </c>
      <c r="T187" s="201">
        <f>S187*H187</f>
        <v>0</v>
      </c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202" t="s">
        <v>197</v>
      </c>
      <c r="AT187" s="202" t="s">
        <v>215</v>
      </c>
      <c r="AU187" s="202" t="s">
        <v>90</v>
      </c>
      <c r="AY187" s="17" t="s">
        <v>135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17" t="s">
        <v>88</v>
      </c>
      <c r="BK187" s="203">
        <f>ROUND(I187*H187,2)</f>
        <v>0</v>
      </c>
      <c r="BL187" s="17" t="s">
        <v>142</v>
      </c>
      <c r="BM187" s="202" t="s">
        <v>515</v>
      </c>
    </row>
    <row r="188" spans="1:47" s="2" customFormat="1" ht="11.25">
      <c r="A188" s="34"/>
      <c r="B188" s="35"/>
      <c r="C188" s="36"/>
      <c r="D188" s="204" t="s">
        <v>144</v>
      </c>
      <c r="E188" s="36"/>
      <c r="F188" s="205" t="s">
        <v>217</v>
      </c>
      <c r="G188" s="36"/>
      <c r="H188" s="36"/>
      <c r="I188" s="206"/>
      <c r="J188" s="36"/>
      <c r="K188" s="36"/>
      <c r="L188" s="39"/>
      <c r="M188" s="207"/>
      <c r="N188" s="208"/>
      <c r="O188" s="71"/>
      <c r="P188" s="71"/>
      <c r="Q188" s="71"/>
      <c r="R188" s="71"/>
      <c r="S188" s="71"/>
      <c r="T188" s="72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144</v>
      </c>
      <c r="AU188" s="17" t="s">
        <v>90</v>
      </c>
    </row>
    <row r="189" spans="2:51" s="14" customFormat="1" ht="11.25">
      <c r="B189" s="219"/>
      <c r="C189" s="220"/>
      <c r="D189" s="204" t="s">
        <v>146</v>
      </c>
      <c r="E189" s="220"/>
      <c r="F189" s="222" t="s">
        <v>516</v>
      </c>
      <c r="G189" s="220"/>
      <c r="H189" s="223">
        <v>41.071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146</v>
      </c>
      <c r="AU189" s="229" t="s">
        <v>90</v>
      </c>
      <c r="AV189" s="14" t="s">
        <v>90</v>
      </c>
      <c r="AW189" s="14" t="s">
        <v>4</v>
      </c>
      <c r="AX189" s="14" t="s">
        <v>88</v>
      </c>
      <c r="AY189" s="229" t="s">
        <v>135</v>
      </c>
    </row>
    <row r="190" spans="1:65" s="2" customFormat="1" ht="37.9" customHeight="1">
      <c r="A190" s="34"/>
      <c r="B190" s="35"/>
      <c r="C190" s="191" t="s">
        <v>222</v>
      </c>
      <c r="D190" s="191" t="s">
        <v>137</v>
      </c>
      <c r="E190" s="192" t="s">
        <v>223</v>
      </c>
      <c r="F190" s="193" t="s">
        <v>224</v>
      </c>
      <c r="G190" s="194" t="s">
        <v>140</v>
      </c>
      <c r="H190" s="195">
        <v>2038</v>
      </c>
      <c r="I190" s="196"/>
      <c r="J190" s="197">
        <f>ROUND(I190*H190,2)</f>
        <v>0</v>
      </c>
      <c r="K190" s="193" t="s">
        <v>141</v>
      </c>
      <c r="L190" s="39"/>
      <c r="M190" s="198" t="s">
        <v>1</v>
      </c>
      <c r="N190" s="199" t="s">
        <v>46</v>
      </c>
      <c r="O190" s="71"/>
      <c r="P190" s="200">
        <f>O190*H190</f>
        <v>0</v>
      </c>
      <c r="Q190" s="200">
        <v>0</v>
      </c>
      <c r="R190" s="200">
        <f>Q190*H190</f>
        <v>0</v>
      </c>
      <c r="S190" s="200">
        <v>0</v>
      </c>
      <c r="T190" s="201">
        <f>S190*H190</f>
        <v>0</v>
      </c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202" t="s">
        <v>142</v>
      </c>
      <c r="AT190" s="202" t="s">
        <v>137</v>
      </c>
      <c r="AU190" s="202" t="s">
        <v>90</v>
      </c>
      <c r="AY190" s="17" t="s">
        <v>135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17" t="s">
        <v>88</v>
      </c>
      <c r="BK190" s="203">
        <f>ROUND(I190*H190,2)</f>
        <v>0</v>
      </c>
      <c r="BL190" s="17" t="s">
        <v>142</v>
      </c>
      <c r="BM190" s="202" t="s">
        <v>517</v>
      </c>
    </row>
    <row r="191" spans="1:47" s="2" customFormat="1" ht="39">
      <c r="A191" s="34"/>
      <c r="B191" s="35"/>
      <c r="C191" s="36"/>
      <c r="D191" s="204" t="s">
        <v>144</v>
      </c>
      <c r="E191" s="36"/>
      <c r="F191" s="205" t="s">
        <v>226</v>
      </c>
      <c r="G191" s="36"/>
      <c r="H191" s="36"/>
      <c r="I191" s="206"/>
      <c r="J191" s="36"/>
      <c r="K191" s="36"/>
      <c r="L191" s="39"/>
      <c r="M191" s="207"/>
      <c r="N191" s="208"/>
      <c r="O191" s="71"/>
      <c r="P191" s="71"/>
      <c r="Q191" s="71"/>
      <c r="R191" s="71"/>
      <c r="S191" s="71"/>
      <c r="T191" s="72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144</v>
      </c>
      <c r="AU191" s="17" t="s">
        <v>90</v>
      </c>
    </row>
    <row r="192" spans="2:51" s="13" customFormat="1" ht="11.25">
      <c r="B192" s="209"/>
      <c r="C192" s="210"/>
      <c r="D192" s="204" t="s">
        <v>146</v>
      </c>
      <c r="E192" s="211" t="s">
        <v>1</v>
      </c>
      <c r="F192" s="212" t="s">
        <v>227</v>
      </c>
      <c r="G192" s="210"/>
      <c r="H192" s="211" t="s">
        <v>1</v>
      </c>
      <c r="I192" s="213"/>
      <c r="J192" s="210"/>
      <c r="K192" s="210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146</v>
      </c>
      <c r="AU192" s="218" t="s">
        <v>90</v>
      </c>
      <c r="AV192" s="13" t="s">
        <v>88</v>
      </c>
      <c r="AW192" s="13" t="s">
        <v>36</v>
      </c>
      <c r="AX192" s="13" t="s">
        <v>81</v>
      </c>
      <c r="AY192" s="218" t="s">
        <v>135</v>
      </c>
    </row>
    <row r="193" spans="2:51" s="13" customFormat="1" ht="11.25">
      <c r="B193" s="209"/>
      <c r="C193" s="210"/>
      <c r="D193" s="204" t="s">
        <v>146</v>
      </c>
      <c r="E193" s="211" t="s">
        <v>1</v>
      </c>
      <c r="F193" s="212" t="s">
        <v>182</v>
      </c>
      <c r="G193" s="210"/>
      <c r="H193" s="211" t="s">
        <v>1</v>
      </c>
      <c r="I193" s="213"/>
      <c r="J193" s="210"/>
      <c r="K193" s="210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146</v>
      </c>
      <c r="AU193" s="218" t="s">
        <v>90</v>
      </c>
      <c r="AV193" s="13" t="s">
        <v>88</v>
      </c>
      <c r="AW193" s="13" t="s">
        <v>36</v>
      </c>
      <c r="AX193" s="13" t="s">
        <v>81</v>
      </c>
      <c r="AY193" s="218" t="s">
        <v>135</v>
      </c>
    </row>
    <row r="194" spans="2:51" s="13" customFormat="1" ht="11.25">
      <c r="B194" s="209"/>
      <c r="C194" s="210"/>
      <c r="D194" s="204" t="s">
        <v>146</v>
      </c>
      <c r="E194" s="211" t="s">
        <v>1</v>
      </c>
      <c r="F194" s="212" t="s">
        <v>183</v>
      </c>
      <c r="G194" s="210"/>
      <c r="H194" s="211" t="s">
        <v>1</v>
      </c>
      <c r="I194" s="213"/>
      <c r="J194" s="210"/>
      <c r="K194" s="210"/>
      <c r="L194" s="214"/>
      <c r="M194" s="215"/>
      <c r="N194" s="216"/>
      <c r="O194" s="216"/>
      <c r="P194" s="216"/>
      <c r="Q194" s="216"/>
      <c r="R194" s="216"/>
      <c r="S194" s="216"/>
      <c r="T194" s="217"/>
      <c r="AT194" s="218" t="s">
        <v>146</v>
      </c>
      <c r="AU194" s="218" t="s">
        <v>90</v>
      </c>
      <c r="AV194" s="13" t="s">
        <v>88</v>
      </c>
      <c r="AW194" s="13" t="s">
        <v>36</v>
      </c>
      <c r="AX194" s="13" t="s">
        <v>81</v>
      </c>
      <c r="AY194" s="218" t="s">
        <v>135</v>
      </c>
    </row>
    <row r="195" spans="2:51" s="14" customFormat="1" ht="11.25">
      <c r="B195" s="219"/>
      <c r="C195" s="220"/>
      <c r="D195" s="204" t="s">
        <v>146</v>
      </c>
      <c r="E195" s="221" t="s">
        <v>1</v>
      </c>
      <c r="F195" s="222" t="s">
        <v>506</v>
      </c>
      <c r="G195" s="220"/>
      <c r="H195" s="223">
        <v>920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146</v>
      </c>
      <c r="AU195" s="229" t="s">
        <v>90</v>
      </c>
      <c r="AV195" s="14" t="s">
        <v>90</v>
      </c>
      <c r="AW195" s="14" t="s">
        <v>36</v>
      </c>
      <c r="AX195" s="14" t="s">
        <v>81</v>
      </c>
      <c r="AY195" s="229" t="s">
        <v>135</v>
      </c>
    </row>
    <row r="196" spans="2:51" s="13" customFormat="1" ht="11.25">
      <c r="B196" s="209"/>
      <c r="C196" s="210"/>
      <c r="D196" s="204" t="s">
        <v>146</v>
      </c>
      <c r="E196" s="211" t="s">
        <v>1</v>
      </c>
      <c r="F196" s="212" t="s">
        <v>185</v>
      </c>
      <c r="G196" s="210"/>
      <c r="H196" s="211" t="s">
        <v>1</v>
      </c>
      <c r="I196" s="213"/>
      <c r="J196" s="210"/>
      <c r="K196" s="210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146</v>
      </c>
      <c r="AU196" s="218" t="s">
        <v>90</v>
      </c>
      <c r="AV196" s="13" t="s">
        <v>88</v>
      </c>
      <c r="AW196" s="13" t="s">
        <v>36</v>
      </c>
      <c r="AX196" s="13" t="s">
        <v>81</v>
      </c>
      <c r="AY196" s="218" t="s">
        <v>135</v>
      </c>
    </row>
    <row r="197" spans="2:51" s="13" customFormat="1" ht="11.25">
      <c r="B197" s="209"/>
      <c r="C197" s="210"/>
      <c r="D197" s="204" t="s">
        <v>146</v>
      </c>
      <c r="E197" s="211" t="s">
        <v>1</v>
      </c>
      <c r="F197" s="212" t="s">
        <v>183</v>
      </c>
      <c r="G197" s="210"/>
      <c r="H197" s="211" t="s">
        <v>1</v>
      </c>
      <c r="I197" s="213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146</v>
      </c>
      <c r="AU197" s="218" t="s">
        <v>90</v>
      </c>
      <c r="AV197" s="13" t="s">
        <v>88</v>
      </c>
      <c r="AW197" s="13" t="s">
        <v>36</v>
      </c>
      <c r="AX197" s="13" t="s">
        <v>81</v>
      </c>
      <c r="AY197" s="218" t="s">
        <v>135</v>
      </c>
    </row>
    <row r="198" spans="2:51" s="14" customFormat="1" ht="11.25">
      <c r="B198" s="219"/>
      <c r="C198" s="220"/>
      <c r="D198" s="204" t="s">
        <v>146</v>
      </c>
      <c r="E198" s="221" t="s">
        <v>1</v>
      </c>
      <c r="F198" s="222" t="s">
        <v>507</v>
      </c>
      <c r="G198" s="220"/>
      <c r="H198" s="223">
        <v>1118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146</v>
      </c>
      <c r="AU198" s="229" t="s">
        <v>90</v>
      </c>
      <c r="AV198" s="14" t="s">
        <v>90</v>
      </c>
      <c r="AW198" s="14" t="s">
        <v>36</v>
      </c>
      <c r="AX198" s="14" t="s">
        <v>81</v>
      </c>
      <c r="AY198" s="229" t="s">
        <v>135</v>
      </c>
    </row>
    <row r="199" spans="2:51" s="15" customFormat="1" ht="11.25">
      <c r="B199" s="230"/>
      <c r="C199" s="231"/>
      <c r="D199" s="204" t="s">
        <v>146</v>
      </c>
      <c r="E199" s="232" t="s">
        <v>1</v>
      </c>
      <c r="F199" s="233" t="s">
        <v>187</v>
      </c>
      <c r="G199" s="231"/>
      <c r="H199" s="234">
        <v>2038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146</v>
      </c>
      <c r="AU199" s="240" t="s">
        <v>90</v>
      </c>
      <c r="AV199" s="15" t="s">
        <v>142</v>
      </c>
      <c r="AW199" s="15" t="s">
        <v>36</v>
      </c>
      <c r="AX199" s="15" t="s">
        <v>88</v>
      </c>
      <c r="AY199" s="240" t="s">
        <v>135</v>
      </c>
    </row>
    <row r="200" spans="1:65" s="2" customFormat="1" ht="24.2" customHeight="1">
      <c r="A200" s="34"/>
      <c r="B200" s="35"/>
      <c r="C200" s="191" t="s">
        <v>228</v>
      </c>
      <c r="D200" s="191" t="s">
        <v>137</v>
      </c>
      <c r="E200" s="192" t="s">
        <v>229</v>
      </c>
      <c r="F200" s="193" t="s">
        <v>230</v>
      </c>
      <c r="G200" s="194" t="s">
        <v>140</v>
      </c>
      <c r="H200" s="195">
        <v>2038</v>
      </c>
      <c r="I200" s="196"/>
      <c r="J200" s="197">
        <f>ROUND(I200*H200,2)</f>
        <v>0</v>
      </c>
      <c r="K200" s="193" t="s">
        <v>141</v>
      </c>
      <c r="L200" s="39"/>
      <c r="M200" s="198" t="s">
        <v>1</v>
      </c>
      <c r="N200" s="199" t="s">
        <v>46</v>
      </c>
      <c r="O200" s="7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142</v>
      </c>
      <c r="AT200" s="202" t="s">
        <v>137</v>
      </c>
      <c r="AU200" s="202" t="s">
        <v>90</v>
      </c>
      <c r="AY200" s="17" t="s">
        <v>135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88</v>
      </c>
      <c r="BK200" s="203">
        <f>ROUND(I200*H200,2)</f>
        <v>0</v>
      </c>
      <c r="BL200" s="17" t="s">
        <v>142</v>
      </c>
      <c r="BM200" s="202" t="s">
        <v>518</v>
      </c>
    </row>
    <row r="201" spans="1:47" s="2" customFormat="1" ht="29.25">
      <c r="A201" s="34"/>
      <c r="B201" s="35"/>
      <c r="C201" s="36"/>
      <c r="D201" s="204" t="s">
        <v>144</v>
      </c>
      <c r="E201" s="36"/>
      <c r="F201" s="205" t="s">
        <v>232</v>
      </c>
      <c r="G201" s="36"/>
      <c r="H201" s="36"/>
      <c r="I201" s="206"/>
      <c r="J201" s="36"/>
      <c r="K201" s="36"/>
      <c r="L201" s="39"/>
      <c r="M201" s="207"/>
      <c r="N201" s="20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144</v>
      </c>
      <c r="AU201" s="17" t="s">
        <v>90</v>
      </c>
    </row>
    <row r="202" spans="2:51" s="13" customFormat="1" ht="11.25">
      <c r="B202" s="209"/>
      <c r="C202" s="210"/>
      <c r="D202" s="204" t="s">
        <v>146</v>
      </c>
      <c r="E202" s="211" t="s">
        <v>1</v>
      </c>
      <c r="F202" s="212" t="s">
        <v>227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146</v>
      </c>
      <c r="AU202" s="218" t="s">
        <v>90</v>
      </c>
      <c r="AV202" s="13" t="s">
        <v>88</v>
      </c>
      <c r="AW202" s="13" t="s">
        <v>36</v>
      </c>
      <c r="AX202" s="13" t="s">
        <v>81</v>
      </c>
      <c r="AY202" s="218" t="s">
        <v>135</v>
      </c>
    </row>
    <row r="203" spans="2:51" s="13" customFormat="1" ht="11.25">
      <c r="B203" s="209"/>
      <c r="C203" s="210"/>
      <c r="D203" s="204" t="s">
        <v>146</v>
      </c>
      <c r="E203" s="211" t="s">
        <v>1</v>
      </c>
      <c r="F203" s="212" t="s">
        <v>182</v>
      </c>
      <c r="G203" s="210"/>
      <c r="H203" s="211" t="s">
        <v>1</v>
      </c>
      <c r="I203" s="213"/>
      <c r="J203" s="210"/>
      <c r="K203" s="210"/>
      <c r="L203" s="214"/>
      <c r="M203" s="215"/>
      <c r="N203" s="216"/>
      <c r="O203" s="216"/>
      <c r="P203" s="216"/>
      <c r="Q203" s="216"/>
      <c r="R203" s="216"/>
      <c r="S203" s="216"/>
      <c r="T203" s="217"/>
      <c r="AT203" s="218" t="s">
        <v>146</v>
      </c>
      <c r="AU203" s="218" t="s">
        <v>90</v>
      </c>
      <c r="AV203" s="13" t="s">
        <v>88</v>
      </c>
      <c r="AW203" s="13" t="s">
        <v>36</v>
      </c>
      <c r="AX203" s="13" t="s">
        <v>81</v>
      </c>
      <c r="AY203" s="218" t="s">
        <v>135</v>
      </c>
    </row>
    <row r="204" spans="2:51" s="13" customFormat="1" ht="11.25">
      <c r="B204" s="209"/>
      <c r="C204" s="210"/>
      <c r="D204" s="204" t="s">
        <v>146</v>
      </c>
      <c r="E204" s="211" t="s">
        <v>1</v>
      </c>
      <c r="F204" s="212" t="s">
        <v>183</v>
      </c>
      <c r="G204" s="210"/>
      <c r="H204" s="211" t="s">
        <v>1</v>
      </c>
      <c r="I204" s="213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146</v>
      </c>
      <c r="AU204" s="218" t="s">
        <v>90</v>
      </c>
      <c r="AV204" s="13" t="s">
        <v>88</v>
      </c>
      <c r="AW204" s="13" t="s">
        <v>36</v>
      </c>
      <c r="AX204" s="13" t="s">
        <v>81</v>
      </c>
      <c r="AY204" s="218" t="s">
        <v>135</v>
      </c>
    </row>
    <row r="205" spans="2:51" s="14" customFormat="1" ht="11.25">
      <c r="B205" s="219"/>
      <c r="C205" s="220"/>
      <c r="D205" s="204" t="s">
        <v>146</v>
      </c>
      <c r="E205" s="221" t="s">
        <v>1</v>
      </c>
      <c r="F205" s="222" t="s">
        <v>506</v>
      </c>
      <c r="G205" s="220"/>
      <c r="H205" s="223">
        <v>920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146</v>
      </c>
      <c r="AU205" s="229" t="s">
        <v>90</v>
      </c>
      <c r="AV205" s="14" t="s">
        <v>90</v>
      </c>
      <c r="AW205" s="14" t="s">
        <v>36</v>
      </c>
      <c r="AX205" s="14" t="s">
        <v>81</v>
      </c>
      <c r="AY205" s="229" t="s">
        <v>135</v>
      </c>
    </row>
    <row r="206" spans="2:51" s="13" customFormat="1" ht="11.25">
      <c r="B206" s="209"/>
      <c r="C206" s="210"/>
      <c r="D206" s="204" t="s">
        <v>146</v>
      </c>
      <c r="E206" s="211" t="s">
        <v>1</v>
      </c>
      <c r="F206" s="212" t="s">
        <v>185</v>
      </c>
      <c r="G206" s="210"/>
      <c r="H206" s="211" t="s">
        <v>1</v>
      </c>
      <c r="I206" s="213"/>
      <c r="J206" s="210"/>
      <c r="K206" s="210"/>
      <c r="L206" s="214"/>
      <c r="M206" s="215"/>
      <c r="N206" s="216"/>
      <c r="O206" s="216"/>
      <c r="P206" s="216"/>
      <c r="Q206" s="216"/>
      <c r="R206" s="216"/>
      <c r="S206" s="216"/>
      <c r="T206" s="217"/>
      <c r="AT206" s="218" t="s">
        <v>146</v>
      </c>
      <c r="AU206" s="218" t="s">
        <v>90</v>
      </c>
      <c r="AV206" s="13" t="s">
        <v>88</v>
      </c>
      <c r="AW206" s="13" t="s">
        <v>36</v>
      </c>
      <c r="AX206" s="13" t="s">
        <v>81</v>
      </c>
      <c r="AY206" s="218" t="s">
        <v>135</v>
      </c>
    </row>
    <row r="207" spans="2:51" s="13" customFormat="1" ht="11.25">
      <c r="B207" s="209"/>
      <c r="C207" s="210"/>
      <c r="D207" s="204" t="s">
        <v>146</v>
      </c>
      <c r="E207" s="211" t="s">
        <v>1</v>
      </c>
      <c r="F207" s="212" t="s">
        <v>183</v>
      </c>
      <c r="G207" s="210"/>
      <c r="H207" s="211" t="s">
        <v>1</v>
      </c>
      <c r="I207" s="213"/>
      <c r="J207" s="210"/>
      <c r="K207" s="210"/>
      <c r="L207" s="214"/>
      <c r="M207" s="215"/>
      <c r="N207" s="216"/>
      <c r="O207" s="216"/>
      <c r="P207" s="216"/>
      <c r="Q207" s="216"/>
      <c r="R207" s="216"/>
      <c r="S207" s="216"/>
      <c r="T207" s="217"/>
      <c r="AT207" s="218" t="s">
        <v>146</v>
      </c>
      <c r="AU207" s="218" t="s">
        <v>90</v>
      </c>
      <c r="AV207" s="13" t="s">
        <v>88</v>
      </c>
      <c r="AW207" s="13" t="s">
        <v>36</v>
      </c>
      <c r="AX207" s="13" t="s">
        <v>81</v>
      </c>
      <c r="AY207" s="218" t="s">
        <v>135</v>
      </c>
    </row>
    <row r="208" spans="2:51" s="14" customFormat="1" ht="11.25">
      <c r="B208" s="219"/>
      <c r="C208" s="220"/>
      <c r="D208" s="204" t="s">
        <v>146</v>
      </c>
      <c r="E208" s="221" t="s">
        <v>1</v>
      </c>
      <c r="F208" s="222" t="s">
        <v>507</v>
      </c>
      <c r="G208" s="220"/>
      <c r="H208" s="223">
        <v>1118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146</v>
      </c>
      <c r="AU208" s="229" t="s">
        <v>90</v>
      </c>
      <c r="AV208" s="14" t="s">
        <v>90</v>
      </c>
      <c r="AW208" s="14" t="s">
        <v>36</v>
      </c>
      <c r="AX208" s="14" t="s">
        <v>81</v>
      </c>
      <c r="AY208" s="229" t="s">
        <v>135</v>
      </c>
    </row>
    <row r="209" spans="2:51" s="15" customFormat="1" ht="11.25">
      <c r="B209" s="230"/>
      <c r="C209" s="231"/>
      <c r="D209" s="204" t="s">
        <v>146</v>
      </c>
      <c r="E209" s="232" t="s">
        <v>1</v>
      </c>
      <c r="F209" s="233" t="s">
        <v>187</v>
      </c>
      <c r="G209" s="231"/>
      <c r="H209" s="234">
        <v>2038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146</v>
      </c>
      <c r="AU209" s="240" t="s">
        <v>90</v>
      </c>
      <c r="AV209" s="15" t="s">
        <v>142</v>
      </c>
      <c r="AW209" s="15" t="s">
        <v>36</v>
      </c>
      <c r="AX209" s="15" t="s">
        <v>88</v>
      </c>
      <c r="AY209" s="240" t="s">
        <v>135</v>
      </c>
    </row>
    <row r="210" spans="1:65" s="2" customFormat="1" ht="37.9" customHeight="1">
      <c r="A210" s="34"/>
      <c r="B210" s="35"/>
      <c r="C210" s="191" t="s">
        <v>233</v>
      </c>
      <c r="D210" s="191" t="s">
        <v>137</v>
      </c>
      <c r="E210" s="192" t="s">
        <v>234</v>
      </c>
      <c r="F210" s="193" t="s">
        <v>235</v>
      </c>
      <c r="G210" s="194" t="s">
        <v>140</v>
      </c>
      <c r="H210" s="195">
        <v>2290.7</v>
      </c>
      <c r="I210" s="196"/>
      <c r="J210" s="197">
        <f>ROUND(I210*H210,2)</f>
        <v>0</v>
      </c>
      <c r="K210" s="193" t="s">
        <v>141</v>
      </c>
      <c r="L210" s="39"/>
      <c r="M210" s="198" t="s">
        <v>1</v>
      </c>
      <c r="N210" s="199" t="s">
        <v>46</v>
      </c>
      <c r="O210" s="71"/>
      <c r="P210" s="200">
        <f>O210*H210</f>
        <v>0</v>
      </c>
      <c r="Q210" s="200">
        <v>0</v>
      </c>
      <c r="R210" s="200">
        <f>Q210*H210</f>
        <v>0</v>
      </c>
      <c r="S210" s="200">
        <v>0</v>
      </c>
      <c r="T210" s="201">
        <f>S210*H210</f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202" t="s">
        <v>142</v>
      </c>
      <c r="AT210" s="202" t="s">
        <v>137</v>
      </c>
      <c r="AU210" s="202" t="s">
        <v>90</v>
      </c>
      <c r="AY210" s="17" t="s">
        <v>135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17" t="s">
        <v>88</v>
      </c>
      <c r="BK210" s="203">
        <f>ROUND(I210*H210,2)</f>
        <v>0</v>
      </c>
      <c r="BL210" s="17" t="s">
        <v>142</v>
      </c>
      <c r="BM210" s="202" t="s">
        <v>519</v>
      </c>
    </row>
    <row r="211" spans="1:47" s="2" customFormat="1" ht="39">
      <c r="A211" s="34"/>
      <c r="B211" s="35"/>
      <c r="C211" s="36"/>
      <c r="D211" s="204" t="s">
        <v>144</v>
      </c>
      <c r="E211" s="36"/>
      <c r="F211" s="205" t="s">
        <v>237</v>
      </c>
      <c r="G211" s="36"/>
      <c r="H211" s="36"/>
      <c r="I211" s="206"/>
      <c r="J211" s="36"/>
      <c r="K211" s="36"/>
      <c r="L211" s="39"/>
      <c r="M211" s="207"/>
      <c r="N211" s="208"/>
      <c r="O211" s="71"/>
      <c r="P211" s="71"/>
      <c r="Q211" s="71"/>
      <c r="R211" s="71"/>
      <c r="S211" s="71"/>
      <c r="T211" s="72"/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144</v>
      </c>
      <c r="AU211" s="17" t="s">
        <v>90</v>
      </c>
    </row>
    <row r="212" spans="2:51" s="13" customFormat="1" ht="11.25">
      <c r="B212" s="209"/>
      <c r="C212" s="210"/>
      <c r="D212" s="204" t="s">
        <v>146</v>
      </c>
      <c r="E212" s="211" t="s">
        <v>1</v>
      </c>
      <c r="F212" s="212" t="s">
        <v>238</v>
      </c>
      <c r="G212" s="210"/>
      <c r="H212" s="211" t="s">
        <v>1</v>
      </c>
      <c r="I212" s="213"/>
      <c r="J212" s="210"/>
      <c r="K212" s="210"/>
      <c r="L212" s="214"/>
      <c r="M212" s="215"/>
      <c r="N212" s="216"/>
      <c r="O212" s="216"/>
      <c r="P212" s="216"/>
      <c r="Q212" s="216"/>
      <c r="R212" s="216"/>
      <c r="S212" s="216"/>
      <c r="T212" s="217"/>
      <c r="AT212" s="218" t="s">
        <v>146</v>
      </c>
      <c r="AU212" s="218" t="s">
        <v>90</v>
      </c>
      <c r="AV212" s="13" t="s">
        <v>88</v>
      </c>
      <c r="AW212" s="13" t="s">
        <v>36</v>
      </c>
      <c r="AX212" s="13" t="s">
        <v>81</v>
      </c>
      <c r="AY212" s="218" t="s">
        <v>135</v>
      </c>
    </row>
    <row r="213" spans="2:51" s="14" customFormat="1" ht="11.25">
      <c r="B213" s="219"/>
      <c r="C213" s="220"/>
      <c r="D213" s="204" t="s">
        <v>146</v>
      </c>
      <c r="E213" s="221" t="s">
        <v>1</v>
      </c>
      <c r="F213" s="222" t="s">
        <v>505</v>
      </c>
      <c r="G213" s="220"/>
      <c r="H213" s="223">
        <v>2290.7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146</v>
      </c>
      <c r="AU213" s="229" t="s">
        <v>90</v>
      </c>
      <c r="AV213" s="14" t="s">
        <v>90</v>
      </c>
      <c r="AW213" s="14" t="s">
        <v>36</v>
      </c>
      <c r="AX213" s="14" t="s">
        <v>88</v>
      </c>
      <c r="AY213" s="229" t="s">
        <v>135</v>
      </c>
    </row>
    <row r="214" spans="1:65" s="2" customFormat="1" ht="37.9" customHeight="1">
      <c r="A214" s="34"/>
      <c r="B214" s="35"/>
      <c r="C214" s="191" t="s">
        <v>239</v>
      </c>
      <c r="D214" s="191" t="s">
        <v>137</v>
      </c>
      <c r="E214" s="192" t="s">
        <v>240</v>
      </c>
      <c r="F214" s="193" t="s">
        <v>241</v>
      </c>
      <c r="G214" s="194" t="s">
        <v>140</v>
      </c>
      <c r="H214" s="195">
        <v>34360.5</v>
      </c>
      <c r="I214" s="196"/>
      <c r="J214" s="197">
        <f>ROUND(I214*H214,2)</f>
        <v>0</v>
      </c>
      <c r="K214" s="193" t="s">
        <v>141</v>
      </c>
      <c r="L214" s="39"/>
      <c r="M214" s="198" t="s">
        <v>1</v>
      </c>
      <c r="N214" s="199" t="s">
        <v>46</v>
      </c>
      <c r="O214" s="7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142</v>
      </c>
      <c r="AT214" s="202" t="s">
        <v>137</v>
      </c>
      <c r="AU214" s="202" t="s">
        <v>90</v>
      </c>
      <c r="AY214" s="17" t="s">
        <v>135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88</v>
      </c>
      <c r="BK214" s="203">
        <f>ROUND(I214*H214,2)</f>
        <v>0</v>
      </c>
      <c r="BL214" s="17" t="s">
        <v>142</v>
      </c>
      <c r="BM214" s="202" t="s">
        <v>520</v>
      </c>
    </row>
    <row r="215" spans="1:47" s="2" customFormat="1" ht="48.75">
      <c r="A215" s="34"/>
      <c r="B215" s="35"/>
      <c r="C215" s="36"/>
      <c r="D215" s="204" t="s">
        <v>144</v>
      </c>
      <c r="E215" s="36"/>
      <c r="F215" s="205" t="s">
        <v>243</v>
      </c>
      <c r="G215" s="36"/>
      <c r="H215" s="36"/>
      <c r="I215" s="206"/>
      <c r="J215" s="36"/>
      <c r="K215" s="36"/>
      <c r="L215" s="39"/>
      <c r="M215" s="207"/>
      <c r="N215" s="208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144</v>
      </c>
      <c r="AU215" s="17" t="s">
        <v>90</v>
      </c>
    </row>
    <row r="216" spans="2:51" s="13" customFormat="1" ht="11.25">
      <c r="B216" s="209"/>
      <c r="C216" s="210"/>
      <c r="D216" s="204" t="s">
        <v>146</v>
      </c>
      <c r="E216" s="211" t="s">
        <v>1</v>
      </c>
      <c r="F216" s="212" t="s">
        <v>244</v>
      </c>
      <c r="G216" s="210"/>
      <c r="H216" s="211" t="s">
        <v>1</v>
      </c>
      <c r="I216" s="213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146</v>
      </c>
      <c r="AU216" s="218" t="s">
        <v>90</v>
      </c>
      <c r="AV216" s="13" t="s">
        <v>88</v>
      </c>
      <c r="AW216" s="13" t="s">
        <v>36</v>
      </c>
      <c r="AX216" s="13" t="s">
        <v>81</v>
      </c>
      <c r="AY216" s="218" t="s">
        <v>135</v>
      </c>
    </row>
    <row r="217" spans="2:51" s="14" customFormat="1" ht="11.25">
      <c r="B217" s="219"/>
      <c r="C217" s="220"/>
      <c r="D217" s="204" t="s">
        <v>146</v>
      </c>
      <c r="E217" s="221" t="s">
        <v>1</v>
      </c>
      <c r="F217" s="222" t="s">
        <v>521</v>
      </c>
      <c r="G217" s="220"/>
      <c r="H217" s="223">
        <v>34360.5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146</v>
      </c>
      <c r="AU217" s="229" t="s">
        <v>90</v>
      </c>
      <c r="AV217" s="14" t="s">
        <v>90</v>
      </c>
      <c r="AW217" s="14" t="s">
        <v>36</v>
      </c>
      <c r="AX217" s="14" t="s">
        <v>88</v>
      </c>
      <c r="AY217" s="229" t="s">
        <v>135</v>
      </c>
    </row>
    <row r="218" spans="1:65" s="2" customFormat="1" ht="37.9" customHeight="1">
      <c r="A218" s="34"/>
      <c r="B218" s="35"/>
      <c r="C218" s="191" t="s">
        <v>8</v>
      </c>
      <c r="D218" s="191" t="s">
        <v>137</v>
      </c>
      <c r="E218" s="192" t="s">
        <v>256</v>
      </c>
      <c r="F218" s="193" t="s">
        <v>257</v>
      </c>
      <c r="G218" s="194" t="s">
        <v>140</v>
      </c>
      <c r="H218" s="195">
        <v>1787.29</v>
      </c>
      <c r="I218" s="196"/>
      <c r="J218" s="197">
        <f>ROUND(I218*H218,2)</f>
        <v>0</v>
      </c>
      <c r="K218" s="193" t="s">
        <v>141</v>
      </c>
      <c r="L218" s="39"/>
      <c r="M218" s="198" t="s">
        <v>1</v>
      </c>
      <c r="N218" s="199" t="s">
        <v>46</v>
      </c>
      <c r="O218" s="71"/>
      <c r="P218" s="200">
        <f>O218*H218</f>
        <v>0</v>
      </c>
      <c r="Q218" s="200">
        <v>0</v>
      </c>
      <c r="R218" s="200">
        <f>Q218*H218</f>
        <v>0</v>
      </c>
      <c r="S218" s="200">
        <v>0</v>
      </c>
      <c r="T218" s="201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02" t="s">
        <v>142</v>
      </c>
      <c r="AT218" s="202" t="s">
        <v>137</v>
      </c>
      <c r="AU218" s="202" t="s">
        <v>90</v>
      </c>
      <c r="AY218" s="17" t="s">
        <v>135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17" t="s">
        <v>88</v>
      </c>
      <c r="BK218" s="203">
        <f>ROUND(I218*H218,2)</f>
        <v>0</v>
      </c>
      <c r="BL218" s="17" t="s">
        <v>142</v>
      </c>
      <c r="BM218" s="202" t="s">
        <v>522</v>
      </c>
    </row>
    <row r="219" spans="1:47" s="2" customFormat="1" ht="39">
      <c r="A219" s="34"/>
      <c r="B219" s="35"/>
      <c r="C219" s="36"/>
      <c r="D219" s="204" t="s">
        <v>144</v>
      </c>
      <c r="E219" s="36"/>
      <c r="F219" s="205" t="s">
        <v>259</v>
      </c>
      <c r="G219" s="36"/>
      <c r="H219" s="36"/>
      <c r="I219" s="206"/>
      <c r="J219" s="36"/>
      <c r="K219" s="36"/>
      <c r="L219" s="39"/>
      <c r="M219" s="207"/>
      <c r="N219" s="208"/>
      <c r="O219" s="71"/>
      <c r="P219" s="71"/>
      <c r="Q219" s="71"/>
      <c r="R219" s="71"/>
      <c r="S219" s="71"/>
      <c r="T219" s="72"/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144</v>
      </c>
      <c r="AU219" s="17" t="s">
        <v>90</v>
      </c>
    </row>
    <row r="220" spans="2:51" s="13" customFormat="1" ht="11.25">
      <c r="B220" s="209"/>
      <c r="C220" s="210"/>
      <c r="D220" s="204" t="s">
        <v>146</v>
      </c>
      <c r="E220" s="211" t="s">
        <v>1</v>
      </c>
      <c r="F220" s="212" t="s">
        <v>260</v>
      </c>
      <c r="G220" s="210"/>
      <c r="H220" s="211" t="s">
        <v>1</v>
      </c>
      <c r="I220" s="213"/>
      <c r="J220" s="210"/>
      <c r="K220" s="210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146</v>
      </c>
      <c r="AU220" s="218" t="s">
        <v>90</v>
      </c>
      <c r="AV220" s="13" t="s">
        <v>88</v>
      </c>
      <c r="AW220" s="13" t="s">
        <v>36</v>
      </c>
      <c r="AX220" s="13" t="s">
        <v>81</v>
      </c>
      <c r="AY220" s="218" t="s">
        <v>135</v>
      </c>
    </row>
    <row r="221" spans="2:51" s="13" customFormat="1" ht="11.25">
      <c r="B221" s="209"/>
      <c r="C221" s="210"/>
      <c r="D221" s="204" t="s">
        <v>146</v>
      </c>
      <c r="E221" s="211" t="s">
        <v>1</v>
      </c>
      <c r="F221" s="212" t="s">
        <v>183</v>
      </c>
      <c r="G221" s="210"/>
      <c r="H221" s="211" t="s">
        <v>1</v>
      </c>
      <c r="I221" s="213"/>
      <c r="J221" s="210"/>
      <c r="K221" s="210"/>
      <c r="L221" s="214"/>
      <c r="M221" s="215"/>
      <c r="N221" s="216"/>
      <c r="O221" s="216"/>
      <c r="P221" s="216"/>
      <c r="Q221" s="216"/>
      <c r="R221" s="216"/>
      <c r="S221" s="216"/>
      <c r="T221" s="217"/>
      <c r="AT221" s="218" t="s">
        <v>146</v>
      </c>
      <c r="AU221" s="218" t="s">
        <v>90</v>
      </c>
      <c r="AV221" s="13" t="s">
        <v>88</v>
      </c>
      <c r="AW221" s="13" t="s">
        <v>36</v>
      </c>
      <c r="AX221" s="13" t="s">
        <v>81</v>
      </c>
      <c r="AY221" s="218" t="s">
        <v>135</v>
      </c>
    </row>
    <row r="222" spans="2:51" s="14" customFormat="1" ht="11.25">
      <c r="B222" s="219"/>
      <c r="C222" s="220"/>
      <c r="D222" s="204" t="s">
        <v>146</v>
      </c>
      <c r="E222" s="221" t="s">
        <v>1</v>
      </c>
      <c r="F222" s="222" t="s">
        <v>523</v>
      </c>
      <c r="G222" s="220"/>
      <c r="H222" s="223">
        <v>1129.24</v>
      </c>
      <c r="I222" s="224"/>
      <c r="J222" s="220"/>
      <c r="K222" s="220"/>
      <c r="L222" s="225"/>
      <c r="M222" s="226"/>
      <c r="N222" s="227"/>
      <c r="O222" s="227"/>
      <c r="P222" s="227"/>
      <c r="Q222" s="227"/>
      <c r="R222" s="227"/>
      <c r="S222" s="227"/>
      <c r="T222" s="228"/>
      <c r="AT222" s="229" t="s">
        <v>146</v>
      </c>
      <c r="AU222" s="229" t="s">
        <v>90</v>
      </c>
      <c r="AV222" s="14" t="s">
        <v>90</v>
      </c>
      <c r="AW222" s="14" t="s">
        <v>36</v>
      </c>
      <c r="AX222" s="14" t="s">
        <v>81</v>
      </c>
      <c r="AY222" s="229" t="s">
        <v>135</v>
      </c>
    </row>
    <row r="223" spans="2:51" s="13" customFormat="1" ht="11.25">
      <c r="B223" s="209"/>
      <c r="C223" s="210"/>
      <c r="D223" s="204" t="s">
        <v>146</v>
      </c>
      <c r="E223" s="211" t="s">
        <v>1</v>
      </c>
      <c r="F223" s="212" t="s">
        <v>263</v>
      </c>
      <c r="G223" s="210"/>
      <c r="H223" s="211" t="s">
        <v>1</v>
      </c>
      <c r="I223" s="213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146</v>
      </c>
      <c r="AU223" s="218" t="s">
        <v>90</v>
      </c>
      <c r="AV223" s="13" t="s">
        <v>88</v>
      </c>
      <c r="AW223" s="13" t="s">
        <v>36</v>
      </c>
      <c r="AX223" s="13" t="s">
        <v>81</v>
      </c>
      <c r="AY223" s="218" t="s">
        <v>135</v>
      </c>
    </row>
    <row r="224" spans="2:51" s="13" customFormat="1" ht="11.25">
      <c r="B224" s="209"/>
      <c r="C224" s="210"/>
      <c r="D224" s="204" t="s">
        <v>146</v>
      </c>
      <c r="E224" s="211" t="s">
        <v>1</v>
      </c>
      <c r="F224" s="212" t="s">
        <v>183</v>
      </c>
      <c r="G224" s="210"/>
      <c r="H224" s="211" t="s">
        <v>1</v>
      </c>
      <c r="I224" s="213"/>
      <c r="J224" s="210"/>
      <c r="K224" s="210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146</v>
      </c>
      <c r="AU224" s="218" t="s">
        <v>90</v>
      </c>
      <c r="AV224" s="13" t="s">
        <v>88</v>
      </c>
      <c r="AW224" s="13" t="s">
        <v>36</v>
      </c>
      <c r="AX224" s="13" t="s">
        <v>81</v>
      </c>
      <c r="AY224" s="218" t="s">
        <v>135</v>
      </c>
    </row>
    <row r="225" spans="2:51" s="14" customFormat="1" ht="11.25">
      <c r="B225" s="219"/>
      <c r="C225" s="220"/>
      <c r="D225" s="204" t="s">
        <v>146</v>
      </c>
      <c r="E225" s="221" t="s">
        <v>1</v>
      </c>
      <c r="F225" s="222" t="s">
        <v>524</v>
      </c>
      <c r="G225" s="220"/>
      <c r="H225" s="223">
        <v>658.05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146</v>
      </c>
      <c r="AU225" s="229" t="s">
        <v>90</v>
      </c>
      <c r="AV225" s="14" t="s">
        <v>90</v>
      </c>
      <c r="AW225" s="14" t="s">
        <v>36</v>
      </c>
      <c r="AX225" s="14" t="s">
        <v>81</v>
      </c>
      <c r="AY225" s="229" t="s">
        <v>135</v>
      </c>
    </row>
    <row r="226" spans="2:51" s="15" customFormat="1" ht="11.25">
      <c r="B226" s="230"/>
      <c r="C226" s="231"/>
      <c r="D226" s="204" t="s">
        <v>146</v>
      </c>
      <c r="E226" s="232" t="s">
        <v>1</v>
      </c>
      <c r="F226" s="233" t="s">
        <v>187</v>
      </c>
      <c r="G226" s="231"/>
      <c r="H226" s="234">
        <v>1787.29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146</v>
      </c>
      <c r="AU226" s="240" t="s">
        <v>90</v>
      </c>
      <c r="AV226" s="15" t="s">
        <v>142</v>
      </c>
      <c r="AW226" s="15" t="s">
        <v>36</v>
      </c>
      <c r="AX226" s="15" t="s">
        <v>88</v>
      </c>
      <c r="AY226" s="240" t="s">
        <v>135</v>
      </c>
    </row>
    <row r="227" spans="1:65" s="2" customFormat="1" ht="24.2" customHeight="1">
      <c r="A227" s="34"/>
      <c r="B227" s="35"/>
      <c r="C227" s="191" t="s">
        <v>255</v>
      </c>
      <c r="D227" s="191" t="s">
        <v>137</v>
      </c>
      <c r="E227" s="192" t="s">
        <v>266</v>
      </c>
      <c r="F227" s="193" t="s">
        <v>267</v>
      </c>
      <c r="G227" s="194" t="s">
        <v>218</v>
      </c>
      <c r="H227" s="195">
        <v>4599.18</v>
      </c>
      <c r="I227" s="196"/>
      <c r="J227" s="197">
        <f>ROUND(I227*H227,2)</f>
        <v>0</v>
      </c>
      <c r="K227" s="193" t="s">
        <v>141</v>
      </c>
      <c r="L227" s="39"/>
      <c r="M227" s="198" t="s">
        <v>1</v>
      </c>
      <c r="N227" s="199" t="s">
        <v>46</v>
      </c>
      <c r="O227" s="71"/>
      <c r="P227" s="200">
        <f>O227*H227</f>
        <v>0</v>
      </c>
      <c r="Q227" s="200">
        <v>0</v>
      </c>
      <c r="R227" s="200">
        <f>Q227*H227</f>
        <v>0</v>
      </c>
      <c r="S227" s="200">
        <v>0</v>
      </c>
      <c r="T227" s="201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02" t="s">
        <v>142</v>
      </c>
      <c r="AT227" s="202" t="s">
        <v>137</v>
      </c>
      <c r="AU227" s="202" t="s">
        <v>90</v>
      </c>
      <c r="AY227" s="17" t="s">
        <v>135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17" t="s">
        <v>88</v>
      </c>
      <c r="BK227" s="203">
        <f>ROUND(I227*H227,2)</f>
        <v>0</v>
      </c>
      <c r="BL227" s="17" t="s">
        <v>142</v>
      </c>
      <c r="BM227" s="202" t="s">
        <v>525</v>
      </c>
    </row>
    <row r="228" spans="1:47" s="2" customFormat="1" ht="29.25">
      <c r="A228" s="34"/>
      <c r="B228" s="35"/>
      <c r="C228" s="36"/>
      <c r="D228" s="204" t="s">
        <v>144</v>
      </c>
      <c r="E228" s="36"/>
      <c r="F228" s="205" t="s">
        <v>269</v>
      </c>
      <c r="G228" s="36"/>
      <c r="H228" s="36"/>
      <c r="I228" s="206"/>
      <c r="J228" s="36"/>
      <c r="K228" s="36"/>
      <c r="L228" s="39"/>
      <c r="M228" s="207"/>
      <c r="N228" s="208"/>
      <c r="O228" s="71"/>
      <c r="P228" s="71"/>
      <c r="Q228" s="71"/>
      <c r="R228" s="71"/>
      <c r="S228" s="71"/>
      <c r="T228" s="72"/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144</v>
      </c>
      <c r="AU228" s="17" t="s">
        <v>90</v>
      </c>
    </row>
    <row r="229" spans="2:51" s="13" customFormat="1" ht="11.25">
      <c r="B229" s="209"/>
      <c r="C229" s="210"/>
      <c r="D229" s="204" t="s">
        <v>146</v>
      </c>
      <c r="E229" s="211" t="s">
        <v>1</v>
      </c>
      <c r="F229" s="212" t="s">
        <v>270</v>
      </c>
      <c r="G229" s="210"/>
      <c r="H229" s="211" t="s">
        <v>1</v>
      </c>
      <c r="I229" s="213"/>
      <c r="J229" s="210"/>
      <c r="K229" s="210"/>
      <c r="L229" s="214"/>
      <c r="M229" s="215"/>
      <c r="N229" s="216"/>
      <c r="O229" s="216"/>
      <c r="P229" s="216"/>
      <c r="Q229" s="216"/>
      <c r="R229" s="216"/>
      <c r="S229" s="216"/>
      <c r="T229" s="217"/>
      <c r="AT229" s="218" t="s">
        <v>146</v>
      </c>
      <c r="AU229" s="218" t="s">
        <v>90</v>
      </c>
      <c r="AV229" s="13" t="s">
        <v>88</v>
      </c>
      <c r="AW229" s="13" t="s">
        <v>36</v>
      </c>
      <c r="AX229" s="13" t="s">
        <v>81</v>
      </c>
      <c r="AY229" s="218" t="s">
        <v>135</v>
      </c>
    </row>
    <row r="230" spans="2:51" s="14" customFormat="1" ht="11.25">
      <c r="B230" s="219"/>
      <c r="C230" s="220"/>
      <c r="D230" s="204" t="s">
        <v>146</v>
      </c>
      <c r="E230" s="221" t="s">
        <v>1</v>
      </c>
      <c r="F230" s="222" t="s">
        <v>526</v>
      </c>
      <c r="G230" s="220"/>
      <c r="H230" s="223">
        <v>4599.18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146</v>
      </c>
      <c r="AU230" s="229" t="s">
        <v>90</v>
      </c>
      <c r="AV230" s="14" t="s">
        <v>90</v>
      </c>
      <c r="AW230" s="14" t="s">
        <v>36</v>
      </c>
      <c r="AX230" s="14" t="s">
        <v>88</v>
      </c>
      <c r="AY230" s="229" t="s">
        <v>135</v>
      </c>
    </row>
    <row r="231" spans="1:65" s="2" customFormat="1" ht="24.2" customHeight="1">
      <c r="A231" s="34"/>
      <c r="B231" s="35"/>
      <c r="C231" s="191" t="s">
        <v>265</v>
      </c>
      <c r="D231" s="191" t="s">
        <v>137</v>
      </c>
      <c r="E231" s="192" t="s">
        <v>273</v>
      </c>
      <c r="F231" s="193" t="s">
        <v>274</v>
      </c>
      <c r="G231" s="194" t="s">
        <v>140</v>
      </c>
      <c r="H231" s="195">
        <v>2271.517</v>
      </c>
      <c r="I231" s="196"/>
      <c r="J231" s="197">
        <f>ROUND(I231*H231,2)</f>
        <v>0</v>
      </c>
      <c r="K231" s="193" t="s">
        <v>141</v>
      </c>
      <c r="L231" s="39"/>
      <c r="M231" s="198" t="s">
        <v>1</v>
      </c>
      <c r="N231" s="199" t="s">
        <v>46</v>
      </c>
      <c r="O231" s="71"/>
      <c r="P231" s="200">
        <f>O231*H231</f>
        <v>0</v>
      </c>
      <c r="Q231" s="200">
        <v>0</v>
      </c>
      <c r="R231" s="200">
        <f>Q231*H231</f>
        <v>0</v>
      </c>
      <c r="S231" s="200">
        <v>0</v>
      </c>
      <c r="T231" s="201">
        <f>S231*H231</f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02" t="s">
        <v>142</v>
      </c>
      <c r="AT231" s="202" t="s">
        <v>137</v>
      </c>
      <c r="AU231" s="202" t="s">
        <v>90</v>
      </c>
      <c r="AY231" s="17" t="s">
        <v>135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17" t="s">
        <v>88</v>
      </c>
      <c r="BK231" s="203">
        <f>ROUND(I231*H231,2)</f>
        <v>0</v>
      </c>
      <c r="BL231" s="17" t="s">
        <v>142</v>
      </c>
      <c r="BM231" s="202" t="s">
        <v>527</v>
      </c>
    </row>
    <row r="232" spans="1:47" s="2" customFormat="1" ht="29.25">
      <c r="A232" s="34"/>
      <c r="B232" s="35"/>
      <c r="C232" s="36"/>
      <c r="D232" s="204" t="s">
        <v>144</v>
      </c>
      <c r="E232" s="36"/>
      <c r="F232" s="205" t="s">
        <v>276</v>
      </c>
      <c r="G232" s="36"/>
      <c r="H232" s="36"/>
      <c r="I232" s="206"/>
      <c r="J232" s="36"/>
      <c r="K232" s="36"/>
      <c r="L232" s="39"/>
      <c r="M232" s="207"/>
      <c r="N232" s="208"/>
      <c r="O232" s="71"/>
      <c r="P232" s="71"/>
      <c r="Q232" s="71"/>
      <c r="R232" s="71"/>
      <c r="S232" s="71"/>
      <c r="T232" s="72"/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T232" s="17" t="s">
        <v>144</v>
      </c>
      <c r="AU232" s="17" t="s">
        <v>90</v>
      </c>
    </row>
    <row r="233" spans="2:51" s="13" customFormat="1" ht="11.25">
      <c r="B233" s="209"/>
      <c r="C233" s="210"/>
      <c r="D233" s="204" t="s">
        <v>146</v>
      </c>
      <c r="E233" s="211" t="s">
        <v>1</v>
      </c>
      <c r="F233" s="212" t="s">
        <v>528</v>
      </c>
      <c r="G233" s="210"/>
      <c r="H233" s="211" t="s">
        <v>1</v>
      </c>
      <c r="I233" s="213"/>
      <c r="J233" s="210"/>
      <c r="K233" s="210"/>
      <c r="L233" s="214"/>
      <c r="M233" s="215"/>
      <c r="N233" s="216"/>
      <c r="O233" s="216"/>
      <c r="P233" s="216"/>
      <c r="Q233" s="216"/>
      <c r="R233" s="216"/>
      <c r="S233" s="216"/>
      <c r="T233" s="217"/>
      <c r="AT233" s="218" t="s">
        <v>146</v>
      </c>
      <c r="AU233" s="218" t="s">
        <v>90</v>
      </c>
      <c r="AV233" s="13" t="s">
        <v>88</v>
      </c>
      <c r="AW233" s="13" t="s">
        <v>36</v>
      </c>
      <c r="AX233" s="13" t="s">
        <v>81</v>
      </c>
      <c r="AY233" s="218" t="s">
        <v>135</v>
      </c>
    </row>
    <row r="234" spans="2:51" s="14" customFormat="1" ht="11.25">
      <c r="B234" s="219"/>
      <c r="C234" s="220"/>
      <c r="D234" s="204" t="s">
        <v>146</v>
      </c>
      <c r="E234" s="221" t="s">
        <v>1</v>
      </c>
      <c r="F234" s="222" t="s">
        <v>529</v>
      </c>
      <c r="G234" s="220"/>
      <c r="H234" s="223">
        <v>233.517</v>
      </c>
      <c r="I234" s="224"/>
      <c r="J234" s="220"/>
      <c r="K234" s="220"/>
      <c r="L234" s="225"/>
      <c r="M234" s="226"/>
      <c r="N234" s="227"/>
      <c r="O234" s="227"/>
      <c r="P234" s="227"/>
      <c r="Q234" s="227"/>
      <c r="R234" s="227"/>
      <c r="S234" s="227"/>
      <c r="T234" s="228"/>
      <c r="AT234" s="229" t="s">
        <v>146</v>
      </c>
      <c r="AU234" s="229" t="s">
        <v>90</v>
      </c>
      <c r="AV234" s="14" t="s">
        <v>90</v>
      </c>
      <c r="AW234" s="14" t="s">
        <v>36</v>
      </c>
      <c r="AX234" s="14" t="s">
        <v>81</v>
      </c>
      <c r="AY234" s="229" t="s">
        <v>135</v>
      </c>
    </row>
    <row r="235" spans="2:51" s="13" customFormat="1" ht="11.25">
      <c r="B235" s="209"/>
      <c r="C235" s="210"/>
      <c r="D235" s="204" t="s">
        <v>146</v>
      </c>
      <c r="E235" s="211" t="s">
        <v>1</v>
      </c>
      <c r="F235" s="212" t="s">
        <v>277</v>
      </c>
      <c r="G235" s="210"/>
      <c r="H235" s="211" t="s">
        <v>1</v>
      </c>
      <c r="I235" s="213"/>
      <c r="J235" s="210"/>
      <c r="K235" s="210"/>
      <c r="L235" s="214"/>
      <c r="M235" s="215"/>
      <c r="N235" s="216"/>
      <c r="O235" s="216"/>
      <c r="P235" s="216"/>
      <c r="Q235" s="216"/>
      <c r="R235" s="216"/>
      <c r="S235" s="216"/>
      <c r="T235" s="217"/>
      <c r="AT235" s="218" t="s">
        <v>146</v>
      </c>
      <c r="AU235" s="218" t="s">
        <v>90</v>
      </c>
      <c r="AV235" s="13" t="s">
        <v>88</v>
      </c>
      <c r="AW235" s="13" t="s">
        <v>36</v>
      </c>
      <c r="AX235" s="13" t="s">
        <v>81</v>
      </c>
      <c r="AY235" s="218" t="s">
        <v>135</v>
      </c>
    </row>
    <row r="236" spans="2:51" s="13" customFormat="1" ht="11.25">
      <c r="B236" s="209"/>
      <c r="C236" s="210"/>
      <c r="D236" s="204" t="s">
        <v>146</v>
      </c>
      <c r="E236" s="211" t="s">
        <v>1</v>
      </c>
      <c r="F236" s="212" t="s">
        <v>183</v>
      </c>
      <c r="G236" s="210"/>
      <c r="H236" s="211" t="s">
        <v>1</v>
      </c>
      <c r="I236" s="213"/>
      <c r="J236" s="210"/>
      <c r="K236" s="210"/>
      <c r="L236" s="214"/>
      <c r="M236" s="215"/>
      <c r="N236" s="216"/>
      <c r="O236" s="216"/>
      <c r="P236" s="216"/>
      <c r="Q236" s="216"/>
      <c r="R236" s="216"/>
      <c r="S236" s="216"/>
      <c r="T236" s="217"/>
      <c r="AT236" s="218" t="s">
        <v>146</v>
      </c>
      <c r="AU236" s="218" t="s">
        <v>90</v>
      </c>
      <c r="AV236" s="13" t="s">
        <v>88</v>
      </c>
      <c r="AW236" s="13" t="s">
        <v>36</v>
      </c>
      <c r="AX236" s="13" t="s">
        <v>81</v>
      </c>
      <c r="AY236" s="218" t="s">
        <v>135</v>
      </c>
    </row>
    <row r="237" spans="2:51" s="14" customFormat="1" ht="11.25">
      <c r="B237" s="219"/>
      <c r="C237" s="220"/>
      <c r="D237" s="204" t="s">
        <v>146</v>
      </c>
      <c r="E237" s="221" t="s">
        <v>1</v>
      </c>
      <c r="F237" s="222" t="s">
        <v>506</v>
      </c>
      <c r="G237" s="220"/>
      <c r="H237" s="223">
        <v>920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146</v>
      </c>
      <c r="AU237" s="229" t="s">
        <v>90</v>
      </c>
      <c r="AV237" s="14" t="s">
        <v>90</v>
      </c>
      <c r="AW237" s="14" t="s">
        <v>36</v>
      </c>
      <c r="AX237" s="14" t="s">
        <v>81</v>
      </c>
      <c r="AY237" s="229" t="s">
        <v>135</v>
      </c>
    </row>
    <row r="238" spans="2:51" s="13" customFormat="1" ht="11.25">
      <c r="B238" s="209"/>
      <c r="C238" s="210"/>
      <c r="D238" s="204" t="s">
        <v>146</v>
      </c>
      <c r="E238" s="211" t="s">
        <v>1</v>
      </c>
      <c r="F238" s="212" t="s">
        <v>278</v>
      </c>
      <c r="G238" s="210"/>
      <c r="H238" s="211" t="s">
        <v>1</v>
      </c>
      <c r="I238" s="213"/>
      <c r="J238" s="210"/>
      <c r="K238" s="210"/>
      <c r="L238" s="214"/>
      <c r="M238" s="215"/>
      <c r="N238" s="216"/>
      <c r="O238" s="216"/>
      <c r="P238" s="216"/>
      <c r="Q238" s="216"/>
      <c r="R238" s="216"/>
      <c r="S238" s="216"/>
      <c r="T238" s="217"/>
      <c r="AT238" s="218" t="s">
        <v>146</v>
      </c>
      <c r="AU238" s="218" t="s">
        <v>90</v>
      </c>
      <c r="AV238" s="13" t="s">
        <v>88</v>
      </c>
      <c r="AW238" s="13" t="s">
        <v>36</v>
      </c>
      <c r="AX238" s="13" t="s">
        <v>81</v>
      </c>
      <c r="AY238" s="218" t="s">
        <v>135</v>
      </c>
    </row>
    <row r="239" spans="2:51" s="13" customFormat="1" ht="11.25">
      <c r="B239" s="209"/>
      <c r="C239" s="210"/>
      <c r="D239" s="204" t="s">
        <v>146</v>
      </c>
      <c r="E239" s="211" t="s">
        <v>1</v>
      </c>
      <c r="F239" s="212" t="s">
        <v>183</v>
      </c>
      <c r="G239" s="210"/>
      <c r="H239" s="211" t="s">
        <v>1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146</v>
      </c>
      <c r="AU239" s="218" t="s">
        <v>90</v>
      </c>
      <c r="AV239" s="13" t="s">
        <v>88</v>
      </c>
      <c r="AW239" s="13" t="s">
        <v>36</v>
      </c>
      <c r="AX239" s="13" t="s">
        <v>81</v>
      </c>
      <c r="AY239" s="218" t="s">
        <v>135</v>
      </c>
    </row>
    <row r="240" spans="2:51" s="14" customFormat="1" ht="11.25">
      <c r="B240" s="219"/>
      <c r="C240" s="220"/>
      <c r="D240" s="204" t="s">
        <v>146</v>
      </c>
      <c r="E240" s="221" t="s">
        <v>1</v>
      </c>
      <c r="F240" s="222" t="s">
        <v>507</v>
      </c>
      <c r="G240" s="220"/>
      <c r="H240" s="223">
        <v>1118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146</v>
      </c>
      <c r="AU240" s="229" t="s">
        <v>90</v>
      </c>
      <c r="AV240" s="14" t="s">
        <v>90</v>
      </c>
      <c r="AW240" s="14" t="s">
        <v>36</v>
      </c>
      <c r="AX240" s="14" t="s">
        <v>81</v>
      </c>
      <c r="AY240" s="229" t="s">
        <v>135</v>
      </c>
    </row>
    <row r="241" spans="2:51" s="15" customFormat="1" ht="11.25">
      <c r="B241" s="230"/>
      <c r="C241" s="231"/>
      <c r="D241" s="204" t="s">
        <v>146</v>
      </c>
      <c r="E241" s="232" t="s">
        <v>1</v>
      </c>
      <c r="F241" s="233" t="s">
        <v>187</v>
      </c>
      <c r="G241" s="231"/>
      <c r="H241" s="234">
        <v>2271.517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146</v>
      </c>
      <c r="AU241" s="240" t="s">
        <v>90</v>
      </c>
      <c r="AV241" s="15" t="s">
        <v>142</v>
      </c>
      <c r="AW241" s="15" t="s">
        <v>36</v>
      </c>
      <c r="AX241" s="15" t="s">
        <v>88</v>
      </c>
      <c r="AY241" s="240" t="s">
        <v>135</v>
      </c>
    </row>
    <row r="242" spans="1:65" s="2" customFormat="1" ht="21.75" customHeight="1">
      <c r="A242" s="34"/>
      <c r="B242" s="35"/>
      <c r="C242" s="191" t="s">
        <v>272</v>
      </c>
      <c r="D242" s="191" t="s">
        <v>137</v>
      </c>
      <c r="E242" s="192" t="s">
        <v>246</v>
      </c>
      <c r="F242" s="193" t="s">
        <v>247</v>
      </c>
      <c r="G242" s="194" t="s">
        <v>191</v>
      </c>
      <c r="H242" s="195">
        <v>232.4</v>
      </c>
      <c r="I242" s="196"/>
      <c r="J242" s="197">
        <f>ROUND(I242*H242,2)</f>
        <v>0</v>
      </c>
      <c r="K242" s="193" t="s">
        <v>219</v>
      </c>
      <c r="L242" s="39"/>
      <c r="M242" s="198" t="s">
        <v>1</v>
      </c>
      <c r="N242" s="199" t="s">
        <v>46</v>
      </c>
      <c r="O242" s="71"/>
      <c r="P242" s="200">
        <f>O242*H242</f>
        <v>0</v>
      </c>
      <c r="Q242" s="200">
        <v>0.02698</v>
      </c>
      <c r="R242" s="200">
        <f>Q242*H242</f>
        <v>6.270152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142</v>
      </c>
      <c r="AT242" s="202" t="s">
        <v>137</v>
      </c>
      <c r="AU242" s="202" t="s">
        <v>90</v>
      </c>
      <c r="AY242" s="17" t="s">
        <v>135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88</v>
      </c>
      <c r="BK242" s="203">
        <f>ROUND(I242*H242,2)</f>
        <v>0</v>
      </c>
      <c r="BL242" s="17" t="s">
        <v>142</v>
      </c>
      <c r="BM242" s="202" t="s">
        <v>530</v>
      </c>
    </row>
    <row r="243" spans="1:47" s="2" customFormat="1" ht="11.25">
      <c r="A243" s="34"/>
      <c r="B243" s="35"/>
      <c r="C243" s="36"/>
      <c r="D243" s="204" t="s">
        <v>144</v>
      </c>
      <c r="E243" s="36"/>
      <c r="F243" s="205" t="s">
        <v>249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144</v>
      </c>
      <c r="AU243" s="17" t="s">
        <v>90</v>
      </c>
    </row>
    <row r="244" spans="1:47" s="2" customFormat="1" ht="48.75">
      <c r="A244" s="34"/>
      <c r="B244" s="35"/>
      <c r="C244" s="36"/>
      <c r="D244" s="204" t="s">
        <v>250</v>
      </c>
      <c r="E244" s="36"/>
      <c r="F244" s="251" t="s">
        <v>251</v>
      </c>
      <c r="G244" s="36"/>
      <c r="H244" s="36"/>
      <c r="I244" s="206"/>
      <c r="J244" s="36"/>
      <c r="K244" s="36"/>
      <c r="L244" s="39"/>
      <c r="M244" s="207"/>
      <c r="N244" s="208"/>
      <c r="O244" s="71"/>
      <c r="P244" s="71"/>
      <c r="Q244" s="71"/>
      <c r="R244" s="71"/>
      <c r="S244" s="71"/>
      <c r="T244" s="72"/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T244" s="17" t="s">
        <v>250</v>
      </c>
      <c r="AU244" s="17" t="s">
        <v>90</v>
      </c>
    </row>
    <row r="245" spans="2:51" s="13" customFormat="1" ht="11.25">
      <c r="B245" s="209"/>
      <c r="C245" s="210"/>
      <c r="D245" s="204" t="s">
        <v>146</v>
      </c>
      <c r="E245" s="211" t="s">
        <v>1</v>
      </c>
      <c r="F245" s="212" t="s">
        <v>531</v>
      </c>
      <c r="G245" s="210"/>
      <c r="H245" s="211" t="s">
        <v>1</v>
      </c>
      <c r="I245" s="213"/>
      <c r="J245" s="210"/>
      <c r="K245" s="210"/>
      <c r="L245" s="214"/>
      <c r="M245" s="215"/>
      <c r="N245" s="216"/>
      <c r="O245" s="216"/>
      <c r="P245" s="216"/>
      <c r="Q245" s="216"/>
      <c r="R245" s="216"/>
      <c r="S245" s="216"/>
      <c r="T245" s="217"/>
      <c r="AT245" s="218" t="s">
        <v>146</v>
      </c>
      <c r="AU245" s="218" t="s">
        <v>90</v>
      </c>
      <c r="AV245" s="13" t="s">
        <v>88</v>
      </c>
      <c r="AW245" s="13" t="s">
        <v>36</v>
      </c>
      <c r="AX245" s="13" t="s">
        <v>81</v>
      </c>
      <c r="AY245" s="218" t="s">
        <v>135</v>
      </c>
    </row>
    <row r="246" spans="2:51" s="13" customFormat="1" ht="11.25">
      <c r="B246" s="209"/>
      <c r="C246" s="210"/>
      <c r="D246" s="204" t="s">
        <v>146</v>
      </c>
      <c r="E246" s="211" t="s">
        <v>1</v>
      </c>
      <c r="F246" s="212" t="s">
        <v>253</v>
      </c>
      <c r="G246" s="210"/>
      <c r="H246" s="211" t="s">
        <v>1</v>
      </c>
      <c r="I246" s="213"/>
      <c r="J246" s="210"/>
      <c r="K246" s="210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146</v>
      </c>
      <c r="AU246" s="218" t="s">
        <v>90</v>
      </c>
      <c r="AV246" s="13" t="s">
        <v>88</v>
      </c>
      <c r="AW246" s="13" t="s">
        <v>36</v>
      </c>
      <c r="AX246" s="13" t="s">
        <v>81</v>
      </c>
      <c r="AY246" s="218" t="s">
        <v>135</v>
      </c>
    </row>
    <row r="247" spans="2:51" s="14" customFormat="1" ht="11.25">
      <c r="B247" s="219"/>
      <c r="C247" s="220"/>
      <c r="D247" s="204" t="s">
        <v>146</v>
      </c>
      <c r="E247" s="221" t="s">
        <v>1</v>
      </c>
      <c r="F247" s="222" t="s">
        <v>532</v>
      </c>
      <c r="G247" s="220"/>
      <c r="H247" s="223">
        <v>232.4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146</v>
      </c>
      <c r="AU247" s="229" t="s">
        <v>90</v>
      </c>
      <c r="AV247" s="14" t="s">
        <v>90</v>
      </c>
      <c r="AW247" s="14" t="s">
        <v>36</v>
      </c>
      <c r="AX247" s="14" t="s">
        <v>81</v>
      </c>
      <c r="AY247" s="229" t="s">
        <v>135</v>
      </c>
    </row>
    <row r="248" spans="2:51" s="15" customFormat="1" ht="11.25">
      <c r="B248" s="230"/>
      <c r="C248" s="231"/>
      <c r="D248" s="204" t="s">
        <v>146</v>
      </c>
      <c r="E248" s="232" t="s">
        <v>1</v>
      </c>
      <c r="F248" s="233" t="s">
        <v>187</v>
      </c>
      <c r="G248" s="231"/>
      <c r="H248" s="234">
        <v>232.4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146</v>
      </c>
      <c r="AU248" s="240" t="s">
        <v>90</v>
      </c>
      <c r="AV248" s="15" t="s">
        <v>142</v>
      </c>
      <c r="AW248" s="15" t="s">
        <v>36</v>
      </c>
      <c r="AX248" s="15" t="s">
        <v>88</v>
      </c>
      <c r="AY248" s="240" t="s">
        <v>135</v>
      </c>
    </row>
    <row r="249" spans="1:65" s="2" customFormat="1" ht="24.2" customHeight="1">
      <c r="A249" s="34"/>
      <c r="B249" s="35"/>
      <c r="C249" s="191" t="s">
        <v>279</v>
      </c>
      <c r="D249" s="191" t="s">
        <v>137</v>
      </c>
      <c r="E249" s="192" t="s">
        <v>280</v>
      </c>
      <c r="F249" s="193" t="s">
        <v>281</v>
      </c>
      <c r="G249" s="194" t="s">
        <v>200</v>
      </c>
      <c r="H249" s="195">
        <v>404.69</v>
      </c>
      <c r="I249" s="196"/>
      <c r="J249" s="197">
        <f>ROUND(I249*H249,2)</f>
        <v>0</v>
      </c>
      <c r="K249" s="193" t="s">
        <v>141</v>
      </c>
      <c r="L249" s="39"/>
      <c r="M249" s="198" t="s">
        <v>1</v>
      </c>
      <c r="N249" s="199" t="s">
        <v>46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142</v>
      </c>
      <c r="AT249" s="202" t="s">
        <v>137</v>
      </c>
      <c r="AU249" s="202" t="s">
        <v>90</v>
      </c>
      <c r="AY249" s="17" t="s">
        <v>135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88</v>
      </c>
      <c r="BK249" s="203">
        <f>ROUND(I249*H249,2)</f>
        <v>0</v>
      </c>
      <c r="BL249" s="17" t="s">
        <v>142</v>
      </c>
      <c r="BM249" s="202" t="s">
        <v>533</v>
      </c>
    </row>
    <row r="250" spans="1:47" s="2" customFormat="1" ht="19.5">
      <c r="A250" s="34"/>
      <c r="B250" s="35"/>
      <c r="C250" s="36"/>
      <c r="D250" s="204" t="s">
        <v>144</v>
      </c>
      <c r="E250" s="36"/>
      <c r="F250" s="205" t="s">
        <v>283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144</v>
      </c>
      <c r="AU250" s="17" t="s">
        <v>90</v>
      </c>
    </row>
    <row r="251" spans="2:51" s="13" customFormat="1" ht="11.25">
      <c r="B251" s="209"/>
      <c r="C251" s="210"/>
      <c r="D251" s="204" t="s">
        <v>146</v>
      </c>
      <c r="E251" s="211" t="s">
        <v>1</v>
      </c>
      <c r="F251" s="212" t="s">
        <v>534</v>
      </c>
      <c r="G251" s="210"/>
      <c r="H251" s="211" t="s">
        <v>1</v>
      </c>
      <c r="I251" s="213"/>
      <c r="J251" s="210"/>
      <c r="K251" s="210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146</v>
      </c>
      <c r="AU251" s="218" t="s">
        <v>90</v>
      </c>
      <c r="AV251" s="13" t="s">
        <v>88</v>
      </c>
      <c r="AW251" s="13" t="s">
        <v>36</v>
      </c>
      <c r="AX251" s="13" t="s">
        <v>81</v>
      </c>
      <c r="AY251" s="218" t="s">
        <v>135</v>
      </c>
    </row>
    <row r="252" spans="2:51" s="14" customFormat="1" ht="11.25">
      <c r="B252" s="219"/>
      <c r="C252" s="220"/>
      <c r="D252" s="204" t="s">
        <v>146</v>
      </c>
      <c r="E252" s="221" t="s">
        <v>1</v>
      </c>
      <c r="F252" s="222" t="s">
        <v>535</v>
      </c>
      <c r="G252" s="220"/>
      <c r="H252" s="223">
        <v>404.69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146</v>
      </c>
      <c r="AU252" s="229" t="s">
        <v>90</v>
      </c>
      <c r="AV252" s="14" t="s">
        <v>90</v>
      </c>
      <c r="AW252" s="14" t="s">
        <v>36</v>
      </c>
      <c r="AX252" s="14" t="s">
        <v>88</v>
      </c>
      <c r="AY252" s="229" t="s">
        <v>135</v>
      </c>
    </row>
    <row r="253" spans="1:65" s="2" customFormat="1" ht="16.5" customHeight="1">
      <c r="A253" s="34"/>
      <c r="B253" s="35"/>
      <c r="C253" s="241" t="s">
        <v>285</v>
      </c>
      <c r="D253" s="241" t="s">
        <v>215</v>
      </c>
      <c r="E253" s="242" t="s">
        <v>286</v>
      </c>
      <c r="F253" s="243" t="s">
        <v>287</v>
      </c>
      <c r="G253" s="244" t="s">
        <v>218</v>
      </c>
      <c r="H253" s="245">
        <v>31.192</v>
      </c>
      <c r="I253" s="246"/>
      <c r="J253" s="247">
        <f>ROUND(I253*H253,2)</f>
        <v>0</v>
      </c>
      <c r="K253" s="243" t="s">
        <v>141</v>
      </c>
      <c r="L253" s="248"/>
      <c r="M253" s="249" t="s">
        <v>1</v>
      </c>
      <c r="N253" s="250" t="s">
        <v>46</v>
      </c>
      <c r="O253" s="71"/>
      <c r="P253" s="200">
        <f>O253*H253</f>
        <v>0</v>
      </c>
      <c r="Q253" s="200">
        <v>1</v>
      </c>
      <c r="R253" s="200">
        <f>Q253*H253</f>
        <v>31.192</v>
      </c>
      <c r="S253" s="200">
        <v>0</v>
      </c>
      <c r="T253" s="201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02" t="s">
        <v>197</v>
      </c>
      <c r="AT253" s="202" t="s">
        <v>215</v>
      </c>
      <c r="AU253" s="202" t="s">
        <v>90</v>
      </c>
      <c r="AY253" s="17" t="s">
        <v>135</v>
      </c>
      <c r="BE253" s="203">
        <f>IF(N253="základní",J253,0)</f>
        <v>0</v>
      </c>
      <c r="BF253" s="203">
        <f>IF(N253="snížená",J253,0)</f>
        <v>0</v>
      </c>
      <c r="BG253" s="203">
        <f>IF(N253="zákl. přenesená",J253,0)</f>
        <v>0</v>
      </c>
      <c r="BH253" s="203">
        <f>IF(N253="sníž. přenesená",J253,0)</f>
        <v>0</v>
      </c>
      <c r="BI253" s="203">
        <f>IF(N253="nulová",J253,0)</f>
        <v>0</v>
      </c>
      <c r="BJ253" s="17" t="s">
        <v>88</v>
      </c>
      <c r="BK253" s="203">
        <f>ROUND(I253*H253,2)</f>
        <v>0</v>
      </c>
      <c r="BL253" s="17" t="s">
        <v>142</v>
      </c>
      <c r="BM253" s="202" t="s">
        <v>536</v>
      </c>
    </row>
    <row r="254" spans="1:47" s="2" customFormat="1" ht="11.25">
      <c r="A254" s="34"/>
      <c r="B254" s="35"/>
      <c r="C254" s="36"/>
      <c r="D254" s="204" t="s">
        <v>144</v>
      </c>
      <c r="E254" s="36"/>
      <c r="F254" s="205" t="s">
        <v>287</v>
      </c>
      <c r="G254" s="36"/>
      <c r="H254" s="36"/>
      <c r="I254" s="206"/>
      <c r="J254" s="36"/>
      <c r="K254" s="36"/>
      <c r="L254" s="39"/>
      <c r="M254" s="207"/>
      <c r="N254" s="208"/>
      <c r="O254" s="71"/>
      <c r="P254" s="71"/>
      <c r="Q254" s="71"/>
      <c r="R254" s="71"/>
      <c r="S254" s="71"/>
      <c r="T254" s="72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144</v>
      </c>
      <c r="AU254" s="17" t="s">
        <v>90</v>
      </c>
    </row>
    <row r="255" spans="2:51" s="13" customFormat="1" ht="11.25">
      <c r="B255" s="209"/>
      <c r="C255" s="210"/>
      <c r="D255" s="204" t="s">
        <v>146</v>
      </c>
      <c r="E255" s="211" t="s">
        <v>1</v>
      </c>
      <c r="F255" s="212" t="s">
        <v>147</v>
      </c>
      <c r="G255" s="210"/>
      <c r="H255" s="211" t="s">
        <v>1</v>
      </c>
      <c r="I255" s="213"/>
      <c r="J255" s="210"/>
      <c r="K255" s="210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146</v>
      </c>
      <c r="AU255" s="218" t="s">
        <v>90</v>
      </c>
      <c r="AV255" s="13" t="s">
        <v>88</v>
      </c>
      <c r="AW255" s="13" t="s">
        <v>36</v>
      </c>
      <c r="AX255" s="13" t="s">
        <v>81</v>
      </c>
      <c r="AY255" s="218" t="s">
        <v>135</v>
      </c>
    </row>
    <row r="256" spans="2:51" s="13" customFormat="1" ht="11.25">
      <c r="B256" s="209"/>
      <c r="C256" s="210"/>
      <c r="D256" s="204" t="s">
        <v>146</v>
      </c>
      <c r="E256" s="211" t="s">
        <v>1</v>
      </c>
      <c r="F256" s="212" t="s">
        <v>270</v>
      </c>
      <c r="G256" s="210"/>
      <c r="H256" s="211" t="s">
        <v>1</v>
      </c>
      <c r="I256" s="213"/>
      <c r="J256" s="210"/>
      <c r="K256" s="210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146</v>
      </c>
      <c r="AU256" s="218" t="s">
        <v>90</v>
      </c>
      <c r="AV256" s="13" t="s">
        <v>88</v>
      </c>
      <c r="AW256" s="13" t="s">
        <v>36</v>
      </c>
      <c r="AX256" s="13" t="s">
        <v>81</v>
      </c>
      <c r="AY256" s="218" t="s">
        <v>135</v>
      </c>
    </row>
    <row r="257" spans="2:51" s="14" customFormat="1" ht="11.25">
      <c r="B257" s="219"/>
      <c r="C257" s="220"/>
      <c r="D257" s="204" t="s">
        <v>146</v>
      </c>
      <c r="E257" s="221" t="s">
        <v>1</v>
      </c>
      <c r="F257" s="222" t="s">
        <v>289</v>
      </c>
      <c r="G257" s="220"/>
      <c r="H257" s="223">
        <v>31.192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146</v>
      </c>
      <c r="AU257" s="229" t="s">
        <v>90</v>
      </c>
      <c r="AV257" s="14" t="s">
        <v>90</v>
      </c>
      <c r="AW257" s="14" t="s">
        <v>36</v>
      </c>
      <c r="AX257" s="14" t="s">
        <v>88</v>
      </c>
      <c r="AY257" s="229" t="s">
        <v>135</v>
      </c>
    </row>
    <row r="258" spans="1:65" s="2" customFormat="1" ht="24.2" customHeight="1">
      <c r="A258" s="34"/>
      <c r="B258" s="35"/>
      <c r="C258" s="191" t="s">
        <v>7</v>
      </c>
      <c r="D258" s="191" t="s">
        <v>137</v>
      </c>
      <c r="E258" s="192" t="s">
        <v>290</v>
      </c>
      <c r="F258" s="193" t="s">
        <v>291</v>
      </c>
      <c r="G258" s="194" t="s">
        <v>200</v>
      </c>
      <c r="H258" s="195">
        <v>404.69</v>
      </c>
      <c r="I258" s="196"/>
      <c r="J258" s="197">
        <f>ROUND(I258*H258,2)</f>
        <v>0</v>
      </c>
      <c r="K258" s="193" t="s">
        <v>141</v>
      </c>
      <c r="L258" s="39"/>
      <c r="M258" s="198" t="s">
        <v>1</v>
      </c>
      <c r="N258" s="199" t="s">
        <v>46</v>
      </c>
      <c r="O258" s="71"/>
      <c r="P258" s="200">
        <f>O258*H258</f>
        <v>0</v>
      </c>
      <c r="Q258" s="200">
        <v>0</v>
      </c>
      <c r="R258" s="200">
        <f>Q258*H258</f>
        <v>0</v>
      </c>
      <c r="S258" s="200">
        <v>0</v>
      </c>
      <c r="T258" s="201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02" t="s">
        <v>142</v>
      </c>
      <c r="AT258" s="202" t="s">
        <v>137</v>
      </c>
      <c r="AU258" s="202" t="s">
        <v>90</v>
      </c>
      <c r="AY258" s="17" t="s">
        <v>135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17" t="s">
        <v>88</v>
      </c>
      <c r="BK258" s="203">
        <f>ROUND(I258*H258,2)</f>
        <v>0</v>
      </c>
      <c r="BL258" s="17" t="s">
        <v>142</v>
      </c>
      <c r="BM258" s="202" t="s">
        <v>537</v>
      </c>
    </row>
    <row r="259" spans="1:47" s="2" customFormat="1" ht="19.5">
      <c r="A259" s="34"/>
      <c r="B259" s="35"/>
      <c r="C259" s="36"/>
      <c r="D259" s="204" t="s">
        <v>144</v>
      </c>
      <c r="E259" s="36"/>
      <c r="F259" s="205" t="s">
        <v>293</v>
      </c>
      <c r="G259" s="36"/>
      <c r="H259" s="36"/>
      <c r="I259" s="206"/>
      <c r="J259" s="36"/>
      <c r="K259" s="36"/>
      <c r="L259" s="39"/>
      <c r="M259" s="207"/>
      <c r="N259" s="208"/>
      <c r="O259" s="71"/>
      <c r="P259" s="71"/>
      <c r="Q259" s="71"/>
      <c r="R259" s="71"/>
      <c r="S259" s="71"/>
      <c r="T259" s="72"/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T259" s="17" t="s">
        <v>144</v>
      </c>
      <c r="AU259" s="17" t="s">
        <v>90</v>
      </c>
    </row>
    <row r="260" spans="2:51" s="13" customFormat="1" ht="11.25">
      <c r="B260" s="209"/>
      <c r="C260" s="210"/>
      <c r="D260" s="204" t="s">
        <v>146</v>
      </c>
      <c r="E260" s="211" t="s">
        <v>1</v>
      </c>
      <c r="F260" s="212" t="s">
        <v>534</v>
      </c>
      <c r="G260" s="210"/>
      <c r="H260" s="211" t="s">
        <v>1</v>
      </c>
      <c r="I260" s="213"/>
      <c r="J260" s="210"/>
      <c r="K260" s="210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146</v>
      </c>
      <c r="AU260" s="218" t="s">
        <v>90</v>
      </c>
      <c r="AV260" s="13" t="s">
        <v>88</v>
      </c>
      <c r="AW260" s="13" t="s">
        <v>36</v>
      </c>
      <c r="AX260" s="13" t="s">
        <v>81</v>
      </c>
      <c r="AY260" s="218" t="s">
        <v>135</v>
      </c>
    </row>
    <row r="261" spans="2:51" s="14" customFormat="1" ht="11.25">
      <c r="B261" s="219"/>
      <c r="C261" s="220"/>
      <c r="D261" s="204" t="s">
        <v>146</v>
      </c>
      <c r="E261" s="221" t="s">
        <v>1</v>
      </c>
      <c r="F261" s="222" t="s">
        <v>535</v>
      </c>
      <c r="G261" s="220"/>
      <c r="H261" s="223">
        <v>404.69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146</v>
      </c>
      <c r="AU261" s="229" t="s">
        <v>90</v>
      </c>
      <c r="AV261" s="14" t="s">
        <v>90</v>
      </c>
      <c r="AW261" s="14" t="s">
        <v>36</v>
      </c>
      <c r="AX261" s="14" t="s">
        <v>88</v>
      </c>
      <c r="AY261" s="229" t="s">
        <v>135</v>
      </c>
    </row>
    <row r="262" spans="1:65" s="2" customFormat="1" ht="16.5" customHeight="1">
      <c r="A262" s="34"/>
      <c r="B262" s="35"/>
      <c r="C262" s="241" t="s">
        <v>294</v>
      </c>
      <c r="D262" s="241" t="s">
        <v>215</v>
      </c>
      <c r="E262" s="242" t="s">
        <v>295</v>
      </c>
      <c r="F262" s="243" t="s">
        <v>296</v>
      </c>
      <c r="G262" s="244" t="s">
        <v>297</v>
      </c>
      <c r="H262" s="245">
        <v>8.094</v>
      </c>
      <c r="I262" s="246"/>
      <c r="J262" s="247">
        <f>ROUND(I262*H262,2)</f>
        <v>0</v>
      </c>
      <c r="K262" s="243" t="s">
        <v>141</v>
      </c>
      <c r="L262" s="248"/>
      <c r="M262" s="249" t="s">
        <v>1</v>
      </c>
      <c r="N262" s="250" t="s">
        <v>46</v>
      </c>
      <c r="O262" s="71"/>
      <c r="P262" s="200">
        <f>O262*H262</f>
        <v>0</v>
      </c>
      <c r="Q262" s="200">
        <v>0.001</v>
      </c>
      <c r="R262" s="200">
        <f>Q262*H262</f>
        <v>0.008093999999999999</v>
      </c>
      <c r="S262" s="200">
        <v>0</v>
      </c>
      <c r="T262" s="201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02" t="s">
        <v>197</v>
      </c>
      <c r="AT262" s="202" t="s">
        <v>215</v>
      </c>
      <c r="AU262" s="202" t="s">
        <v>90</v>
      </c>
      <c r="AY262" s="17" t="s">
        <v>135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17" t="s">
        <v>88</v>
      </c>
      <c r="BK262" s="203">
        <f>ROUND(I262*H262,2)</f>
        <v>0</v>
      </c>
      <c r="BL262" s="17" t="s">
        <v>142</v>
      </c>
      <c r="BM262" s="202" t="s">
        <v>538</v>
      </c>
    </row>
    <row r="263" spans="1:47" s="2" customFormat="1" ht="11.25">
      <c r="A263" s="34"/>
      <c r="B263" s="35"/>
      <c r="C263" s="36"/>
      <c r="D263" s="204" t="s">
        <v>144</v>
      </c>
      <c r="E263" s="36"/>
      <c r="F263" s="205" t="s">
        <v>296</v>
      </c>
      <c r="G263" s="36"/>
      <c r="H263" s="36"/>
      <c r="I263" s="206"/>
      <c r="J263" s="36"/>
      <c r="K263" s="36"/>
      <c r="L263" s="39"/>
      <c r="M263" s="207"/>
      <c r="N263" s="208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144</v>
      </c>
      <c r="AU263" s="17" t="s">
        <v>90</v>
      </c>
    </row>
    <row r="264" spans="2:51" s="14" customFormat="1" ht="11.25">
      <c r="B264" s="219"/>
      <c r="C264" s="220"/>
      <c r="D264" s="204" t="s">
        <v>146</v>
      </c>
      <c r="E264" s="220"/>
      <c r="F264" s="222" t="s">
        <v>539</v>
      </c>
      <c r="G264" s="220"/>
      <c r="H264" s="223">
        <v>8.094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146</v>
      </c>
      <c r="AU264" s="229" t="s">
        <v>90</v>
      </c>
      <c r="AV264" s="14" t="s">
        <v>90</v>
      </c>
      <c r="AW264" s="14" t="s">
        <v>4</v>
      </c>
      <c r="AX264" s="14" t="s">
        <v>88</v>
      </c>
      <c r="AY264" s="229" t="s">
        <v>135</v>
      </c>
    </row>
    <row r="265" spans="2:63" s="12" customFormat="1" ht="22.9" customHeight="1">
      <c r="B265" s="175"/>
      <c r="C265" s="176"/>
      <c r="D265" s="177" t="s">
        <v>80</v>
      </c>
      <c r="E265" s="189" t="s">
        <v>156</v>
      </c>
      <c r="F265" s="189" t="s">
        <v>540</v>
      </c>
      <c r="G265" s="176"/>
      <c r="H265" s="176"/>
      <c r="I265" s="179"/>
      <c r="J265" s="190">
        <f>BK265</f>
        <v>0</v>
      </c>
      <c r="K265" s="176"/>
      <c r="L265" s="181"/>
      <c r="M265" s="182"/>
      <c r="N265" s="183"/>
      <c r="O265" s="183"/>
      <c r="P265" s="184">
        <f>SUM(P266:P280)</f>
        <v>0</v>
      </c>
      <c r="Q265" s="183"/>
      <c r="R265" s="184">
        <f>SUM(R266:R280)</f>
        <v>0.32576876</v>
      </c>
      <c r="S265" s="183"/>
      <c r="T265" s="185">
        <f>SUM(T266:T280)</f>
        <v>0</v>
      </c>
      <c r="AR265" s="186" t="s">
        <v>88</v>
      </c>
      <c r="AT265" s="187" t="s">
        <v>80</v>
      </c>
      <c r="AU265" s="187" t="s">
        <v>88</v>
      </c>
      <c r="AY265" s="186" t="s">
        <v>135</v>
      </c>
      <c r="BK265" s="188">
        <f>SUM(BK266:BK280)</f>
        <v>0</v>
      </c>
    </row>
    <row r="266" spans="1:65" s="2" customFormat="1" ht="24.2" customHeight="1">
      <c r="A266" s="34"/>
      <c r="B266" s="35"/>
      <c r="C266" s="191" t="s">
        <v>301</v>
      </c>
      <c r="D266" s="191" t="s">
        <v>137</v>
      </c>
      <c r="E266" s="192" t="s">
        <v>541</v>
      </c>
      <c r="F266" s="193" t="s">
        <v>542</v>
      </c>
      <c r="G266" s="194" t="s">
        <v>140</v>
      </c>
      <c r="H266" s="195">
        <v>8.038</v>
      </c>
      <c r="I266" s="196"/>
      <c r="J266" s="197">
        <f>ROUND(I266*H266,2)</f>
        <v>0</v>
      </c>
      <c r="K266" s="193" t="s">
        <v>141</v>
      </c>
      <c r="L266" s="39"/>
      <c r="M266" s="198" t="s">
        <v>1</v>
      </c>
      <c r="N266" s="199" t="s">
        <v>46</v>
      </c>
      <c r="O266" s="71"/>
      <c r="P266" s="200">
        <f>O266*H266</f>
        <v>0</v>
      </c>
      <c r="Q266" s="200">
        <v>0</v>
      </c>
      <c r="R266" s="200">
        <f>Q266*H266</f>
        <v>0</v>
      </c>
      <c r="S266" s="200">
        <v>0</v>
      </c>
      <c r="T266" s="201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02" t="s">
        <v>142</v>
      </c>
      <c r="AT266" s="202" t="s">
        <v>137</v>
      </c>
      <c r="AU266" s="202" t="s">
        <v>90</v>
      </c>
      <c r="AY266" s="17" t="s">
        <v>135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17" t="s">
        <v>88</v>
      </c>
      <c r="BK266" s="203">
        <f>ROUND(I266*H266,2)</f>
        <v>0</v>
      </c>
      <c r="BL266" s="17" t="s">
        <v>142</v>
      </c>
      <c r="BM266" s="202" t="s">
        <v>543</v>
      </c>
    </row>
    <row r="267" spans="1:47" s="2" customFormat="1" ht="48.75">
      <c r="A267" s="34"/>
      <c r="B267" s="35"/>
      <c r="C267" s="36"/>
      <c r="D267" s="204" t="s">
        <v>144</v>
      </c>
      <c r="E267" s="36"/>
      <c r="F267" s="205" t="s">
        <v>544</v>
      </c>
      <c r="G267" s="36"/>
      <c r="H267" s="36"/>
      <c r="I267" s="206"/>
      <c r="J267" s="36"/>
      <c r="K267" s="36"/>
      <c r="L267" s="39"/>
      <c r="M267" s="207"/>
      <c r="N267" s="208"/>
      <c r="O267" s="71"/>
      <c r="P267" s="71"/>
      <c r="Q267" s="71"/>
      <c r="R267" s="71"/>
      <c r="S267" s="71"/>
      <c r="T267" s="72"/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144</v>
      </c>
      <c r="AU267" s="17" t="s">
        <v>90</v>
      </c>
    </row>
    <row r="268" spans="2:51" s="13" customFormat="1" ht="11.25">
      <c r="B268" s="209"/>
      <c r="C268" s="210"/>
      <c r="D268" s="204" t="s">
        <v>146</v>
      </c>
      <c r="E268" s="211" t="s">
        <v>1</v>
      </c>
      <c r="F268" s="212" t="s">
        <v>545</v>
      </c>
      <c r="G268" s="210"/>
      <c r="H268" s="211" t="s">
        <v>1</v>
      </c>
      <c r="I268" s="213"/>
      <c r="J268" s="210"/>
      <c r="K268" s="210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146</v>
      </c>
      <c r="AU268" s="218" t="s">
        <v>90</v>
      </c>
      <c r="AV268" s="13" t="s">
        <v>88</v>
      </c>
      <c r="AW268" s="13" t="s">
        <v>36</v>
      </c>
      <c r="AX268" s="13" t="s">
        <v>81</v>
      </c>
      <c r="AY268" s="218" t="s">
        <v>135</v>
      </c>
    </row>
    <row r="269" spans="2:51" s="14" customFormat="1" ht="11.25">
      <c r="B269" s="219"/>
      <c r="C269" s="220"/>
      <c r="D269" s="204" t="s">
        <v>146</v>
      </c>
      <c r="E269" s="221" t="s">
        <v>1</v>
      </c>
      <c r="F269" s="222" t="s">
        <v>546</v>
      </c>
      <c r="G269" s="220"/>
      <c r="H269" s="223">
        <v>8.038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146</v>
      </c>
      <c r="AU269" s="229" t="s">
        <v>90</v>
      </c>
      <c r="AV269" s="14" t="s">
        <v>90</v>
      </c>
      <c r="AW269" s="14" t="s">
        <v>36</v>
      </c>
      <c r="AX269" s="14" t="s">
        <v>88</v>
      </c>
      <c r="AY269" s="229" t="s">
        <v>135</v>
      </c>
    </row>
    <row r="270" spans="1:65" s="2" customFormat="1" ht="21.75" customHeight="1">
      <c r="A270" s="34"/>
      <c r="B270" s="35"/>
      <c r="C270" s="191" t="s">
        <v>307</v>
      </c>
      <c r="D270" s="191" t="s">
        <v>137</v>
      </c>
      <c r="E270" s="192" t="s">
        <v>547</v>
      </c>
      <c r="F270" s="193" t="s">
        <v>548</v>
      </c>
      <c r="G270" s="194" t="s">
        <v>200</v>
      </c>
      <c r="H270" s="195">
        <v>16.563</v>
      </c>
      <c r="I270" s="196"/>
      <c r="J270" s="197">
        <f>ROUND(I270*H270,2)</f>
        <v>0</v>
      </c>
      <c r="K270" s="193" t="s">
        <v>141</v>
      </c>
      <c r="L270" s="39"/>
      <c r="M270" s="198" t="s">
        <v>1</v>
      </c>
      <c r="N270" s="199" t="s">
        <v>46</v>
      </c>
      <c r="O270" s="71"/>
      <c r="P270" s="200">
        <f>O270*H270</f>
        <v>0</v>
      </c>
      <c r="Q270" s="200">
        <v>0.00726</v>
      </c>
      <c r="R270" s="200">
        <f>Q270*H270</f>
        <v>0.12024737999999999</v>
      </c>
      <c r="S270" s="200">
        <v>0</v>
      </c>
      <c r="T270" s="201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202" t="s">
        <v>142</v>
      </c>
      <c r="AT270" s="202" t="s">
        <v>137</v>
      </c>
      <c r="AU270" s="202" t="s">
        <v>90</v>
      </c>
      <c r="AY270" s="17" t="s">
        <v>135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17" t="s">
        <v>88</v>
      </c>
      <c r="BK270" s="203">
        <f>ROUND(I270*H270,2)</f>
        <v>0</v>
      </c>
      <c r="BL270" s="17" t="s">
        <v>142</v>
      </c>
      <c r="BM270" s="202" t="s">
        <v>549</v>
      </c>
    </row>
    <row r="271" spans="1:47" s="2" customFormat="1" ht="48.75">
      <c r="A271" s="34"/>
      <c r="B271" s="35"/>
      <c r="C271" s="36"/>
      <c r="D271" s="204" t="s">
        <v>144</v>
      </c>
      <c r="E271" s="36"/>
      <c r="F271" s="205" t="s">
        <v>550</v>
      </c>
      <c r="G271" s="36"/>
      <c r="H271" s="36"/>
      <c r="I271" s="206"/>
      <c r="J271" s="36"/>
      <c r="K271" s="36"/>
      <c r="L271" s="39"/>
      <c r="M271" s="207"/>
      <c r="N271" s="208"/>
      <c r="O271" s="71"/>
      <c r="P271" s="71"/>
      <c r="Q271" s="71"/>
      <c r="R271" s="71"/>
      <c r="S271" s="71"/>
      <c r="T271" s="72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144</v>
      </c>
      <c r="AU271" s="17" t="s">
        <v>90</v>
      </c>
    </row>
    <row r="272" spans="2:51" s="13" customFormat="1" ht="11.25">
      <c r="B272" s="209"/>
      <c r="C272" s="210"/>
      <c r="D272" s="204" t="s">
        <v>146</v>
      </c>
      <c r="E272" s="211" t="s">
        <v>1</v>
      </c>
      <c r="F272" s="212" t="s">
        <v>545</v>
      </c>
      <c r="G272" s="210"/>
      <c r="H272" s="211" t="s">
        <v>1</v>
      </c>
      <c r="I272" s="213"/>
      <c r="J272" s="210"/>
      <c r="K272" s="210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146</v>
      </c>
      <c r="AU272" s="218" t="s">
        <v>90</v>
      </c>
      <c r="AV272" s="13" t="s">
        <v>88</v>
      </c>
      <c r="AW272" s="13" t="s">
        <v>36</v>
      </c>
      <c r="AX272" s="13" t="s">
        <v>81</v>
      </c>
      <c r="AY272" s="218" t="s">
        <v>135</v>
      </c>
    </row>
    <row r="273" spans="2:51" s="14" customFormat="1" ht="11.25">
      <c r="B273" s="219"/>
      <c r="C273" s="220"/>
      <c r="D273" s="204" t="s">
        <v>146</v>
      </c>
      <c r="E273" s="221" t="s">
        <v>1</v>
      </c>
      <c r="F273" s="222" t="s">
        <v>551</v>
      </c>
      <c r="G273" s="220"/>
      <c r="H273" s="223">
        <v>16.563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146</v>
      </c>
      <c r="AU273" s="229" t="s">
        <v>90</v>
      </c>
      <c r="AV273" s="14" t="s">
        <v>90</v>
      </c>
      <c r="AW273" s="14" t="s">
        <v>36</v>
      </c>
      <c r="AX273" s="14" t="s">
        <v>88</v>
      </c>
      <c r="AY273" s="229" t="s">
        <v>135</v>
      </c>
    </row>
    <row r="274" spans="1:65" s="2" customFormat="1" ht="21.75" customHeight="1">
      <c r="A274" s="34"/>
      <c r="B274" s="35"/>
      <c r="C274" s="191" t="s">
        <v>312</v>
      </c>
      <c r="D274" s="191" t="s">
        <v>137</v>
      </c>
      <c r="E274" s="192" t="s">
        <v>552</v>
      </c>
      <c r="F274" s="193" t="s">
        <v>553</v>
      </c>
      <c r="G274" s="194" t="s">
        <v>200</v>
      </c>
      <c r="H274" s="195">
        <v>16.563</v>
      </c>
      <c r="I274" s="196"/>
      <c r="J274" s="197">
        <f>ROUND(I274*H274,2)</f>
        <v>0</v>
      </c>
      <c r="K274" s="193" t="s">
        <v>141</v>
      </c>
      <c r="L274" s="39"/>
      <c r="M274" s="198" t="s">
        <v>1</v>
      </c>
      <c r="N274" s="199" t="s">
        <v>46</v>
      </c>
      <c r="O274" s="71"/>
      <c r="P274" s="200">
        <f>O274*H274</f>
        <v>0</v>
      </c>
      <c r="Q274" s="200">
        <v>0.00086</v>
      </c>
      <c r="R274" s="200">
        <f>Q274*H274</f>
        <v>0.014244179999999999</v>
      </c>
      <c r="S274" s="200">
        <v>0</v>
      </c>
      <c r="T274" s="201">
        <f>S274*H274</f>
        <v>0</v>
      </c>
      <c r="U274" s="34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202" t="s">
        <v>142</v>
      </c>
      <c r="AT274" s="202" t="s">
        <v>137</v>
      </c>
      <c r="AU274" s="202" t="s">
        <v>90</v>
      </c>
      <c r="AY274" s="17" t="s">
        <v>135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17" t="s">
        <v>88</v>
      </c>
      <c r="BK274" s="203">
        <f>ROUND(I274*H274,2)</f>
        <v>0</v>
      </c>
      <c r="BL274" s="17" t="s">
        <v>142</v>
      </c>
      <c r="BM274" s="202" t="s">
        <v>554</v>
      </c>
    </row>
    <row r="275" spans="1:47" s="2" customFormat="1" ht="48.75">
      <c r="A275" s="34"/>
      <c r="B275" s="35"/>
      <c r="C275" s="36"/>
      <c r="D275" s="204" t="s">
        <v>144</v>
      </c>
      <c r="E275" s="36"/>
      <c r="F275" s="205" t="s">
        <v>555</v>
      </c>
      <c r="G275" s="36"/>
      <c r="H275" s="36"/>
      <c r="I275" s="206"/>
      <c r="J275" s="36"/>
      <c r="K275" s="36"/>
      <c r="L275" s="39"/>
      <c r="M275" s="207"/>
      <c r="N275" s="208"/>
      <c r="O275" s="71"/>
      <c r="P275" s="71"/>
      <c r="Q275" s="71"/>
      <c r="R275" s="71"/>
      <c r="S275" s="71"/>
      <c r="T275" s="72"/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144</v>
      </c>
      <c r="AU275" s="17" t="s">
        <v>90</v>
      </c>
    </row>
    <row r="276" spans="1:65" s="2" customFormat="1" ht="24.2" customHeight="1">
      <c r="A276" s="34"/>
      <c r="B276" s="35"/>
      <c r="C276" s="191" t="s">
        <v>319</v>
      </c>
      <c r="D276" s="191" t="s">
        <v>137</v>
      </c>
      <c r="E276" s="192" t="s">
        <v>556</v>
      </c>
      <c r="F276" s="193" t="s">
        <v>557</v>
      </c>
      <c r="G276" s="194" t="s">
        <v>218</v>
      </c>
      <c r="H276" s="195">
        <v>0.184</v>
      </c>
      <c r="I276" s="196"/>
      <c r="J276" s="197">
        <f>ROUND(I276*H276,2)</f>
        <v>0</v>
      </c>
      <c r="K276" s="193" t="s">
        <v>141</v>
      </c>
      <c r="L276" s="39"/>
      <c r="M276" s="198" t="s">
        <v>1</v>
      </c>
      <c r="N276" s="199" t="s">
        <v>46</v>
      </c>
      <c r="O276" s="71"/>
      <c r="P276" s="200">
        <f>O276*H276</f>
        <v>0</v>
      </c>
      <c r="Q276" s="200">
        <v>1.03955</v>
      </c>
      <c r="R276" s="200">
        <f>Q276*H276</f>
        <v>0.19127719999999998</v>
      </c>
      <c r="S276" s="200">
        <v>0</v>
      </c>
      <c r="T276" s="201">
        <f>S276*H276</f>
        <v>0</v>
      </c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202" t="s">
        <v>142</v>
      </c>
      <c r="AT276" s="202" t="s">
        <v>137</v>
      </c>
      <c r="AU276" s="202" t="s">
        <v>90</v>
      </c>
      <c r="AY276" s="17" t="s">
        <v>135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17" t="s">
        <v>88</v>
      </c>
      <c r="BK276" s="203">
        <f>ROUND(I276*H276,2)</f>
        <v>0</v>
      </c>
      <c r="BL276" s="17" t="s">
        <v>142</v>
      </c>
      <c r="BM276" s="202" t="s">
        <v>558</v>
      </c>
    </row>
    <row r="277" spans="1:47" s="2" customFormat="1" ht="48.75">
      <c r="A277" s="34"/>
      <c r="B277" s="35"/>
      <c r="C277" s="36"/>
      <c r="D277" s="204" t="s">
        <v>144</v>
      </c>
      <c r="E277" s="36"/>
      <c r="F277" s="205" t="s">
        <v>559</v>
      </c>
      <c r="G277" s="36"/>
      <c r="H277" s="36"/>
      <c r="I277" s="206"/>
      <c r="J277" s="36"/>
      <c r="K277" s="36"/>
      <c r="L277" s="39"/>
      <c r="M277" s="207"/>
      <c r="N277" s="208"/>
      <c r="O277" s="71"/>
      <c r="P277" s="71"/>
      <c r="Q277" s="71"/>
      <c r="R277" s="71"/>
      <c r="S277" s="71"/>
      <c r="T277" s="72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144</v>
      </c>
      <c r="AU277" s="17" t="s">
        <v>90</v>
      </c>
    </row>
    <row r="278" spans="2:51" s="13" customFormat="1" ht="11.25">
      <c r="B278" s="209"/>
      <c r="C278" s="210"/>
      <c r="D278" s="204" t="s">
        <v>146</v>
      </c>
      <c r="E278" s="211" t="s">
        <v>1</v>
      </c>
      <c r="F278" s="212" t="s">
        <v>545</v>
      </c>
      <c r="G278" s="210"/>
      <c r="H278" s="211" t="s">
        <v>1</v>
      </c>
      <c r="I278" s="213"/>
      <c r="J278" s="210"/>
      <c r="K278" s="210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146</v>
      </c>
      <c r="AU278" s="218" t="s">
        <v>90</v>
      </c>
      <c r="AV278" s="13" t="s">
        <v>88</v>
      </c>
      <c r="AW278" s="13" t="s">
        <v>36</v>
      </c>
      <c r="AX278" s="13" t="s">
        <v>81</v>
      </c>
      <c r="AY278" s="218" t="s">
        <v>135</v>
      </c>
    </row>
    <row r="279" spans="2:51" s="13" customFormat="1" ht="11.25">
      <c r="B279" s="209"/>
      <c r="C279" s="210"/>
      <c r="D279" s="204" t="s">
        <v>146</v>
      </c>
      <c r="E279" s="211" t="s">
        <v>1</v>
      </c>
      <c r="F279" s="212" t="s">
        <v>560</v>
      </c>
      <c r="G279" s="210"/>
      <c r="H279" s="211" t="s">
        <v>1</v>
      </c>
      <c r="I279" s="213"/>
      <c r="J279" s="210"/>
      <c r="K279" s="210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146</v>
      </c>
      <c r="AU279" s="218" t="s">
        <v>90</v>
      </c>
      <c r="AV279" s="13" t="s">
        <v>88</v>
      </c>
      <c r="AW279" s="13" t="s">
        <v>36</v>
      </c>
      <c r="AX279" s="13" t="s">
        <v>81</v>
      </c>
      <c r="AY279" s="218" t="s">
        <v>135</v>
      </c>
    </row>
    <row r="280" spans="2:51" s="14" customFormat="1" ht="11.25">
      <c r="B280" s="219"/>
      <c r="C280" s="220"/>
      <c r="D280" s="204" t="s">
        <v>146</v>
      </c>
      <c r="E280" s="221" t="s">
        <v>1</v>
      </c>
      <c r="F280" s="222" t="s">
        <v>561</v>
      </c>
      <c r="G280" s="220"/>
      <c r="H280" s="223">
        <v>0.184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146</v>
      </c>
      <c r="AU280" s="229" t="s">
        <v>90</v>
      </c>
      <c r="AV280" s="14" t="s">
        <v>90</v>
      </c>
      <c r="AW280" s="14" t="s">
        <v>36</v>
      </c>
      <c r="AX280" s="14" t="s">
        <v>88</v>
      </c>
      <c r="AY280" s="229" t="s">
        <v>135</v>
      </c>
    </row>
    <row r="281" spans="2:63" s="12" customFormat="1" ht="22.9" customHeight="1">
      <c r="B281" s="175"/>
      <c r="C281" s="176"/>
      <c r="D281" s="177" t="s">
        <v>80</v>
      </c>
      <c r="E281" s="189" t="s">
        <v>142</v>
      </c>
      <c r="F281" s="189" t="s">
        <v>300</v>
      </c>
      <c r="G281" s="176"/>
      <c r="H281" s="176"/>
      <c r="I281" s="179"/>
      <c r="J281" s="190">
        <f>BK281</f>
        <v>0</v>
      </c>
      <c r="K281" s="176"/>
      <c r="L281" s="181"/>
      <c r="M281" s="182"/>
      <c r="N281" s="183"/>
      <c r="O281" s="183"/>
      <c r="P281" s="184">
        <f>SUM(P282:P342)</f>
        <v>0</v>
      </c>
      <c r="Q281" s="183"/>
      <c r="R281" s="184">
        <f>SUM(R282:R342)</f>
        <v>6202.345929187</v>
      </c>
      <c r="S281" s="183"/>
      <c r="T281" s="185">
        <f>SUM(T282:T342)</f>
        <v>0</v>
      </c>
      <c r="AR281" s="186" t="s">
        <v>88</v>
      </c>
      <c r="AT281" s="187" t="s">
        <v>80</v>
      </c>
      <c r="AU281" s="187" t="s">
        <v>88</v>
      </c>
      <c r="AY281" s="186" t="s">
        <v>135</v>
      </c>
      <c r="BK281" s="188">
        <f>SUM(BK282:BK342)</f>
        <v>0</v>
      </c>
    </row>
    <row r="282" spans="1:65" s="2" customFormat="1" ht="33" customHeight="1">
      <c r="A282" s="34"/>
      <c r="B282" s="35"/>
      <c r="C282" s="191" t="s">
        <v>323</v>
      </c>
      <c r="D282" s="191" t="s">
        <v>137</v>
      </c>
      <c r="E282" s="192" t="s">
        <v>302</v>
      </c>
      <c r="F282" s="193" t="s">
        <v>303</v>
      </c>
      <c r="G282" s="194" t="s">
        <v>140</v>
      </c>
      <c r="H282" s="195">
        <v>142.845</v>
      </c>
      <c r="I282" s="196"/>
      <c r="J282" s="197">
        <f>ROUND(I282*H282,2)</f>
        <v>0</v>
      </c>
      <c r="K282" s="193" t="s">
        <v>141</v>
      </c>
      <c r="L282" s="39"/>
      <c r="M282" s="198" t="s">
        <v>1</v>
      </c>
      <c r="N282" s="199" t="s">
        <v>46</v>
      </c>
      <c r="O282" s="71"/>
      <c r="P282" s="200">
        <f>O282*H282</f>
        <v>0</v>
      </c>
      <c r="Q282" s="200">
        <v>2.25</v>
      </c>
      <c r="R282" s="200">
        <f>Q282*H282</f>
        <v>321.40125</v>
      </c>
      <c r="S282" s="200">
        <v>0</v>
      </c>
      <c r="T282" s="201">
        <f>S282*H282</f>
        <v>0</v>
      </c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R282" s="202" t="s">
        <v>142</v>
      </c>
      <c r="AT282" s="202" t="s">
        <v>137</v>
      </c>
      <c r="AU282" s="202" t="s">
        <v>90</v>
      </c>
      <c r="AY282" s="17" t="s">
        <v>135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17" t="s">
        <v>88</v>
      </c>
      <c r="BK282" s="203">
        <f>ROUND(I282*H282,2)</f>
        <v>0</v>
      </c>
      <c r="BL282" s="17" t="s">
        <v>142</v>
      </c>
      <c r="BM282" s="202" t="s">
        <v>562</v>
      </c>
    </row>
    <row r="283" spans="1:47" s="2" customFormat="1" ht="29.25">
      <c r="A283" s="34"/>
      <c r="B283" s="35"/>
      <c r="C283" s="36"/>
      <c r="D283" s="204" t="s">
        <v>144</v>
      </c>
      <c r="E283" s="36"/>
      <c r="F283" s="205" t="s">
        <v>305</v>
      </c>
      <c r="G283" s="36"/>
      <c r="H283" s="36"/>
      <c r="I283" s="206"/>
      <c r="J283" s="36"/>
      <c r="K283" s="36"/>
      <c r="L283" s="39"/>
      <c r="M283" s="207"/>
      <c r="N283" s="208"/>
      <c r="O283" s="71"/>
      <c r="P283" s="71"/>
      <c r="Q283" s="71"/>
      <c r="R283" s="71"/>
      <c r="S283" s="71"/>
      <c r="T283" s="72"/>
      <c r="U283" s="34"/>
      <c r="V283" s="34"/>
      <c r="W283" s="34"/>
      <c r="X283" s="34"/>
      <c r="Y283" s="34"/>
      <c r="Z283" s="34"/>
      <c r="AA283" s="34"/>
      <c r="AB283" s="34"/>
      <c r="AC283" s="34"/>
      <c r="AD283" s="34"/>
      <c r="AE283" s="34"/>
      <c r="AT283" s="17" t="s">
        <v>144</v>
      </c>
      <c r="AU283" s="17" t="s">
        <v>90</v>
      </c>
    </row>
    <row r="284" spans="2:51" s="13" customFormat="1" ht="11.25">
      <c r="B284" s="209"/>
      <c r="C284" s="210"/>
      <c r="D284" s="204" t="s">
        <v>146</v>
      </c>
      <c r="E284" s="211" t="s">
        <v>1</v>
      </c>
      <c r="F284" s="212" t="s">
        <v>154</v>
      </c>
      <c r="G284" s="210"/>
      <c r="H284" s="211" t="s">
        <v>1</v>
      </c>
      <c r="I284" s="213"/>
      <c r="J284" s="210"/>
      <c r="K284" s="210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146</v>
      </c>
      <c r="AU284" s="218" t="s">
        <v>90</v>
      </c>
      <c r="AV284" s="13" t="s">
        <v>88</v>
      </c>
      <c r="AW284" s="13" t="s">
        <v>36</v>
      </c>
      <c r="AX284" s="13" t="s">
        <v>81</v>
      </c>
      <c r="AY284" s="218" t="s">
        <v>135</v>
      </c>
    </row>
    <row r="285" spans="2:51" s="14" customFormat="1" ht="11.25">
      <c r="B285" s="219"/>
      <c r="C285" s="220"/>
      <c r="D285" s="204" t="s">
        <v>146</v>
      </c>
      <c r="E285" s="221" t="s">
        <v>1</v>
      </c>
      <c r="F285" s="222" t="s">
        <v>563</v>
      </c>
      <c r="G285" s="220"/>
      <c r="H285" s="223">
        <v>142.845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146</v>
      </c>
      <c r="AU285" s="229" t="s">
        <v>90</v>
      </c>
      <c r="AV285" s="14" t="s">
        <v>90</v>
      </c>
      <c r="AW285" s="14" t="s">
        <v>36</v>
      </c>
      <c r="AX285" s="14" t="s">
        <v>88</v>
      </c>
      <c r="AY285" s="229" t="s">
        <v>135</v>
      </c>
    </row>
    <row r="286" spans="1:65" s="2" customFormat="1" ht="24.2" customHeight="1">
      <c r="A286" s="34"/>
      <c r="B286" s="35"/>
      <c r="C286" s="191" t="s">
        <v>334</v>
      </c>
      <c r="D286" s="191" t="s">
        <v>137</v>
      </c>
      <c r="E286" s="192" t="s">
        <v>308</v>
      </c>
      <c r="F286" s="193" t="s">
        <v>309</v>
      </c>
      <c r="G286" s="194" t="s">
        <v>140</v>
      </c>
      <c r="H286" s="195">
        <v>142.845</v>
      </c>
      <c r="I286" s="196"/>
      <c r="J286" s="197">
        <f>ROUND(I286*H286,2)</f>
        <v>0</v>
      </c>
      <c r="K286" s="193" t="s">
        <v>141</v>
      </c>
      <c r="L286" s="39"/>
      <c r="M286" s="198" t="s">
        <v>1</v>
      </c>
      <c r="N286" s="199" t="s">
        <v>46</v>
      </c>
      <c r="O286" s="71"/>
      <c r="P286" s="200">
        <f>O286*H286</f>
        <v>0</v>
      </c>
      <c r="Q286" s="200">
        <v>2.25</v>
      </c>
      <c r="R286" s="200">
        <f>Q286*H286</f>
        <v>321.40125</v>
      </c>
      <c r="S286" s="200">
        <v>0</v>
      </c>
      <c r="T286" s="201">
        <f>S286*H286</f>
        <v>0</v>
      </c>
      <c r="U286" s="34"/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202" t="s">
        <v>142</v>
      </c>
      <c r="AT286" s="202" t="s">
        <v>137</v>
      </c>
      <c r="AU286" s="202" t="s">
        <v>90</v>
      </c>
      <c r="AY286" s="17" t="s">
        <v>135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17" t="s">
        <v>88</v>
      </c>
      <c r="BK286" s="203">
        <f>ROUND(I286*H286,2)</f>
        <v>0</v>
      </c>
      <c r="BL286" s="17" t="s">
        <v>142</v>
      </c>
      <c r="BM286" s="202" t="s">
        <v>564</v>
      </c>
    </row>
    <row r="287" spans="1:47" s="2" customFormat="1" ht="19.5">
      <c r="A287" s="34"/>
      <c r="B287" s="35"/>
      <c r="C287" s="36"/>
      <c r="D287" s="204" t="s">
        <v>144</v>
      </c>
      <c r="E287" s="36"/>
      <c r="F287" s="205" t="s">
        <v>311</v>
      </c>
      <c r="G287" s="36"/>
      <c r="H287" s="36"/>
      <c r="I287" s="206"/>
      <c r="J287" s="36"/>
      <c r="K287" s="36"/>
      <c r="L287" s="39"/>
      <c r="M287" s="207"/>
      <c r="N287" s="208"/>
      <c r="O287" s="71"/>
      <c r="P287" s="71"/>
      <c r="Q287" s="71"/>
      <c r="R287" s="71"/>
      <c r="S287" s="71"/>
      <c r="T287" s="72"/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144</v>
      </c>
      <c r="AU287" s="17" t="s">
        <v>90</v>
      </c>
    </row>
    <row r="288" spans="2:51" s="13" customFormat="1" ht="11.25">
      <c r="B288" s="209"/>
      <c r="C288" s="210"/>
      <c r="D288" s="204" t="s">
        <v>146</v>
      </c>
      <c r="E288" s="211" t="s">
        <v>1</v>
      </c>
      <c r="F288" s="212" t="s">
        <v>154</v>
      </c>
      <c r="G288" s="210"/>
      <c r="H288" s="211" t="s">
        <v>1</v>
      </c>
      <c r="I288" s="213"/>
      <c r="J288" s="210"/>
      <c r="K288" s="210"/>
      <c r="L288" s="214"/>
      <c r="M288" s="215"/>
      <c r="N288" s="216"/>
      <c r="O288" s="216"/>
      <c r="P288" s="216"/>
      <c r="Q288" s="216"/>
      <c r="R288" s="216"/>
      <c r="S288" s="216"/>
      <c r="T288" s="217"/>
      <c r="AT288" s="218" t="s">
        <v>146</v>
      </c>
      <c r="AU288" s="218" t="s">
        <v>90</v>
      </c>
      <c r="AV288" s="13" t="s">
        <v>88</v>
      </c>
      <c r="AW288" s="13" t="s">
        <v>36</v>
      </c>
      <c r="AX288" s="13" t="s">
        <v>81</v>
      </c>
      <c r="AY288" s="218" t="s">
        <v>135</v>
      </c>
    </row>
    <row r="289" spans="2:51" s="14" customFormat="1" ht="11.25">
      <c r="B289" s="219"/>
      <c r="C289" s="220"/>
      <c r="D289" s="204" t="s">
        <v>146</v>
      </c>
      <c r="E289" s="221" t="s">
        <v>1</v>
      </c>
      <c r="F289" s="222" t="s">
        <v>565</v>
      </c>
      <c r="G289" s="220"/>
      <c r="H289" s="223">
        <v>142.845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146</v>
      </c>
      <c r="AU289" s="229" t="s">
        <v>90</v>
      </c>
      <c r="AV289" s="14" t="s">
        <v>90</v>
      </c>
      <c r="AW289" s="14" t="s">
        <v>36</v>
      </c>
      <c r="AX289" s="14" t="s">
        <v>88</v>
      </c>
      <c r="AY289" s="229" t="s">
        <v>135</v>
      </c>
    </row>
    <row r="290" spans="1:65" s="2" customFormat="1" ht="24.2" customHeight="1">
      <c r="A290" s="34"/>
      <c r="B290" s="35"/>
      <c r="C290" s="191" t="s">
        <v>340</v>
      </c>
      <c r="D290" s="191" t="s">
        <v>137</v>
      </c>
      <c r="E290" s="192" t="s">
        <v>313</v>
      </c>
      <c r="F290" s="193" t="s">
        <v>314</v>
      </c>
      <c r="G290" s="194" t="s">
        <v>200</v>
      </c>
      <c r="H290" s="195">
        <v>1095.145</v>
      </c>
      <c r="I290" s="196"/>
      <c r="J290" s="197">
        <f>ROUND(I290*H290,2)</f>
        <v>0</v>
      </c>
      <c r="K290" s="193" t="s">
        <v>141</v>
      </c>
      <c r="L290" s="39"/>
      <c r="M290" s="198" t="s">
        <v>1</v>
      </c>
      <c r="N290" s="199" t="s">
        <v>46</v>
      </c>
      <c r="O290" s="71"/>
      <c r="P290" s="200">
        <f>O290*H290</f>
        <v>0</v>
      </c>
      <c r="Q290" s="200">
        <v>0.0002126</v>
      </c>
      <c r="R290" s="200">
        <f>Q290*H290</f>
        <v>0.232827827</v>
      </c>
      <c r="S290" s="200">
        <v>0</v>
      </c>
      <c r="T290" s="201">
        <f>S290*H290</f>
        <v>0</v>
      </c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R290" s="202" t="s">
        <v>142</v>
      </c>
      <c r="AT290" s="202" t="s">
        <v>137</v>
      </c>
      <c r="AU290" s="202" t="s">
        <v>90</v>
      </c>
      <c r="AY290" s="17" t="s">
        <v>135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17" t="s">
        <v>88</v>
      </c>
      <c r="BK290" s="203">
        <f>ROUND(I290*H290,2)</f>
        <v>0</v>
      </c>
      <c r="BL290" s="17" t="s">
        <v>142</v>
      </c>
      <c r="BM290" s="202" t="s">
        <v>566</v>
      </c>
    </row>
    <row r="291" spans="1:47" s="2" customFormat="1" ht="29.25">
      <c r="A291" s="34"/>
      <c r="B291" s="35"/>
      <c r="C291" s="36"/>
      <c r="D291" s="204" t="s">
        <v>144</v>
      </c>
      <c r="E291" s="36"/>
      <c r="F291" s="205" t="s">
        <v>316</v>
      </c>
      <c r="G291" s="36"/>
      <c r="H291" s="36"/>
      <c r="I291" s="206"/>
      <c r="J291" s="36"/>
      <c r="K291" s="36"/>
      <c r="L291" s="39"/>
      <c r="M291" s="207"/>
      <c r="N291" s="208"/>
      <c r="O291" s="71"/>
      <c r="P291" s="71"/>
      <c r="Q291" s="71"/>
      <c r="R291" s="71"/>
      <c r="S291" s="71"/>
      <c r="T291" s="72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T291" s="17" t="s">
        <v>144</v>
      </c>
      <c r="AU291" s="17" t="s">
        <v>90</v>
      </c>
    </row>
    <row r="292" spans="2:51" s="13" customFormat="1" ht="11.25">
      <c r="B292" s="209"/>
      <c r="C292" s="210"/>
      <c r="D292" s="204" t="s">
        <v>146</v>
      </c>
      <c r="E292" s="211" t="s">
        <v>1</v>
      </c>
      <c r="F292" s="212" t="s">
        <v>317</v>
      </c>
      <c r="G292" s="210"/>
      <c r="H292" s="211" t="s">
        <v>1</v>
      </c>
      <c r="I292" s="213"/>
      <c r="J292" s="210"/>
      <c r="K292" s="210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146</v>
      </c>
      <c r="AU292" s="218" t="s">
        <v>90</v>
      </c>
      <c r="AV292" s="13" t="s">
        <v>88</v>
      </c>
      <c r="AW292" s="13" t="s">
        <v>36</v>
      </c>
      <c r="AX292" s="13" t="s">
        <v>81</v>
      </c>
      <c r="AY292" s="218" t="s">
        <v>135</v>
      </c>
    </row>
    <row r="293" spans="2:51" s="14" customFormat="1" ht="11.25">
      <c r="B293" s="219"/>
      <c r="C293" s="220"/>
      <c r="D293" s="204" t="s">
        <v>146</v>
      </c>
      <c r="E293" s="221" t="s">
        <v>1</v>
      </c>
      <c r="F293" s="222" t="s">
        <v>567</v>
      </c>
      <c r="G293" s="220"/>
      <c r="H293" s="223">
        <v>1095.145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146</v>
      </c>
      <c r="AU293" s="229" t="s">
        <v>90</v>
      </c>
      <c r="AV293" s="14" t="s">
        <v>90</v>
      </c>
      <c r="AW293" s="14" t="s">
        <v>36</v>
      </c>
      <c r="AX293" s="14" t="s">
        <v>88</v>
      </c>
      <c r="AY293" s="229" t="s">
        <v>135</v>
      </c>
    </row>
    <row r="294" spans="1:65" s="2" customFormat="1" ht="24.2" customHeight="1">
      <c r="A294" s="34"/>
      <c r="B294" s="35"/>
      <c r="C294" s="241" t="s">
        <v>347</v>
      </c>
      <c r="D294" s="241" t="s">
        <v>215</v>
      </c>
      <c r="E294" s="242" t="s">
        <v>320</v>
      </c>
      <c r="F294" s="243" t="s">
        <v>321</v>
      </c>
      <c r="G294" s="244" t="s">
        <v>200</v>
      </c>
      <c r="H294" s="245">
        <v>1095.145</v>
      </c>
      <c r="I294" s="246"/>
      <c r="J294" s="247">
        <f>ROUND(I294*H294,2)</f>
        <v>0</v>
      </c>
      <c r="K294" s="243" t="s">
        <v>141</v>
      </c>
      <c r="L294" s="248"/>
      <c r="M294" s="249" t="s">
        <v>1</v>
      </c>
      <c r="N294" s="250" t="s">
        <v>46</v>
      </c>
      <c r="O294" s="71"/>
      <c r="P294" s="200">
        <f>O294*H294</f>
        <v>0</v>
      </c>
      <c r="Q294" s="200">
        <v>0.0004</v>
      </c>
      <c r="R294" s="200">
        <f>Q294*H294</f>
        <v>0.438058</v>
      </c>
      <c r="S294" s="200">
        <v>0</v>
      </c>
      <c r="T294" s="201">
        <f>S294*H294</f>
        <v>0</v>
      </c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R294" s="202" t="s">
        <v>197</v>
      </c>
      <c r="AT294" s="202" t="s">
        <v>215</v>
      </c>
      <c r="AU294" s="202" t="s">
        <v>90</v>
      </c>
      <c r="AY294" s="17" t="s">
        <v>135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17" t="s">
        <v>88</v>
      </c>
      <c r="BK294" s="203">
        <f>ROUND(I294*H294,2)</f>
        <v>0</v>
      </c>
      <c r="BL294" s="17" t="s">
        <v>142</v>
      </c>
      <c r="BM294" s="202" t="s">
        <v>568</v>
      </c>
    </row>
    <row r="295" spans="1:47" s="2" customFormat="1" ht="19.5">
      <c r="A295" s="34"/>
      <c r="B295" s="35"/>
      <c r="C295" s="36"/>
      <c r="D295" s="204" t="s">
        <v>144</v>
      </c>
      <c r="E295" s="36"/>
      <c r="F295" s="205" t="s">
        <v>321</v>
      </c>
      <c r="G295" s="36"/>
      <c r="H295" s="36"/>
      <c r="I295" s="206"/>
      <c r="J295" s="36"/>
      <c r="K295" s="36"/>
      <c r="L295" s="39"/>
      <c r="M295" s="207"/>
      <c r="N295" s="208"/>
      <c r="O295" s="71"/>
      <c r="P295" s="71"/>
      <c r="Q295" s="71"/>
      <c r="R295" s="71"/>
      <c r="S295" s="71"/>
      <c r="T295" s="72"/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T295" s="17" t="s">
        <v>144</v>
      </c>
      <c r="AU295" s="17" t="s">
        <v>90</v>
      </c>
    </row>
    <row r="296" spans="1:65" s="2" customFormat="1" ht="24.2" customHeight="1">
      <c r="A296" s="34"/>
      <c r="B296" s="35"/>
      <c r="C296" s="191" t="s">
        <v>351</v>
      </c>
      <c r="D296" s="191" t="s">
        <v>137</v>
      </c>
      <c r="E296" s="192" t="s">
        <v>324</v>
      </c>
      <c r="F296" s="193" t="s">
        <v>325</v>
      </c>
      <c r="G296" s="194" t="s">
        <v>140</v>
      </c>
      <c r="H296" s="195">
        <v>99.127</v>
      </c>
      <c r="I296" s="196"/>
      <c r="J296" s="197">
        <f>ROUND(I296*H296,2)</f>
        <v>0</v>
      </c>
      <c r="K296" s="193" t="s">
        <v>141</v>
      </c>
      <c r="L296" s="39"/>
      <c r="M296" s="198" t="s">
        <v>1</v>
      </c>
      <c r="N296" s="199" t="s">
        <v>46</v>
      </c>
      <c r="O296" s="71"/>
      <c r="P296" s="200">
        <f>O296*H296</f>
        <v>0</v>
      </c>
      <c r="Q296" s="200">
        <v>2.13408</v>
      </c>
      <c r="R296" s="200">
        <f>Q296*H296</f>
        <v>211.54494816</v>
      </c>
      <c r="S296" s="200">
        <v>0</v>
      </c>
      <c r="T296" s="201">
        <f>S296*H296</f>
        <v>0</v>
      </c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R296" s="202" t="s">
        <v>142</v>
      </c>
      <c r="AT296" s="202" t="s">
        <v>137</v>
      </c>
      <c r="AU296" s="202" t="s">
        <v>90</v>
      </c>
      <c r="AY296" s="17" t="s">
        <v>135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17" t="s">
        <v>88</v>
      </c>
      <c r="BK296" s="203">
        <f>ROUND(I296*H296,2)</f>
        <v>0</v>
      </c>
      <c r="BL296" s="17" t="s">
        <v>142</v>
      </c>
      <c r="BM296" s="202" t="s">
        <v>569</v>
      </c>
    </row>
    <row r="297" spans="1:47" s="2" customFormat="1" ht="29.25">
      <c r="A297" s="34"/>
      <c r="B297" s="35"/>
      <c r="C297" s="36"/>
      <c r="D297" s="204" t="s">
        <v>144</v>
      </c>
      <c r="E297" s="36"/>
      <c r="F297" s="205" t="s">
        <v>327</v>
      </c>
      <c r="G297" s="36"/>
      <c r="H297" s="36"/>
      <c r="I297" s="206"/>
      <c r="J297" s="36"/>
      <c r="K297" s="36"/>
      <c r="L297" s="39"/>
      <c r="M297" s="207"/>
      <c r="N297" s="208"/>
      <c r="O297" s="71"/>
      <c r="P297" s="71"/>
      <c r="Q297" s="71"/>
      <c r="R297" s="71"/>
      <c r="S297" s="71"/>
      <c r="T297" s="72"/>
      <c r="U297" s="34"/>
      <c r="V297" s="34"/>
      <c r="W297" s="34"/>
      <c r="X297" s="34"/>
      <c r="Y297" s="34"/>
      <c r="Z297" s="34"/>
      <c r="AA297" s="34"/>
      <c r="AB297" s="34"/>
      <c r="AC297" s="34"/>
      <c r="AD297" s="34"/>
      <c r="AE297" s="34"/>
      <c r="AT297" s="17" t="s">
        <v>144</v>
      </c>
      <c r="AU297" s="17" t="s">
        <v>90</v>
      </c>
    </row>
    <row r="298" spans="2:51" s="13" customFormat="1" ht="11.25">
      <c r="B298" s="209"/>
      <c r="C298" s="210"/>
      <c r="D298" s="204" t="s">
        <v>146</v>
      </c>
      <c r="E298" s="211" t="s">
        <v>1</v>
      </c>
      <c r="F298" s="212" t="s">
        <v>328</v>
      </c>
      <c r="G298" s="210"/>
      <c r="H298" s="211" t="s">
        <v>1</v>
      </c>
      <c r="I298" s="213"/>
      <c r="J298" s="210"/>
      <c r="K298" s="210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146</v>
      </c>
      <c r="AU298" s="218" t="s">
        <v>90</v>
      </c>
      <c r="AV298" s="13" t="s">
        <v>88</v>
      </c>
      <c r="AW298" s="13" t="s">
        <v>36</v>
      </c>
      <c r="AX298" s="13" t="s">
        <v>81</v>
      </c>
      <c r="AY298" s="218" t="s">
        <v>135</v>
      </c>
    </row>
    <row r="299" spans="2:51" s="14" customFormat="1" ht="11.25">
      <c r="B299" s="219"/>
      <c r="C299" s="220"/>
      <c r="D299" s="204" t="s">
        <v>146</v>
      </c>
      <c r="E299" s="221" t="s">
        <v>1</v>
      </c>
      <c r="F299" s="222" t="s">
        <v>570</v>
      </c>
      <c r="G299" s="220"/>
      <c r="H299" s="223">
        <v>247.887</v>
      </c>
      <c r="I299" s="224"/>
      <c r="J299" s="220"/>
      <c r="K299" s="220"/>
      <c r="L299" s="225"/>
      <c r="M299" s="226"/>
      <c r="N299" s="227"/>
      <c r="O299" s="227"/>
      <c r="P299" s="227"/>
      <c r="Q299" s="227"/>
      <c r="R299" s="227"/>
      <c r="S299" s="227"/>
      <c r="T299" s="228"/>
      <c r="AT299" s="229" t="s">
        <v>146</v>
      </c>
      <c r="AU299" s="229" t="s">
        <v>90</v>
      </c>
      <c r="AV299" s="14" t="s">
        <v>90</v>
      </c>
      <c r="AW299" s="14" t="s">
        <v>36</v>
      </c>
      <c r="AX299" s="14" t="s">
        <v>81</v>
      </c>
      <c r="AY299" s="229" t="s">
        <v>135</v>
      </c>
    </row>
    <row r="300" spans="2:51" s="13" customFormat="1" ht="11.25">
      <c r="B300" s="209"/>
      <c r="C300" s="210"/>
      <c r="D300" s="204" t="s">
        <v>146</v>
      </c>
      <c r="E300" s="211" t="s">
        <v>1</v>
      </c>
      <c r="F300" s="212" t="s">
        <v>330</v>
      </c>
      <c r="G300" s="210"/>
      <c r="H300" s="211" t="s">
        <v>1</v>
      </c>
      <c r="I300" s="213"/>
      <c r="J300" s="210"/>
      <c r="K300" s="210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146</v>
      </c>
      <c r="AU300" s="218" t="s">
        <v>90</v>
      </c>
      <c r="AV300" s="13" t="s">
        <v>88</v>
      </c>
      <c r="AW300" s="13" t="s">
        <v>36</v>
      </c>
      <c r="AX300" s="13" t="s">
        <v>81</v>
      </c>
      <c r="AY300" s="218" t="s">
        <v>135</v>
      </c>
    </row>
    <row r="301" spans="2:51" s="14" customFormat="1" ht="11.25">
      <c r="B301" s="219"/>
      <c r="C301" s="220"/>
      <c r="D301" s="204" t="s">
        <v>146</v>
      </c>
      <c r="E301" s="221" t="s">
        <v>1</v>
      </c>
      <c r="F301" s="222" t="s">
        <v>571</v>
      </c>
      <c r="G301" s="220"/>
      <c r="H301" s="223">
        <v>124.8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146</v>
      </c>
      <c r="AU301" s="229" t="s">
        <v>90</v>
      </c>
      <c r="AV301" s="14" t="s">
        <v>90</v>
      </c>
      <c r="AW301" s="14" t="s">
        <v>36</v>
      </c>
      <c r="AX301" s="14" t="s">
        <v>81</v>
      </c>
      <c r="AY301" s="229" t="s">
        <v>135</v>
      </c>
    </row>
    <row r="302" spans="2:51" s="13" customFormat="1" ht="11.25">
      <c r="B302" s="209"/>
      <c r="C302" s="210"/>
      <c r="D302" s="204" t="s">
        <v>146</v>
      </c>
      <c r="E302" s="211" t="s">
        <v>1</v>
      </c>
      <c r="F302" s="212" t="s">
        <v>332</v>
      </c>
      <c r="G302" s="210"/>
      <c r="H302" s="211" t="s">
        <v>1</v>
      </c>
      <c r="I302" s="213"/>
      <c r="J302" s="210"/>
      <c r="K302" s="210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146</v>
      </c>
      <c r="AU302" s="218" t="s">
        <v>90</v>
      </c>
      <c r="AV302" s="13" t="s">
        <v>88</v>
      </c>
      <c r="AW302" s="13" t="s">
        <v>36</v>
      </c>
      <c r="AX302" s="13" t="s">
        <v>81</v>
      </c>
      <c r="AY302" s="218" t="s">
        <v>135</v>
      </c>
    </row>
    <row r="303" spans="2:51" s="14" customFormat="1" ht="11.25">
      <c r="B303" s="219"/>
      <c r="C303" s="220"/>
      <c r="D303" s="204" t="s">
        <v>146</v>
      </c>
      <c r="E303" s="221" t="s">
        <v>1</v>
      </c>
      <c r="F303" s="222" t="s">
        <v>572</v>
      </c>
      <c r="G303" s="220"/>
      <c r="H303" s="223">
        <v>-273.56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146</v>
      </c>
      <c r="AU303" s="229" t="s">
        <v>90</v>
      </c>
      <c r="AV303" s="14" t="s">
        <v>90</v>
      </c>
      <c r="AW303" s="14" t="s">
        <v>36</v>
      </c>
      <c r="AX303" s="14" t="s">
        <v>81</v>
      </c>
      <c r="AY303" s="229" t="s">
        <v>135</v>
      </c>
    </row>
    <row r="304" spans="2:51" s="15" customFormat="1" ht="11.25">
      <c r="B304" s="230"/>
      <c r="C304" s="231"/>
      <c r="D304" s="204" t="s">
        <v>146</v>
      </c>
      <c r="E304" s="232" t="s">
        <v>1</v>
      </c>
      <c r="F304" s="233" t="s">
        <v>187</v>
      </c>
      <c r="G304" s="231"/>
      <c r="H304" s="234">
        <v>99.127</v>
      </c>
      <c r="I304" s="235"/>
      <c r="J304" s="231"/>
      <c r="K304" s="231"/>
      <c r="L304" s="236"/>
      <c r="M304" s="237"/>
      <c r="N304" s="238"/>
      <c r="O304" s="238"/>
      <c r="P304" s="238"/>
      <c r="Q304" s="238"/>
      <c r="R304" s="238"/>
      <c r="S304" s="238"/>
      <c r="T304" s="239"/>
      <c r="AT304" s="240" t="s">
        <v>146</v>
      </c>
      <c r="AU304" s="240" t="s">
        <v>90</v>
      </c>
      <c r="AV304" s="15" t="s">
        <v>142</v>
      </c>
      <c r="AW304" s="15" t="s">
        <v>36</v>
      </c>
      <c r="AX304" s="15" t="s">
        <v>88</v>
      </c>
      <c r="AY304" s="240" t="s">
        <v>135</v>
      </c>
    </row>
    <row r="305" spans="1:65" s="2" customFormat="1" ht="44.25" customHeight="1">
      <c r="A305" s="34"/>
      <c r="B305" s="35"/>
      <c r="C305" s="191" t="s">
        <v>358</v>
      </c>
      <c r="D305" s="191" t="s">
        <v>137</v>
      </c>
      <c r="E305" s="192" t="s">
        <v>335</v>
      </c>
      <c r="F305" s="193" t="s">
        <v>336</v>
      </c>
      <c r="G305" s="194" t="s">
        <v>1</v>
      </c>
      <c r="H305" s="195">
        <v>273.56</v>
      </c>
      <c r="I305" s="196"/>
      <c r="J305" s="197">
        <f>ROUND(I305*H305,2)</f>
        <v>0</v>
      </c>
      <c r="K305" s="193" t="s">
        <v>1</v>
      </c>
      <c r="L305" s="39"/>
      <c r="M305" s="198" t="s">
        <v>1</v>
      </c>
      <c r="N305" s="199" t="s">
        <v>46</v>
      </c>
      <c r="O305" s="71"/>
      <c r="P305" s="200">
        <f>O305*H305</f>
        <v>0</v>
      </c>
      <c r="Q305" s="200">
        <v>0</v>
      </c>
      <c r="R305" s="200">
        <f>Q305*H305</f>
        <v>0</v>
      </c>
      <c r="S305" s="200">
        <v>0</v>
      </c>
      <c r="T305" s="201">
        <f>S305*H305</f>
        <v>0</v>
      </c>
      <c r="U305" s="34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R305" s="202" t="s">
        <v>142</v>
      </c>
      <c r="AT305" s="202" t="s">
        <v>137</v>
      </c>
      <c r="AU305" s="202" t="s">
        <v>90</v>
      </c>
      <c r="AY305" s="17" t="s">
        <v>135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17" t="s">
        <v>88</v>
      </c>
      <c r="BK305" s="203">
        <f>ROUND(I305*H305,2)</f>
        <v>0</v>
      </c>
      <c r="BL305" s="17" t="s">
        <v>142</v>
      </c>
      <c r="BM305" s="202" t="s">
        <v>573</v>
      </c>
    </row>
    <row r="306" spans="1:47" s="2" customFormat="1" ht="19.5">
      <c r="A306" s="34"/>
      <c r="B306" s="35"/>
      <c r="C306" s="36"/>
      <c r="D306" s="204" t="s">
        <v>250</v>
      </c>
      <c r="E306" s="36"/>
      <c r="F306" s="251" t="s">
        <v>338</v>
      </c>
      <c r="G306" s="36"/>
      <c r="H306" s="36"/>
      <c r="I306" s="206"/>
      <c r="J306" s="36"/>
      <c r="K306" s="36"/>
      <c r="L306" s="39"/>
      <c r="M306" s="207"/>
      <c r="N306" s="208"/>
      <c r="O306" s="71"/>
      <c r="P306" s="71"/>
      <c r="Q306" s="71"/>
      <c r="R306" s="71"/>
      <c r="S306" s="71"/>
      <c r="T306" s="72"/>
      <c r="U306" s="34"/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T306" s="17" t="s">
        <v>250</v>
      </c>
      <c r="AU306" s="17" t="s">
        <v>90</v>
      </c>
    </row>
    <row r="307" spans="2:51" s="13" customFormat="1" ht="11.25">
      <c r="B307" s="209"/>
      <c r="C307" s="210"/>
      <c r="D307" s="204" t="s">
        <v>146</v>
      </c>
      <c r="E307" s="211" t="s">
        <v>1</v>
      </c>
      <c r="F307" s="212" t="s">
        <v>332</v>
      </c>
      <c r="G307" s="210"/>
      <c r="H307" s="211" t="s">
        <v>1</v>
      </c>
      <c r="I307" s="213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146</v>
      </c>
      <c r="AU307" s="218" t="s">
        <v>90</v>
      </c>
      <c r="AV307" s="13" t="s">
        <v>88</v>
      </c>
      <c r="AW307" s="13" t="s">
        <v>36</v>
      </c>
      <c r="AX307" s="13" t="s">
        <v>81</v>
      </c>
      <c r="AY307" s="218" t="s">
        <v>135</v>
      </c>
    </row>
    <row r="308" spans="2:51" s="14" customFormat="1" ht="11.25">
      <c r="B308" s="219"/>
      <c r="C308" s="220"/>
      <c r="D308" s="204" t="s">
        <v>146</v>
      </c>
      <c r="E308" s="221" t="s">
        <v>1</v>
      </c>
      <c r="F308" s="222" t="s">
        <v>574</v>
      </c>
      <c r="G308" s="220"/>
      <c r="H308" s="223">
        <v>273.56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146</v>
      </c>
      <c r="AU308" s="229" t="s">
        <v>90</v>
      </c>
      <c r="AV308" s="14" t="s">
        <v>90</v>
      </c>
      <c r="AW308" s="14" t="s">
        <v>36</v>
      </c>
      <c r="AX308" s="14" t="s">
        <v>88</v>
      </c>
      <c r="AY308" s="229" t="s">
        <v>135</v>
      </c>
    </row>
    <row r="309" spans="1:65" s="2" customFormat="1" ht="24.2" customHeight="1">
      <c r="A309" s="34"/>
      <c r="B309" s="35"/>
      <c r="C309" s="191" t="s">
        <v>362</v>
      </c>
      <c r="D309" s="191" t="s">
        <v>137</v>
      </c>
      <c r="E309" s="192" t="s">
        <v>341</v>
      </c>
      <c r="F309" s="193" t="s">
        <v>342</v>
      </c>
      <c r="G309" s="194" t="s">
        <v>140</v>
      </c>
      <c r="H309" s="195">
        <v>348.336</v>
      </c>
      <c r="I309" s="196"/>
      <c r="J309" s="197">
        <f>ROUND(I309*H309,2)</f>
        <v>0</v>
      </c>
      <c r="K309" s="193" t="s">
        <v>141</v>
      </c>
      <c r="L309" s="39"/>
      <c r="M309" s="198" t="s">
        <v>1</v>
      </c>
      <c r="N309" s="199" t="s">
        <v>46</v>
      </c>
      <c r="O309" s="71"/>
      <c r="P309" s="200">
        <f>O309*H309</f>
        <v>0</v>
      </c>
      <c r="Q309" s="200">
        <v>2.43408</v>
      </c>
      <c r="R309" s="200">
        <f>Q309*H309</f>
        <v>847.8776908799999</v>
      </c>
      <c r="S309" s="200">
        <v>0</v>
      </c>
      <c r="T309" s="201">
        <f>S309*H309</f>
        <v>0</v>
      </c>
      <c r="U309" s="34"/>
      <c r="V309" s="34"/>
      <c r="W309" s="34"/>
      <c r="X309" s="34"/>
      <c r="Y309" s="34"/>
      <c r="Z309" s="34"/>
      <c r="AA309" s="34"/>
      <c r="AB309" s="34"/>
      <c r="AC309" s="34"/>
      <c r="AD309" s="34"/>
      <c r="AE309" s="34"/>
      <c r="AR309" s="202" t="s">
        <v>142</v>
      </c>
      <c r="AT309" s="202" t="s">
        <v>137</v>
      </c>
      <c r="AU309" s="202" t="s">
        <v>90</v>
      </c>
      <c r="AY309" s="17" t="s">
        <v>135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17" t="s">
        <v>88</v>
      </c>
      <c r="BK309" s="203">
        <f>ROUND(I309*H309,2)</f>
        <v>0</v>
      </c>
      <c r="BL309" s="17" t="s">
        <v>142</v>
      </c>
      <c r="BM309" s="202" t="s">
        <v>575</v>
      </c>
    </row>
    <row r="310" spans="1:47" s="2" customFormat="1" ht="19.5">
      <c r="A310" s="34"/>
      <c r="B310" s="35"/>
      <c r="C310" s="36"/>
      <c r="D310" s="204" t="s">
        <v>144</v>
      </c>
      <c r="E310" s="36"/>
      <c r="F310" s="205" t="s">
        <v>344</v>
      </c>
      <c r="G310" s="36"/>
      <c r="H310" s="36"/>
      <c r="I310" s="206"/>
      <c r="J310" s="36"/>
      <c r="K310" s="36"/>
      <c r="L310" s="39"/>
      <c r="M310" s="207"/>
      <c r="N310" s="208"/>
      <c r="O310" s="71"/>
      <c r="P310" s="71"/>
      <c r="Q310" s="71"/>
      <c r="R310" s="71"/>
      <c r="S310" s="71"/>
      <c r="T310" s="72"/>
      <c r="U310" s="34"/>
      <c r="V310" s="34"/>
      <c r="W310" s="34"/>
      <c r="X310" s="34"/>
      <c r="Y310" s="34"/>
      <c r="Z310" s="34"/>
      <c r="AA310" s="34"/>
      <c r="AB310" s="34"/>
      <c r="AC310" s="34"/>
      <c r="AD310" s="34"/>
      <c r="AE310" s="34"/>
      <c r="AT310" s="17" t="s">
        <v>144</v>
      </c>
      <c r="AU310" s="17" t="s">
        <v>90</v>
      </c>
    </row>
    <row r="311" spans="2:51" s="13" customFormat="1" ht="11.25">
      <c r="B311" s="209"/>
      <c r="C311" s="210"/>
      <c r="D311" s="204" t="s">
        <v>146</v>
      </c>
      <c r="E311" s="211" t="s">
        <v>1</v>
      </c>
      <c r="F311" s="212" t="s">
        <v>345</v>
      </c>
      <c r="G311" s="210"/>
      <c r="H311" s="211" t="s">
        <v>1</v>
      </c>
      <c r="I311" s="213"/>
      <c r="J311" s="210"/>
      <c r="K311" s="210"/>
      <c r="L311" s="214"/>
      <c r="M311" s="215"/>
      <c r="N311" s="216"/>
      <c r="O311" s="216"/>
      <c r="P311" s="216"/>
      <c r="Q311" s="216"/>
      <c r="R311" s="216"/>
      <c r="S311" s="216"/>
      <c r="T311" s="217"/>
      <c r="AT311" s="218" t="s">
        <v>146</v>
      </c>
      <c r="AU311" s="218" t="s">
        <v>90</v>
      </c>
      <c r="AV311" s="13" t="s">
        <v>88</v>
      </c>
      <c r="AW311" s="13" t="s">
        <v>36</v>
      </c>
      <c r="AX311" s="13" t="s">
        <v>81</v>
      </c>
      <c r="AY311" s="218" t="s">
        <v>135</v>
      </c>
    </row>
    <row r="312" spans="2:51" s="14" customFormat="1" ht="11.25">
      <c r="B312" s="219"/>
      <c r="C312" s="220"/>
      <c r="D312" s="204" t="s">
        <v>146</v>
      </c>
      <c r="E312" s="221" t="s">
        <v>1</v>
      </c>
      <c r="F312" s="222" t="s">
        <v>576</v>
      </c>
      <c r="G312" s="220"/>
      <c r="H312" s="223">
        <v>592.518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146</v>
      </c>
      <c r="AU312" s="229" t="s">
        <v>90</v>
      </c>
      <c r="AV312" s="14" t="s">
        <v>90</v>
      </c>
      <c r="AW312" s="14" t="s">
        <v>36</v>
      </c>
      <c r="AX312" s="14" t="s">
        <v>81</v>
      </c>
      <c r="AY312" s="229" t="s">
        <v>135</v>
      </c>
    </row>
    <row r="313" spans="2:51" s="13" customFormat="1" ht="11.25">
      <c r="B313" s="209"/>
      <c r="C313" s="210"/>
      <c r="D313" s="204" t="s">
        <v>146</v>
      </c>
      <c r="E313" s="211" t="s">
        <v>1</v>
      </c>
      <c r="F313" s="212" t="s">
        <v>332</v>
      </c>
      <c r="G313" s="210"/>
      <c r="H313" s="211" t="s">
        <v>1</v>
      </c>
      <c r="I313" s="213"/>
      <c r="J313" s="210"/>
      <c r="K313" s="210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146</v>
      </c>
      <c r="AU313" s="218" t="s">
        <v>90</v>
      </c>
      <c r="AV313" s="13" t="s">
        <v>88</v>
      </c>
      <c r="AW313" s="13" t="s">
        <v>36</v>
      </c>
      <c r="AX313" s="13" t="s">
        <v>81</v>
      </c>
      <c r="AY313" s="218" t="s">
        <v>135</v>
      </c>
    </row>
    <row r="314" spans="2:51" s="14" customFormat="1" ht="11.25">
      <c r="B314" s="219"/>
      <c r="C314" s="220"/>
      <c r="D314" s="204" t="s">
        <v>146</v>
      </c>
      <c r="E314" s="221" t="s">
        <v>1</v>
      </c>
      <c r="F314" s="222" t="s">
        <v>577</v>
      </c>
      <c r="G314" s="220"/>
      <c r="H314" s="223">
        <v>-244.182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146</v>
      </c>
      <c r="AU314" s="229" t="s">
        <v>90</v>
      </c>
      <c r="AV314" s="14" t="s">
        <v>90</v>
      </c>
      <c r="AW314" s="14" t="s">
        <v>36</v>
      </c>
      <c r="AX314" s="14" t="s">
        <v>81</v>
      </c>
      <c r="AY314" s="229" t="s">
        <v>135</v>
      </c>
    </row>
    <row r="315" spans="2:51" s="15" customFormat="1" ht="11.25">
      <c r="B315" s="230"/>
      <c r="C315" s="231"/>
      <c r="D315" s="204" t="s">
        <v>146</v>
      </c>
      <c r="E315" s="232" t="s">
        <v>1</v>
      </c>
      <c r="F315" s="233" t="s">
        <v>187</v>
      </c>
      <c r="G315" s="231"/>
      <c r="H315" s="234">
        <v>348.336</v>
      </c>
      <c r="I315" s="235"/>
      <c r="J315" s="231"/>
      <c r="K315" s="231"/>
      <c r="L315" s="236"/>
      <c r="M315" s="237"/>
      <c r="N315" s="238"/>
      <c r="O315" s="238"/>
      <c r="P315" s="238"/>
      <c r="Q315" s="238"/>
      <c r="R315" s="238"/>
      <c r="S315" s="238"/>
      <c r="T315" s="239"/>
      <c r="AT315" s="240" t="s">
        <v>146</v>
      </c>
      <c r="AU315" s="240" t="s">
        <v>90</v>
      </c>
      <c r="AV315" s="15" t="s">
        <v>142</v>
      </c>
      <c r="AW315" s="15" t="s">
        <v>36</v>
      </c>
      <c r="AX315" s="15" t="s">
        <v>88</v>
      </c>
      <c r="AY315" s="240" t="s">
        <v>135</v>
      </c>
    </row>
    <row r="316" spans="1:65" s="2" customFormat="1" ht="44.25" customHeight="1">
      <c r="A316" s="34"/>
      <c r="B316" s="35"/>
      <c r="C316" s="191" t="s">
        <v>369</v>
      </c>
      <c r="D316" s="191" t="s">
        <v>137</v>
      </c>
      <c r="E316" s="192" t="s">
        <v>348</v>
      </c>
      <c r="F316" s="193" t="s">
        <v>349</v>
      </c>
      <c r="G316" s="194" t="s">
        <v>1</v>
      </c>
      <c r="H316" s="195">
        <v>244.182</v>
      </c>
      <c r="I316" s="196"/>
      <c r="J316" s="197">
        <f>ROUND(I316*H316,2)</f>
        <v>0</v>
      </c>
      <c r="K316" s="193" t="s">
        <v>1</v>
      </c>
      <c r="L316" s="39"/>
      <c r="M316" s="198" t="s">
        <v>1</v>
      </c>
      <c r="N316" s="199" t="s">
        <v>46</v>
      </c>
      <c r="O316" s="71"/>
      <c r="P316" s="200">
        <f>O316*H316</f>
        <v>0</v>
      </c>
      <c r="Q316" s="200">
        <v>0</v>
      </c>
      <c r="R316" s="200">
        <f>Q316*H316</f>
        <v>0</v>
      </c>
      <c r="S316" s="200">
        <v>0</v>
      </c>
      <c r="T316" s="201">
        <f>S316*H316</f>
        <v>0</v>
      </c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R316" s="202" t="s">
        <v>142</v>
      </c>
      <c r="AT316" s="202" t="s">
        <v>137</v>
      </c>
      <c r="AU316" s="202" t="s">
        <v>90</v>
      </c>
      <c r="AY316" s="17" t="s">
        <v>135</v>
      </c>
      <c r="BE316" s="203">
        <f>IF(N316="základní",J316,0)</f>
        <v>0</v>
      </c>
      <c r="BF316" s="203">
        <f>IF(N316="snížená",J316,0)</f>
        <v>0</v>
      </c>
      <c r="BG316" s="203">
        <f>IF(N316="zákl. přenesená",J316,0)</f>
        <v>0</v>
      </c>
      <c r="BH316" s="203">
        <f>IF(N316="sníž. přenesená",J316,0)</f>
        <v>0</v>
      </c>
      <c r="BI316" s="203">
        <f>IF(N316="nulová",J316,0)</f>
        <v>0</v>
      </c>
      <c r="BJ316" s="17" t="s">
        <v>88</v>
      </c>
      <c r="BK316" s="203">
        <f>ROUND(I316*H316,2)</f>
        <v>0</v>
      </c>
      <c r="BL316" s="17" t="s">
        <v>142</v>
      </c>
      <c r="BM316" s="202" t="s">
        <v>578</v>
      </c>
    </row>
    <row r="317" spans="2:51" s="13" customFormat="1" ht="11.25">
      <c r="B317" s="209"/>
      <c r="C317" s="210"/>
      <c r="D317" s="204" t="s">
        <v>146</v>
      </c>
      <c r="E317" s="211" t="s">
        <v>1</v>
      </c>
      <c r="F317" s="212" t="s">
        <v>332</v>
      </c>
      <c r="G317" s="210"/>
      <c r="H317" s="211" t="s">
        <v>1</v>
      </c>
      <c r="I317" s="213"/>
      <c r="J317" s="210"/>
      <c r="K317" s="210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146</v>
      </c>
      <c r="AU317" s="218" t="s">
        <v>90</v>
      </c>
      <c r="AV317" s="13" t="s">
        <v>88</v>
      </c>
      <c r="AW317" s="13" t="s">
        <v>36</v>
      </c>
      <c r="AX317" s="13" t="s">
        <v>81</v>
      </c>
      <c r="AY317" s="218" t="s">
        <v>135</v>
      </c>
    </row>
    <row r="318" spans="2:51" s="14" customFormat="1" ht="11.25">
      <c r="B318" s="219"/>
      <c r="C318" s="220"/>
      <c r="D318" s="204" t="s">
        <v>146</v>
      </c>
      <c r="E318" s="221" t="s">
        <v>1</v>
      </c>
      <c r="F318" s="222" t="s">
        <v>579</v>
      </c>
      <c r="G318" s="220"/>
      <c r="H318" s="223">
        <v>244.182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146</v>
      </c>
      <c r="AU318" s="229" t="s">
        <v>90</v>
      </c>
      <c r="AV318" s="14" t="s">
        <v>90</v>
      </c>
      <c r="AW318" s="14" t="s">
        <v>36</v>
      </c>
      <c r="AX318" s="14" t="s">
        <v>88</v>
      </c>
      <c r="AY318" s="229" t="s">
        <v>135</v>
      </c>
    </row>
    <row r="319" spans="1:65" s="2" customFormat="1" ht="24.2" customHeight="1">
      <c r="A319" s="34"/>
      <c r="B319" s="35"/>
      <c r="C319" s="191" t="s">
        <v>375</v>
      </c>
      <c r="D319" s="191" t="s">
        <v>137</v>
      </c>
      <c r="E319" s="192" t="s">
        <v>352</v>
      </c>
      <c r="F319" s="193" t="s">
        <v>353</v>
      </c>
      <c r="G319" s="194" t="s">
        <v>140</v>
      </c>
      <c r="H319" s="195">
        <v>940.854</v>
      </c>
      <c r="I319" s="196"/>
      <c r="J319" s="197">
        <f>ROUND(I319*H319,2)</f>
        <v>0</v>
      </c>
      <c r="K319" s="193" t="s">
        <v>141</v>
      </c>
      <c r="L319" s="39"/>
      <c r="M319" s="198" t="s">
        <v>1</v>
      </c>
      <c r="N319" s="199" t="s">
        <v>46</v>
      </c>
      <c r="O319" s="71"/>
      <c r="P319" s="200">
        <f>O319*H319</f>
        <v>0</v>
      </c>
      <c r="Q319" s="200">
        <v>2.43408</v>
      </c>
      <c r="R319" s="200">
        <f>Q319*H319</f>
        <v>2290.11390432</v>
      </c>
      <c r="S319" s="200">
        <v>0</v>
      </c>
      <c r="T319" s="201">
        <f>S319*H319</f>
        <v>0</v>
      </c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R319" s="202" t="s">
        <v>142</v>
      </c>
      <c r="AT319" s="202" t="s">
        <v>137</v>
      </c>
      <c r="AU319" s="202" t="s">
        <v>90</v>
      </c>
      <c r="AY319" s="17" t="s">
        <v>135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17" t="s">
        <v>88</v>
      </c>
      <c r="BK319" s="203">
        <f>ROUND(I319*H319,2)</f>
        <v>0</v>
      </c>
      <c r="BL319" s="17" t="s">
        <v>142</v>
      </c>
      <c r="BM319" s="202" t="s">
        <v>580</v>
      </c>
    </row>
    <row r="320" spans="1:47" s="2" customFormat="1" ht="29.25">
      <c r="A320" s="34"/>
      <c r="B320" s="35"/>
      <c r="C320" s="36"/>
      <c r="D320" s="204" t="s">
        <v>144</v>
      </c>
      <c r="E320" s="36"/>
      <c r="F320" s="205" t="s">
        <v>355</v>
      </c>
      <c r="G320" s="36"/>
      <c r="H320" s="36"/>
      <c r="I320" s="206"/>
      <c r="J320" s="36"/>
      <c r="K320" s="36"/>
      <c r="L320" s="39"/>
      <c r="M320" s="207"/>
      <c r="N320" s="208"/>
      <c r="O320" s="71"/>
      <c r="P320" s="71"/>
      <c r="Q320" s="71"/>
      <c r="R320" s="71"/>
      <c r="S320" s="71"/>
      <c r="T320" s="72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T320" s="17" t="s">
        <v>144</v>
      </c>
      <c r="AU320" s="17" t="s">
        <v>90</v>
      </c>
    </row>
    <row r="321" spans="2:51" s="13" customFormat="1" ht="11.25">
      <c r="B321" s="209"/>
      <c r="C321" s="210"/>
      <c r="D321" s="204" t="s">
        <v>146</v>
      </c>
      <c r="E321" s="211" t="s">
        <v>1</v>
      </c>
      <c r="F321" s="212" t="s">
        <v>356</v>
      </c>
      <c r="G321" s="210"/>
      <c r="H321" s="211" t="s">
        <v>1</v>
      </c>
      <c r="I321" s="213"/>
      <c r="J321" s="210"/>
      <c r="K321" s="210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146</v>
      </c>
      <c r="AU321" s="218" t="s">
        <v>90</v>
      </c>
      <c r="AV321" s="13" t="s">
        <v>88</v>
      </c>
      <c r="AW321" s="13" t="s">
        <v>36</v>
      </c>
      <c r="AX321" s="13" t="s">
        <v>81</v>
      </c>
      <c r="AY321" s="218" t="s">
        <v>135</v>
      </c>
    </row>
    <row r="322" spans="2:51" s="14" customFormat="1" ht="11.25">
      <c r="B322" s="219"/>
      <c r="C322" s="220"/>
      <c r="D322" s="204" t="s">
        <v>146</v>
      </c>
      <c r="E322" s="221" t="s">
        <v>1</v>
      </c>
      <c r="F322" s="222" t="s">
        <v>581</v>
      </c>
      <c r="G322" s="220"/>
      <c r="H322" s="223">
        <v>1185.036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146</v>
      </c>
      <c r="AU322" s="229" t="s">
        <v>90</v>
      </c>
      <c r="AV322" s="14" t="s">
        <v>90</v>
      </c>
      <c r="AW322" s="14" t="s">
        <v>36</v>
      </c>
      <c r="AX322" s="14" t="s">
        <v>81</v>
      </c>
      <c r="AY322" s="229" t="s">
        <v>135</v>
      </c>
    </row>
    <row r="323" spans="2:51" s="13" customFormat="1" ht="11.25">
      <c r="B323" s="209"/>
      <c r="C323" s="210"/>
      <c r="D323" s="204" t="s">
        <v>146</v>
      </c>
      <c r="E323" s="211" t="s">
        <v>1</v>
      </c>
      <c r="F323" s="212" t="s">
        <v>332</v>
      </c>
      <c r="G323" s="210"/>
      <c r="H323" s="211" t="s">
        <v>1</v>
      </c>
      <c r="I323" s="213"/>
      <c r="J323" s="210"/>
      <c r="K323" s="210"/>
      <c r="L323" s="214"/>
      <c r="M323" s="215"/>
      <c r="N323" s="216"/>
      <c r="O323" s="216"/>
      <c r="P323" s="216"/>
      <c r="Q323" s="216"/>
      <c r="R323" s="216"/>
      <c r="S323" s="216"/>
      <c r="T323" s="217"/>
      <c r="AT323" s="218" t="s">
        <v>146</v>
      </c>
      <c r="AU323" s="218" t="s">
        <v>90</v>
      </c>
      <c r="AV323" s="13" t="s">
        <v>88</v>
      </c>
      <c r="AW323" s="13" t="s">
        <v>36</v>
      </c>
      <c r="AX323" s="13" t="s">
        <v>81</v>
      </c>
      <c r="AY323" s="218" t="s">
        <v>135</v>
      </c>
    </row>
    <row r="324" spans="2:51" s="14" customFormat="1" ht="11.25">
      <c r="B324" s="219"/>
      <c r="C324" s="220"/>
      <c r="D324" s="204" t="s">
        <v>146</v>
      </c>
      <c r="E324" s="221" t="s">
        <v>1</v>
      </c>
      <c r="F324" s="222" t="s">
        <v>577</v>
      </c>
      <c r="G324" s="220"/>
      <c r="H324" s="223">
        <v>-244.182</v>
      </c>
      <c r="I324" s="224"/>
      <c r="J324" s="220"/>
      <c r="K324" s="220"/>
      <c r="L324" s="225"/>
      <c r="M324" s="226"/>
      <c r="N324" s="227"/>
      <c r="O324" s="227"/>
      <c r="P324" s="227"/>
      <c r="Q324" s="227"/>
      <c r="R324" s="227"/>
      <c r="S324" s="227"/>
      <c r="T324" s="228"/>
      <c r="AT324" s="229" t="s">
        <v>146</v>
      </c>
      <c r="AU324" s="229" t="s">
        <v>90</v>
      </c>
      <c r="AV324" s="14" t="s">
        <v>90</v>
      </c>
      <c r="AW324" s="14" t="s">
        <v>36</v>
      </c>
      <c r="AX324" s="14" t="s">
        <v>81</v>
      </c>
      <c r="AY324" s="229" t="s">
        <v>135</v>
      </c>
    </row>
    <row r="325" spans="2:51" s="15" customFormat="1" ht="11.25">
      <c r="B325" s="230"/>
      <c r="C325" s="231"/>
      <c r="D325" s="204" t="s">
        <v>146</v>
      </c>
      <c r="E325" s="232" t="s">
        <v>1</v>
      </c>
      <c r="F325" s="233" t="s">
        <v>187</v>
      </c>
      <c r="G325" s="231"/>
      <c r="H325" s="234">
        <v>940.854</v>
      </c>
      <c r="I325" s="235"/>
      <c r="J325" s="231"/>
      <c r="K325" s="231"/>
      <c r="L325" s="236"/>
      <c r="M325" s="237"/>
      <c r="N325" s="238"/>
      <c r="O325" s="238"/>
      <c r="P325" s="238"/>
      <c r="Q325" s="238"/>
      <c r="R325" s="238"/>
      <c r="S325" s="238"/>
      <c r="T325" s="239"/>
      <c r="AT325" s="240" t="s">
        <v>146</v>
      </c>
      <c r="AU325" s="240" t="s">
        <v>90</v>
      </c>
      <c r="AV325" s="15" t="s">
        <v>142</v>
      </c>
      <c r="AW325" s="15" t="s">
        <v>36</v>
      </c>
      <c r="AX325" s="15" t="s">
        <v>88</v>
      </c>
      <c r="AY325" s="240" t="s">
        <v>135</v>
      </c>
    </row>
    <row r="326" spans="1:65" s="2" customFormat="1" ht="44.25" customHeight="1">
      <c r="A326" s="34"/>
      <c r="B326" s="35"/>
      <c r="C326" s="191" t="s">
        <v>382</v>
      </c>
      <c r="D326" s="191" t="s">
        <v>137</v>
      </c>
      <c r="E326" s="192" t="s">
        <v>359</v>
      </c>
      <c r="F326" s="193" t="s">
        <v>360</v>
      </c>
      <c r="G326" s="194" t="s">
        <v>1</v>
      </c>
      <c r="H326" s="195">
        <v>244.182</v>
      </c>
      <c r="I326" s="196"/>
      <c r="J326" s="197">
        <f>ROUND(I326*H326,2)</f>
        <v>0</v>
      </c>
      <c r="K326" s="193" t="s">
        <v>1</v>
      </c>
      <c r="L326" s="39"/>
      <c r="M326" s="198" t="s">
        <v>1</v>
      </c>
      <c r="N326" s="199" t="s">
        <v>46</v>
      </c>
      <c r="O326" s="71"/>
      <c r="P326" s="200">
        <f>O326*H326</f>
        <v>0</v>
      </c>
      <c r="Q326" s="200">
        <v>0</v>
      </c>
      <c r="R326" s="200">
        <f>Q326*H326</f>
        <v>0</v>
      </c>
      <c r="S326" s="200">
        <v>0</v>
      </c>
      <c r="T326" s="201">
        <f>S326*H326</f>
        <v>0</v>
      </c>
      <c r="U326" s="34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R326" s="202" t="s">
        <v>142</v>
      </c>
      <c r="AT326" s="202" t="s">
        <v>137</v>
      </c>
      <c r="AU326" s="202" t="s">
        <v>90</v>
      </c>
      <c r="AY326" s="17" t="s">
        <v>135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17" t="s">
        <v>88</v>
      </c>
      <c r="BK326" s="203">
        <f>ROUND(I326*H326,2)</f>
        <v>0</v>
      </c>
      <c r="BL326" s="17" t="s">
        <v>142</v>
      </c>
      <c r="BM326" s="202" t="s">
        <v>582</v>
      </c>
    </row>
    <row r="327" spans="2:51" s="13" customFormat="1" ht="11.25">
      <c r="B327" s="209"/>
      <c r="C327" s="210"/>
      <c r="D327" s="204" t="s">
        <v>146</v>
      </c>
      <c r="E327" s="211" t="s">
        <v>1</v>
      </c>
      <c r="F327" s="212" t="s">
        <v>332</v>
      </c>
      <c r="G327" s="210"/>
      <c r="H327" s="211" t="s">
        <v>1</v>
      </c>
      <c r="I327" s="213"/>
      <c r="J327" s="210"/>
      <c r="K327" s="210"/>
      <c r="L327" s="214"/>
      <c r="M327" s="215"/>
      <c r="N327" s="216"/>
      <c r="O327" s="216"/>
      <c r="P327" s="216"/>
      <c r="Q327" s="216"/>
      <c r="R327" s="216"/>
      <c r="S327" s="216"/>
      <c r="T327" s="217"/>
      <c r="AT327" s="218" t="s">
        <v>146</v>
      </c>
      <c r="AU327" s="218" t="s">
        <v>90</v>
      </c>
      <c r="AV327" s="13" t="s">
        <v>88</v>
      </c>
      <c r="AW327" s="13" t="s">
        <v>36</v>
      </c>
      <c r="AX327" s="13" t="s">
        <v>81</v>
      </c>
      <c r="AY327" s="218" t="s">
        <v>135</v>
      </c>
    </row>
    <row r="328" spans="2:51" s="14" customFormat="1" ht="11.25">
      <c r="B328" s="219"/>
      <c r="C328" s="220"/>
      <c r="D328" s="204" t="s">
        <v>146</v>
      </c>
      <c r="E328" s="221" t="s">
        <v>1</v>
      </c>
      <c r="F328" s="222" t="s">
        <v>579</v>
      </c>
      <c r="G328" s="220"/>
      <c r="H328" s="223">
        <v>244.182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146</v>
      </c>
      <c r="AU328" s="229" t="s">
        <v>90</v>
      </c>
      <c r="AV328" s="14" t="s">
        <v>90</v>
      </c>
      <c r="AW328" s="14" t="s">
        <v>36</v>
      </c>
      <c r="AX328" s="14" t="s">
        <v>88</v>
      </c>
      <c r="AY328" s="229" t="s">
        <v>135</v>
      </c>
    </row>
    <row r="329" spans="1:65" s="2" customFormat="1" ht="24.2" customHeight="1">
      <c r="A329" s="34"/>
      <c r="B329" s="35"/>
      <c r="C329" s="191" t="s">
        <v>394</v>
      </c>
      <c r="D329" s="191" t="s">
        <v>137</v>
      </c>
      <c r="E329" s="192" t="s">
        <v>363</v>
      </c>
      <c r="F329" s="193" t="s">
        <v>364</v>
      </c>
      <c r="G329" s="194" t="s">
        <v>200</v>
      </c>
      <c r="H329" s="195">
        <v>564.197</v>
      </c>
      <c r="I329" s="196"/>
      <c r="J329" s="197">
        <f>ROUND(I329*H329,2)</f>
        <v>0</v>
      </c>
      <c r="K329" s="193" t="s">
        <v>141</v>
      </c>
      <c r="L329" s="39"/>
      <c r="M329" s="198" t="s">
        <v>1</v>
      </c>
      <c r="N329" s="199" t="s">
        <v>46</v>
      </c>
      <c r="O329" s="71"/>
      <c r="P329" s="200">
        <f>O329*H329</f>
        <v>0</v>
      </c>
      <c r="Q329" s="200">
        <v>0</v>
      </c>
      <c r="R329" s="200">
        <f>Q329*H329</f>
        <v>0</v>
      </c>
      <c r="S329" s="200">
        <v>0</v>
      </c>
      <c r="T329" s="201">
        <f>S329*H329</f>
        <v>0</v>
      </c>
      <c r="U329" s="34"/>
      <c r="V329" s="34"/>
      <c r="W329" s="34"/>
      <c r="X329" s="34"/>
      <c r="Y329" s="34"/>
      <c r="Z329" s="34"/>
      <c r="AA329" s="34"/>
      <c r="AB329" s="34"/>
      <c r="AC329" s="34"/>
      <c r="AD329" s="34"/>
      <c r="AE329" s="34"/>
      <c r="AR329" s="202" t="s">
        <v>142</v>
      </c>
      <c r="AT329" s="202" t="s">
        <v>137</v>
      </c>
      <c r="AU329" s="202" t="s">
        <v>90</v>
      </c>
      <c r="AY329" s="17" t="s">
        <v>135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17" t="s">
        <v>88</v>
      </c>
      <c r="BK329" s="203">
        <f>ROUND(I329*H329,2)</f>
        <v>0</v>
      </c>
      <c r="BL329" s="17" t="s">
        <v>142</v>
      </c>
      <c r="BM329" s="202" t="s">
        <v>583</v>
      </c>
    </row>
    <row r="330" spans="1:47" s="2" customFormat="1" ht="29.25">
      <c r="A330" s="34"/>
      <c r="B330" s="35"/>
      <c r="C330" s="36"/>
      <c r="D330" s="204" t="s">
        <v>144</v>
      </c>
      <c r="E330" s="36"/>
      <c r="F330" s="205" t="s">
        <v>366</v>
      </c>
      <c r="G330" s="36"/>
      <c r="H330" s="36"/>
      <c r="I330" s="206"/>
      <c r="J330" s="36"/>
      <c r="K330" s="36"/>
      <c r="L330" s="39"/>
      <c r="M330" s="207"/>
      <c r="N330" s="208"/>
      <c r="O330" s="71"/>
      <c r="P330" s="71"/>
      <c r="Q330" s="71"/>
      <c r="R330" s="71"/>
      <c r="S330" s="71"/>
      <c r="T330" s="72"/>
      <c r="U330" s="34"/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T330" s="17" t="s">
        <v>144</v>
      </c>
      <c r="AU330" s="17" t="s">
        <v>90</v>
      </c>
    </row>
    <row r="331" spans="2:51" s="13" customFormat="1" ht="11.25">
      <c r="B331" s="209"/>
      <c r="C331" s="210"/>
      <c r="D331" s="204" t="s">
        <v>146</v>
      </c>
      <c r="E331" s="211" t="s">
        <v>1</v>
      </c>
      <c r="F331" s="212" t="s">
        <v>345</v>
      </c>
      <c r="G331" s="210"/>
      <c r="H331" s="211" t="s">
        <v>1</v>
      </c>
      <c r="I331" s="213"/>
      <c r="J331" s="210"/>
      <c r="K331" s="210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146</v>
      </c>
      <c r="AU331" s="218" t="s">
        <v>90</v>
      </c>
      <c r="AV331" s="13" t="s">
        <v>88</v>
      </c>
      <c r="AW331" s="13" t="s">
        <v>36</v>
      </c>
      <c r="AX331" s="13" t="s">
        <v>81</v>
      </c>
      <c r="AY331" s="218" t="s">
        <v>135</v>
      </c>
    </row>
    <row r="332" spans="2:51" s="13" customFormat="1" ht="11.25">
      <c r="B332" s="209"/>
      <c r="C332" s="210"/>
      <c r="D332" s="204" t="s">
        <v>146</v>
      </c>
      <c r="E332" s="211" t="s">
        <v>1</v>
      </c>
      <c r="F332" s="212" t="s">
        <v>367</v>
      </c>
      <c r="G332" s="210"/>
      <c r="H332" s="211" t="s">
        <v>1</v>
      </c>
      <c r="I332" s="213"/>
      <c r="J332" s="210"/>
      <c r="K332" s="210"/>
      <c r="L332" s="214"/>
      <c r="M332" s="215"/>
      <c r="N332" s="216"/>
      <c r="O332" s="216"/>
      <c r="P332" s="216"/>
      <c r="Q332" s="216"/>
      <c r="R332" s="216"/>
      <c r="S332" s="216"/>
      <c r="T332" s="217"/>
      <c r="AT332" s="218" t="s">
        <v>146</v>
      </c>
      <c r="AU332" s="218" t="s">
        <v>90</v>
      </c>
      <c r="AV332" s="13" t="s">
        <v>88</v>
      </c>
      <c r="AW332" s="13" t="s">
        <v>36</v>
      </c>
      <c r="AX332" s="13" t="s">
        <v>81</v>
      </c>
      <c r="AY332" s="218" t="s">
        <v>135</v>
      </c>
    </row>
    <row r="333" spans="2:51" s="14" customFormat="1" ht="11.25">
      <c r="B333" s="219"/>
      <c r="C333" s="220"/>
      <c r="D333" s="204" t="s">
        <v>146</v>
      </c>
      <c r="E333" s="221" t="s">
        <v>1</v>
      </c>
      <c r="F333" s="222" t="s">
        <v>584</v>
      </c>
      <c r="G333" s="220"/>
      <c r="H333" s="223">
        <v>564.197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146</v>
      </c>
      <c r="AU333" s="229" t="s">
        <v>90</v>
      </c>
      <c r="AV333" s="14" t="s">
        <v>90</v>
      </c>
      <c r="AW333" s="14" t="s">
        <v>36</v>
      </c>
      <c r="AX333" s="14" t="s">
        <v>88</v>
      </c>
      <c r="AY333" s="229" t="s">
        <v>135</v>
      </c>
    </row>
    <row r="334" spans="1:65" s="2" customFormat="1" ht="24.2" customHeight="1">
      <c r="A334" s="34"/>
      <c r="B334" s="35"/>
      <c r="C334" s="191" t="s">
        <v>401</v>
      </c>
      <c r="D334" s="191" t="s">
        <v>137</v>
      </c>
      <c r="E334" s="192" t="s">
        <v>370</v>
      </c>
      <c r="F334" s="193" t="s">
        <v>371</v>
      </c>
      <c r="G334" s="194" t="s">
        <v>200</v>
      </c>
      <c r="H334" s="195">
        <v>1128.395</v>
      </c>
      <c r="I334" s="196"/>
      <c r="J334" s="197">
        <f>ROUND(I334*H334,2)</f>
        <v>0</v>
      </c>
      <c r="K334" s="193" t="s">
        <v>141</v>
      </c>
      <c r="L334" s="39"/>
      <c r="M334" s="198" t="s">
        <v>1</v>
      </c>
      <c r="N334" s="199" t="s">
        <v>46</v>
      </c>
      <c r="O334" s="71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2" t="s">
        <v>142</v>
      </c>
      <c r="AT334" s="202" t="s">
        <v>137</v>
      </c>
      <c r="AU334" s="202" t="s">
        <v>90</v>
      </c>
      <c r="AY334" s="17" t="s">
        <v>135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7" t="s">
        <v>88</v>
      </c>
      <c r="BK334" s="203">
        <f>ROUND(I334*H334,2)</f>
        <v>0</v>
      </c>
      <c r="BL334" s="17" t="s">
        <v>142</v>
      </c>
      <c r="BM334" s="202" t="s">
        <v>585</v>
      </c>
    </row>
    <row r="335" spans="1:47" s="2" customFormat="1" ht="29.25">
      <c r="A335" s="34"/>
      <c r="B335" s="35"/>
      <c r="C335" s="36"/>
      <c r="D335" s="204" t="s">
        <v>144</v>
      </c>
      <c r="E335" s="36"/>
      <c r="F335" s="205" t="s">
        <v>373</v>
      </c>
      <c r="G335" s="36"/>
      <c r="H335" s="36"/>
      <c r="I335" s="206"/>
      <c r="J335" s="36"/>
      <c r="K335" s="36"/>
      <c r="L335" s="39"/>
      <c r="M335" s="207"/>
      <c r="N335" s="208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144</v>
      </c>
      <c r="AU335" s="17" t="s">
        <v>90</v>
      </c>
    </row>
    <row r="336" spans="2:51" s="13" customFormat="1" ht="11.25">
      <c r="B336" s="209"/>
      <c r="C336" s="210"/>
      <c r="D336" s="204" t="s">
        <v>146</v>
      </c>
      <c r="E336" s="211" t="s">
        <v>1</v>
      </c>
      <c r="F336" s="212" t="s">
        <v>356</v>
      </c>
      <c r="G336" s="210"/>
      <c r="H336" s="211" t="s">
        <v>1</v>
      </c>
      <c r="I336" s="213"/>
      <c r="J336" s="210"/>
      <c r="K336" s="210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146</v>
      </c>
      <c r="AU336" s="218" t="s">
        <v>90</v>
      </c>
      <c r="AV336" s="13" t="s">
        <v>88</v>
      </c>
      <c r="AW336" s="13" t="s">
        <v>36</v>
      </c>
      <c r="AX336" s="13" t="s">
        <v>81</v>
      </c>
      <c r="AY336" s="218" t="s">
        <v>135</v>
      </c>
    </row>
    <row r="337" spans="2:51" s="13" customFormat="1" ht="11.25">
      <c r="B337" s="209"/>
      <c r="C337" s="210"/>
      <c r="D337" s="204" t="s">
        <v>146</v>
      </c>
      <c r="E337" s="211" t="s">
        <v>1</v>
      </c>
      <c r="F337" s="212" t="s">
        <v>367</v>
      </c>
      <c r="G337" s="210"/>
      <c r="H337" s="211" t="s">
        <v>1</v>
      </c>
      <c r="I337" s="213"/>
      <c r="J337" s="210"/>
      <c r="K337" s="210"/>
      <c r="L337" s="214"/>
      <c r="M337" s="215"/>
      <c r="N337" s="216"/>
      <c r="O337" s="216"/>
      <c r="P337" s="216"/>
      <c r="Q337" s="216"/>
      <c r="R337" s="216"/>
      <c r="S337" s="216"/>
      <c r="T337" s="217"/>
      <c r="AT337" s="218" t="s">
        <v>146</v>
      </c>
      <c r="AU337" s="218" t="s">
        <v>90</v>
      </c>
      <c r="AV337" s="13" t="s">
        <v>88</v>
      </c>
      <c r="AW337" s="13" t="s">
        <v>36</v>
      </c>
      <c r="AX337" s="13" t="s">
        <v>81</v>
      </c>
      <c r="AY337" s="218" t="s">
        <v>135</v>
      </c>
    </row>
    <row r="338" spans="2:51" s="14" customFormat="1" ht="11.25">
      <c r="B338" s="219"/>
      <c r="C338" s="220"/>
      <c r="D338" s="204" t="s">
        <v>146</v>
      </c>
      <c r="E338" s="221" t="s">
        <v>1</v>
      </c>
      <c r="F338" s="222" t="s">
        <v>586</v>
      </c>
      <c r="G338" s="220"/>
      <c r="H338" s="223">
        <v>1128.395</v>
      </c>
      <c r="I338" s="224"/>
      <c r="J338" s="220"/>
      <c r="K338" s="220"/>
      <c r="L338" s="225"/>
      <c r="M338" s="226"/>
      <c r="N338" s="227"/>
      <c r="O338" s="227"/>
      <c r="P338" s="227"/>
      <c r="Q338" s="227"/>
      <c r="R338" s="227"/>
      <c r="S338" s="227"/>
      <c r="T338" s="228"/>
      <c r="AT338" s="229" t="s">
        <v>146</v>
      </c>
      <c r="AU338" s="229" t="s">
        <v>90</v>
      </c>
      <c r="AV338" s="14" t="s">
        <v>90</v>
      </c>
      <c r="AW338" s="14" t="s">
        <v>36</v>
      </c>
      <c r="AX338" s="14" t="s">
        <v>88</v>
      </c>
      <c r="AY338" s="229" t="s">
        <v>135</v>
      </c>
    </row>
    <row r="339" spans="1:65" s="2" customFormat="1" ht="21.75" customHeight="1">
      <c r="A339" s="34"/>
      <c r="B339" s="35"/>
      <c r="C339" s="191" t="s">
        <v>408</v>
      </c>
      <c r="D339" s="191" t="s">
        <v>137</v>
      </c>
      <c r="E339" s="192" t="s">
        <v>376</v>
      </c>
      <c r="F339" s="193" t="s">
        <v>377</v>
      </c>
      <c r="G339" s="194" t="s">
        <v>140</v>
      </c>
      <c r="H339" s="195">
        <v>952.3</v>
      </c>
      <c r="I339" s="196"/>
      <c r="J339" s="197">
        <f>ROUND(I339*H339,2)</f>
        <v>0</v>
      </c>
      <c r="K339" s="193" t="s">
        <v>141</v>
      </c>
      <c r="L339" s="39"/>
      <c r="M339" s="198" t="s">
        <v>1</v>
      </c>
      <c r="N339" s="199" t="s">
        <v>46</v>
      </c>
      <c r="O339" s="71"/>
      <c r="P339" s="200">
        <f>O339*H339</f>
        <v>0</v>
      </c>
      <c r="Q339" s="200">
        <v>2.32</v>
      </c>
      <c r="R339" s="200">
        <f>Q339*H339</f>
        <v>2209.336</v>
      </c>
      <c r="S339" s="200">
        <v>0</v>
      </c>
      <c r="T339" s="201">
        <f>S339*H339</f>
        <v>0</v>
      </c>
      <c r="U339" s="34"/>
      <c r="V339" s="34"/>
      <c r="W339" s="34"/>
      <c r="X339" s="34"/>
      <c r="Y339" s="34"/>
      <c r="Z339" s="34"/>
      <c r="AA339" s="34"/>
      <c r="AB339" s="34"/>
      <c r="AC339" s="34"/>
      <c r="AD339" s="34"/>
      <c r="AE339" s="34"/>
      <c r="AR339" s="202" t="s">
        <v>142</v>
      </c>
      <c r="AT339" s="202" t="s">
        <v>137</v>
      </c>
      <c r="AU339" s="202" t="s">
        <v>90</v>
      </c>
      <c r="AY339" s="17" t="s">
        <v>135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17" t="s">
        <v>88</v>
      </c>
      <c r="BK339" s="203">
        <f>ROUND(I339*H339,2)</f>
        <v>0</v>
      </c>
      <c r="BL339" s="17" t="s">
        <v>142</v>
      </c>
      <c r="BM339" s="202" t="s">
        <v>587</v>
      </c>
    </row>
    <row r="340" spans="1:47" s="2" customFormat="1" ht="19.5">
      <c r="A340" s="34"/>
      <c r="B340" s="35"/>
      <c r="C340" s="36"/>
      <c r="D340" s="204" t="s">
        <v>144</v>
      </c>
      <c r="E340" s="36"/>
      <c r="F340" s="205" t="s">
        <v>379</v>
      </c>
      <c r="G340" s="36"/>
      <c r="H340" s="36"/>
      <c r="I340" s="206"/>
      <c r="J340" s="36"/>
      <c r="K340" s="36"/>
      <c r="L340" s="39"/>
      <c r="M340" s="207"/>
      <c r="N340" s="208"/>
      <c r="O340" s="71"/>
      <c r="P340" s="71"/>
      <c r="Q340" s="71"/>
      <c r="R340" s="71"/>
      <c r="S340" s="71"/>
      <c r="T340" s="72"/>
      <c r="U340" s="34"/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T340" s="17" t="s">
        <v>144</v>
      </c>
      <c r="AU340" s="17" t="s">
        <v>90</v>
      </c>
    </row>
    <row r="341" spans="2:51" s="13" customFormat="1" ht="11.25">
      <c r="B341" s="209"/>
      <c r="C341" s="210"/>
      <c r="D341" s="204" t="s">
        <v>146</v>
      </c>
      <c r="E341" s="211" t="s">
        <v>1</v>
      </c>
      <c r="F341" s="212" t="s">
        <v>154</v>
      </c>
      <c r="G341" s="210"/>
      <c r="H341" s="211" t="s">
        <v>1</v>
      </c>
      <c r="I341" s="213"/>
      <c r="J341" s="210"/>
      <c r="K341" s="210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146</v>
      </c>
      <c r="AU341" s="218" t="s">
        <v>90</v>
      </c>
      <c r="AV341" s="13" t="s">
        <v>88</v>
      </c>
      <c r="AW341" s="13" t="s">
        <v>36</v>
      </c>
      <c r="AX341" s="13" t="s">
        <v>81</v>
      </c>
      <c r="AY341" s="218" t="s">
        <v>135</v>
      </c>
    </row>
    <row r="342" spans="2:51" s="14" customFormat="1" ht="11.25">
      <c r="B342" s="219"/>
      <c r="C342" s="220"/>
      <c r="D342" s="204" t="s">
        <v>146</v>
      </c>
      <c r="E342" s="221" t="s">
        <v>1</v>
      </c>
      <c r="F342" s="222" t="s">
        <v>588</v>
      </c>
      <c r="G342" s="220"/>
      <c r="H342" s="223">
        <v>952.3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146</v>
      </c>
      <c r="AU342" s="229" t="s">
        <v>90</v>
      </c>
      <c r="AV342" s="14" t="s">
        <v>90</v>
      </c>
      <c r="AW342" s="14" t="s">
        <v>36</v>
      </c>
      <c r="AX342" s="14" t="s">
        <v>88</v>
      </c>
      <c r="AY342" s="229" t="s">
        <v>135</v>
      </c>
    </row>
    <row r="343" spans="2:63" s="12" customFormat="1" ht="22.9" customHeight="1">
      <c r="B343" s="175"/>
      <c r="C343" s="176"/>
      <c r="D343" s="177" t="s">
        <v>80</v>
      </c>
      <c r="E343" s="189" t="s">
        <v>170</v>
      </c>
      <c r="F343" s="189" t="s">
        <v>381</v>
      </c>
      <c r="G343" s="176"/>
      <c r="H343" s="176"/>
      <c r="I343" s="179"/>
      <c r="J343" s="190">
        <f>BK343</f>
        <v>0</v>
      </c>
      <c r="K343" s="176"/>
      <c r="L343" s="181"/>
      <c r="M343" s="182"/>
      <c r="N343" s="183"/>
      <c r="O343" s="183"/>
      <c r="P343" s="184">
        <f>SUM(P344:P368)</f>
        <v>0</v>
      </c>
      <c r="Q343" s="183"/>
      <c r="R343" s="184">
        <f>SUM(R344:R368)</f>
        <v>47.8584</v>
      </c>
      <c r="S343" s="183"/>
      <c r="T343" s="185">
        <f>SUM(T344:T368)</f>
        <v>87.975</v>
      </c>
      <c r="AR343" s="186" t="s">
        <v>88</v>
      </c>
      <c r="AT343" s="187" t="s">
        <v>80</v>
      </c>
      <c r="AU343" s="187" t="s">
        <v>88</v>
      </c>
      <c r="AY343" s="186" t="s">
        <v>135</v>
      </c>
      <c r="BK343" s="188">
        <f>SUM(BK344:BK368)</f>
        <v>0</v>
      </c>
    </row>
    <row r="344" spans="1:65" s="2" customFormat="1" ht="24.2" customHeight="1">
      <c r="A344" s="34"/>
      <c r="B344" s="35"/>
      <c r="C344" s="191" t="s">
        <v>414</v>
      </c>
      <c r="D344" s="191" t="s">
        <v>137</v>
      </c>
      <c r="E344" s="192" t="s">
        <v>383</v>
      </c>
      <c r="F344" s="193" t="s">
        <v>384</v>
      </c>
      <c r="G344" s="194" t="s">
        <v>200</v>
      </c>
      <c r="H344" s="195">
        <v>207</v>
      </c>
      <c r="I344" s="196"/>
      <c r="J344" s="197">
        <f>ROUND(I344*H344,2)</f>
        <v>0</v>
      </c>
      <c r="K344" s="193" t="s">
        <v>141</v>
      </c>
      <c r="L344" s="39"/>
      <c r="M344" s="198" t="s">
        <v>1</v>
      </c>
      <c r="N344" s="199" t="s">
        <v>46</v>
      </c>
      <c r="O344" s="71"/>
      <c r="P344" s="200">
        <f>O344*H344</f>
        <v>0</v>
      </c>
      <c r="Q344" s="200">
        <v>0.108</v>
      </c>
      <c r="R344" s="200">
        <f>Q344*H344</f>
        <v>22.355999999999998</v>
      </c>
      <c r="S344" s="200">
        <v>0</v>
      </c>
      <c r="T344" s="201">
        <f>S344*H344</f>
        <v>0</v>
      </c>
      <c r="U344" s="34"/>
      <c r="V344" s="34"/>
      <c r="W344" s="34"/>
      <c r="X344" s="34"/>
      <c r="Y344" s="34"/>
      <c r="Z344" s="34"/>
      <c r="AA344" s="34"/>
      <c r="AB344" s="34"/>
      <c r="AC344" s="34"/>
      <c r="AD344" s="34"/>
      <c r="AE344" s="34"/>
      <c r="AR344" s="202" t="s">
        <v>142</v>
      </c>
      <c r="AT344" s="202" t="s">
        <v>137</v>
      </c>
      <c r="AU344" s="202" t="s">
        <v>90</v>
      </c>
      <c r="AY344" s="17" t="s">
        <v>135</v>
      </c>
      <c r="BE344" s="203">
        <f>IF(N344="základní",J344,0)</f>
        <v>0</v>
      </c>
      <c r="BF344" s="203">
        <f>IF(N344="snížená",J344,0)</f>
        <v>0</v>
      </c>
      <c r="BG344" s="203">
        <f>IF(N344="zákl. přenesená",J344,0)</f>
        <v>0</v>
      </c>
      <c r="BH344" s="203">
        <f>IF(N344="sníž. přenesená",J344,0)</f>
        <v>0</v>
      </c>
      <c r="BI344" s="203">
        <f>IF(N344="nulová",J344,0)</f>
        <v>0</v>
      </c>
      <c r="BJ344" s="17" t="s">
        <v>88</v>
      </c>
      <c r="BK344" s="203">
        <f>ROUND(I344*H344,2)</f>
        <v>0</v>
      </c>
      <c r="BL344" s="17" t="s">
        <v>142</v>
      </c>
      <c r="BM344" s="202" t="s">
        <v>589</v>
      </c>
    </row>
    <row r="345" spans="1:47" s="2" customFormat="1" ht="19.5">
      <c r="A345" s="34"/>
      <c r="B345" s="35"/>
      <c r="C345" s="36"/>
      <c r="D345" s="204" t="s">
        <v>144</v>
      </c>
      <c r="E345" s="36"/>
      <c r="F345" s="205" t="s">
        <v>386</v>
      </c>
      <c r="G345" s="36"/>
      <c r="H345" s="36"/>
      <c r="I345" s="206"/>
      <c r="J345" s="36"/>
      <c r="K345" s="36"/>
      <c r="L345" s="39"/>
      <c r="M345" s="207"/>
      <c r="N345" s="208"/>
      <c r="O345" s="71"/>
      <c r="P345" s="71"/>
      <c r="Q345" s="71"/>
      <c r="R345" s="71"/>
      <c r="S345" s="71"/>
      <c r="T345" s="72"/>
      <c r="U345" s="34"/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T345" s="17" t="s">
        <v>144</v>
      </c>
      <c r="AU345" s="17" t="s">
        <v>90</v>
      </c>
    </row>
    <row r="346" spans="2:51" s="13" customFormat="1" ht="11.25">
      <c r="B346" s="209"/>
      <c r="C346" s="210"/>
      <c r="D346" s="204" t="s">
        <v>146</v>
      </c>
      <c r="E346" s="211" t="s">
        <v>1</v>
      </c>
      <c r="F346" s="212" t="s">
        <v>387</v>
      </c>
      <c r="G346" s="210"/>
      <c r="H346" s="211" t="s">
        <v>1</v>
      </c>
      <c r="I346" s="213"/>
      <c r="J346" s="210"/>
      <c r="K346" s="210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146</v>
      </c>
      <c r="AU346" s="218" t="s">
        <v>90</v>
      </c>
      <c r="AV346" s="13" t="s">
        <v>88</v>
      </c>
      <c r="AW346" s="13" t="s">
        <v>36</v>
      </c>
      <c r="AX346" s="13" t="s">
        <v>81</v>
      </c>
      <c r="AY346" s="218" t="s">
        <v>135</v>
      </c>
    </row>
    <row r="347" spans="2:51" s="13" customFormat="1" ht="11.25">
      <c r="B347" s="209"/>
      <c r="C347" s="210"/>
      <c r="D347" s="204" t="s">
        <v>146</v>
      </c>
      <c r="E347" s="211" t="s">
        <v>1</v>
      </c>
      <c r="F347" s="212" t="s">
        <v>388</v>
      </c>
      <c r="G347" s="210"/>
      <c r="H347" s="211" t="s">
        <v>1</v>
      </c>
      <c r="I347" s="213"/>
      <c r="J347" s="210"/>
      <c r="K347" s="210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146</v>
      </c>
      <c r="AU347" s="218" t="s">
        <v>90</v>
      </c>
      <c r="AV347" s="13" t="s">
        <v>88</v>
      </c>
      <c r="AW347" s="13" t="s">
        <v>36</v>
      </c>
      <c r="AX347" s="13" t="s">
        <v>81</v>
      </c>
      <c r="AY347" s="218" t="s">
        <v>135</v>
      </c>
    </row>
    <row r="348" spans="2:51" s="14" customFormat="1" ht="11.25">
      <c r="B348" s="219"/>
      <c r="C348" s="220"/>
      <c r="D348" s="204" t="s">
        <v>146</v>
      </c>
      <c r="E348" s="221" t="s">
        <v>1</v>
      </c>
      <c r="F348" s="222" t="s">
        <v>590</v>
      </c>
      <c r="G348" s="220"/>
      <c r="H348" s="223">
        <v>102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146</v>
      </c>
      <c r="AU348" s="229" t="s">
        <v>90</v>
      </c>
      <c r="AV348" s="14" t="s">
        <v>90</v>
      </c>
      <c r="AW348" s="14" t="s">
        <v>36</v>
      </c>
      <c r="AX348" s="14" t="s">
        <v>81</v>
      </c>
      <c r="AY348" s="229" t="s">
        <v>135</v>
      </c>
    </row>
    <row r="349" spans="2:51" s="13" customFormat="1" ht="11.25">
      <c r="B349" s="209"/>
      <c r="C349" s="210"/>
      <c r="D349" s="204" t="s">
        <v>146</v>
      </c>
      <c r="E349" s="211" t="s">
        <v>1</v>
      </c>
      <c r="F349" s="212" t="s">
        <v>390</v>
      </c>
      <c r="G349" s="210"/>
      <c r="H349" s="211" t="s">
        <v>1</v>
      </c>
      <c r="I349" s="213"/>
      <c r="J349" s="210"/>
      <c r="K349" s="210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146</v>
      </c>
      <c r="AU349" s="218" t="s">
        <v>90</v>
      </c>
      <c r="AV349" s="13" t="s">
        <v>88</v>
      </c>
      <c r="AW349" s="13" t="s">
        <v>36</v>
      </c>
      <c r="AX349" s="13" t="s">
        <v>81</v>
      </c>
      <c r="AY349" s="218" t="s">
        <v>135</v>
      </c>
    </row>
    <row r="350" spans="2:51" s="14" customFormat="1" ht="11.25">
      <c r="B350" s="219"/>
      <c r="C350" s="220"/>
      <c r="D350" s="204" t="s">
        <v>146</v>
      </c>
      <c r="E350" s="221" t="s">
        <v>1</v>
      </c>
      <c r="F350" s="222" t="s">
        <v>591</v>
      </c>
      <c r="G350" s="220"/>
      <c r="H350" s="223">
        <v>51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146</v>
      </c>
      <c r="AU350" s="229" t="s">
        <v>90</v>
      </c>
      <c r="AV350" s="14" t="s">
        <v>90</v>
      </c>
      <c r="AW350" s="14" t="s">
        <v>36</v>
      </c>
      <c r="AX350" s="14" t="s">
        <v>81</v>
      </c>
      <c r="AY350" s="229" t="s">
        <v>135</v>
      </c>
    </row>
    <row r="351" spans="2:51" s="13" customFormat="1" ht="11.25">
      <c r="B351" s="209"/>
      <c r="C351" s="210"/>
      <c r="D351" s="204" t="s">
        <v>146</v>
      </c>
      <c r="E351" s="211" t="s">
        <v>1</v>
      </c>
      <c r="F351" s="212" t="s">
        <v>392</v>
      </c>
      <c r="G351" s="210"/>
      <c r="H351" s="211" t="s">
        <v>1</v>
      </c>
      <c r="I351" s="213"/>
      <c r="J351" s="210"/>
      <c r="K351" s="210"/>
      <c r="L351" s="214"/>
      <c r="M351" s="215"/>
      <c r="N351" s="216"/>
      <c r="O351" s="216"/>
      <c r="P351" s="216"/>
      <c r="Q351" s="216"/>
      <c r="R351" s="216"/>
      <c r="S351" s="216"/>
      <c r="T351" s="217"/>
      <c r="AT351" s="218" t="s">
        <v>146</v>
      </c>
      <c r="AU351" s="218" t="s">
        <v>90</v>
      </c>
      <c r="AV351" s="13" t="s">
        <v>88</v>
      </c>
      <c r="AW351" s="13" t="s">
        <v>36</v>
      </c>
      <c r="AX351" s="13" t="s">
        <v>81</v>
      </c>
      <c r="AY351" s="218" t="s">
        <v>135</v>
      </c>
    </row>
    <row r="352" spans="2:51" s="14" customFormat="1" ht="11.25">
      <c r="B352" s="219"/>
      <c r="C352" s="220"/>
      <c r="D352" s="204" t="s">
        <v>146</v>
      </c>
      <c r="E352" s="221" t="s">
        <v>1</v>
      </c>
      <c r="F352" s="222" t="s">
        <v>393</v>
      </c>
      <c r="G352" s="220"/>
      <c r="H352" s="223">
        <v>54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146</v>
      </c>
      <c r="AU352" s="229" t="s">
        <v>90</v>
      </c>
      <c r="AV352" s="14" t="s">
        <v>90</v>
      </c>
      <c r="AW352" s="14" t="s">
        <v>36</v>
      </c>
      <c r="AX352" s="14" t="s">
        <v>81</v>
      </c>
      <c r="AY352" s="229" t="s">
        <v>135</v>
      </c>
    </row>
    <row r="353" spans="2:51" s="15" customFormat="1" ht="11.25">
      <c r="B353" s="230"/>
      <c r="C353" s="231"/>
      <c r="D353" s="204" t="s">
        <v>146</v>
      </c>
      <c r="E353" s="232" t="s">
        <v>1</v>
      </c>
      <c r="F353" s="233" t="s">
        <v>187</v>
      </c>
      <c r="G353" s="231"/>
      <c r="H353" s="234">
        <v>207</v>
      </c>
      <c r="I353" s="235"/>
      <c r="J353" s="231"/>
      <c r="K353" s="231"/>
      <c r="L353" s="236"/>
      <c r="M353" s="237"/>
      <c r="N353" s="238"/>
      <c r="O353" s="238"/>
      <c r="P353" s="238"/>
      <c r="Q353" s="238"/>
      <c r="R353" s="238"/>
      <c r="S353" s="238"/>
      <c r="T353" s="239"/>
      <c r="AT353" s="240" t="s">
        <v>146</v>
      </c>
      <c r="AU353" s="240" t="s">
        <v>90</v>
      </c>
      <c r="AV353" s="15" t="s">
        <v>142</v>
      </c>
      <c r="AW353" s="15" t="s">
        <v>36</v>
      </c>
      <c r="AX353" s="15" t="s">
        <v>88</v>
      </c>
      <c r="AY353" s="240" t="s">
        <v>135</v>
      </c>
    </row>
    <row r="354" spans="1:65" s="2" customFormat="1" ht="16.5" customHeight="1">
      <c r="A354" s="34"/>
      <c r="B354" s="35"/>
      <c r="C354" s="241" t="s">
        <v>420</v>
      </c>
      <c r="D354" s="241" t="s">
        <v>215</v>
      </c>
      <c r="E354" s="242" t="s">
        <v>395</v>
      </c>
      <c r="F354" s="243" t="s">
        <v>396</v>
      </c>
      <c r="G354" s="244" t="s">
        <v>397</v>
      </c>
      <c r="H354" s="245">
        <v>22.77</v>
      </c>
      <c r="I354" s="246"/>
      <c r="J354" s="247">
        <f>ROUND(I354*H354,2)</f>
        <v>0</v>
      </c>
      <c r="K354" s="243" t="s">
        <v>141</v>
      </c>
      <c r="L354" s="248"/>
      <c r="M354" s="249" t="s">
        <v>1</v>
      </c>
      <c r="N354" s="250" t="s">
        <v>46</v>
      </c>
      <c r="O354" s="71"/>
      <c r="P354" s="200">
        <f>O354*H354</f>
        <v>0</v>
      </c>
      <c r="Q354" s="200">
        <v>1.12</v>
      </c>
      <c r="R354" s="200">
        <f>Q354*H354</f>
        <v>25.5024</v>
      </c>
      <c r="S354" s="200">
        <v>0</v>
      </c>
      <c r="T354" s="201">
        <f>S354*H354</f>
        <v>0</v>
      </c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R354" s="202" t="s">
        <v>197</v>
      </c>
      <c r="AT354" s="202" t="s">
        <v>215</v>
      </c>
      <c r="AU354" s="202" t="s">
        <v>90</v>
      </c>
      <c r="AY354" s="17" t="s">
        <v>135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17" t="s">
        <v>88</v>
      </c>
      <c r="BK354" s="203">
        <f>ROUND(I354*H354,2)</f>
        <v>0</v>
      </c>
      <c r="BL354" s="17" t="s">
        <v>142</v>
      </c>
      <c r="BM354" s="202" t="s">
        <v>592</v>
      </c>
    </row>
    <row r="355" spans="1:47" s="2" customFormat="1" ht="11.25">
      <c r="A355" s="34"/>
      <c r="B355" s="35"/>
      <c r="C355" s="36"/>
      <c r="D355" s="204" t="s">
        <v>144</v>
      </c>
      <c r="E355" s="36"/>
      <c r="F355" s="205" t="s">
        <v>396</v>
      </c>
      <c r="G355" s="36"/>
      <c r="H355" s="36"/>
      <c r="I355" s="206"/>
      <c r="J355" s="36"/>
      <c r="K355" s="36"/>
      <c r="L355" s="39"/>
      <c r="M355" s="207"/>
      <c r="N355" s="208"/>
      <c r="O355" s="71"/>
      <c r="P355" s="71"/>
      <c r="Q355" s="71"/>
      <c r="R355" s="71"/>
      <c r="S355" s="71"/>
      <c r="T355" s="72"/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T355" s="17" t="s">
        <v>144</v>
      </c>
      <c r="AU355" s="17" t="s">
        <v>90</v>
      </c>
    </row>
    <row r="356" spans="2:51" s="13" customFormat="1" ht="11.25">
      <c r="B356" s="209"/>
      <c r="C356" s="210"/>
      <c r="D356" s="204" t="s">
        <v>146</v>
      </c>
      <c r="E356" s="211" t="s">
        <v>1</v>
      </c>
      <c r="F356" s="212" t="s">
        <v>593</v>
      </c>
      <c r="G356" s="210"/>
      <c r="H356" s="211" t="s">
        <v>1</v>
      </c>
      <c r="I356" s="213"/>
      <c r="J356" s="210"/>
      <c r="K356" s="210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146</v>
      </c>
      <c r="AU356" s="218" t="s">
        <v>90</v>
      </c>
      <c r="AV356" s="13" t="s">
        <v>88</v>
      </c>
      <c r="AW356" s="13" t="s">
        <v>36</v>
      </c>
      <c r="AX356" s="13" t="s">
        <v>81</v>
      </c>
      <c r="AY356" s="218" t="s">
        <v>135</v>
      </c>
    </row>
    <row r="357" spans="2:51" s="14" customFormat="1" ht="11.25">
      <c r="B357" s="219"/>
      <c r="C357" s="220"/>
      <c r="D357" s="204" t="s">
        <v>146</v>
      </c>
      <c r="E357" s="221" t="s">
        <v>1</v>
      </c>
      <c r="F357" s="222" t="s">
        <v>594</v>
      </c>
      <c r="G357" s="220"/>
      <c r="H357" s="223">
        <v>22.77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146</v>
      </c>
      <c r="AU357" s="229" t="s">
        <v>90</v>
      </c>
      <c r="AV357" s="14" t="s">
        <v>90</v>
      </c>
      <c r="AW357" s="14" t="s">
        <v>36</v>
      </c>
      <c r="AX357" s="14" t="s">
        <v>88</v>
      </c>
      <c r="AY357" s="229" t="s">
        <v>135</v>
      </c>
    </row>
    <row r="358" spans="1:65" s="2" customFormat="1" ht="24.2" customHeight="1">
      <c r="A358" s="34"/>
      <c r="B358" s="35"/>
      <c r="C358" s="191" t="s">
        <v>426</v>
      </c>
      <c r="D358" s="191" t="s">
        <v>137</v>
      </c>
      <c r="E358" s="192" t="s">
        <v>402</v>
      </c>
      <c r="F358" s="193" t="s">
        <v>403</v>
      </c>
      <c r="G358" s="194" t="s">
        <v>200</v>
      </c>
      <c r="H358" s="195">
        <v>207</v>
      </c>
      <c r="I358" s="196"/>
      <c r="J358" s="197">
        <f>ROUND(I358*H358,2)</f>
        <v>0</v>
      </c>
      <c r="K358" s="193" t="s">
        <v>1</v>
      </c>
      <c r="L358" s="39"/>
      <c r="M358" s="198" t="s">
        <v>1</v>
      </c>
      <c r="N358" s="199" t="s">
        <v>46</v>
      </c>
      <c r="O358" s="71"/>
      <c r="P358" s="200">
        <f>O358*H358</f>
        <v>0</v>
      </c>
      <c r="Q358" s="200">
        <v>0</v>
      </c>
      <c r="R358" s="200">
        <f>Q358*H358</f>
        <v>0</v>
      </c>
      <c r="S358" s="200">
        <v>0.425</v>
      </c>
      <c r="T358" s="201">
        <f>S358*H358</f>
        <v>87.975</v>
      </c>
      <c r="U358" s="34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R358" s="202" t="s">
        <v>142</v>
      </c>
      <c r="AT358" s="202" t="s">
        <v>137</v>
      </c>
      <c r="AU358" s="202" t="s">
        <v>90</v>
      </c>
      <c r="AY358" s="17" t="s">
        <v>135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17" t="s">
        <v>88</v>
      </c>
      <c r="BK358" s="203">
        <f>ROUND(I358*H358,2)</f>
        <v>0</v>
      </c>
      <c r="BL358" s="17" t="s">
        <v>142</v>
      </c>
      <c r="BM358" s="202" t="s">
        <v>595</v>
      </c>
    </row>
    <row r="359" spans="1:47" s="2" customFormat="1" ht="48.75">
      <c r="A359" s="34"/>
      <c r="B359" s="35"/>
      <c r="C359" s="36"/>
      <c r="D359" s="204" t="s">
        <v>144</v>
      </c>
      <c r="E359" s="36"/>
      <c r="F359" s="205" t="s">
        <v>405</v>
      </c>
      <c r="G359" s="36"/>
      <c r="H359" s="36"/>
      <c r="I359" s="206"/>
      <c r="J359" s="36"/>
      <c r="K359" s="36"/>
      <c r="L359" s="39"/>
      <c r="M359" s="207"/>
      <c r="N359" s="208"/>
      <c r="O359" s="71"/>
      <c r="P359" s="71"/>
      <c r="Q359" s="71"/>
      <c r="R359" s="71"/>
      <c r="S359" s="71"/>
      <c r="T359" s="72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T359" s="17" t="s">
        <v>144</v>
      </c>
      <c r="AU359" s="17" t="s">
        <v>90</v>
      </c>
    </row>
    <row r="360" spans="1:47" s="2" customFormat="1" ht="19.5">
      <c r="A360" s="34"/>
      <c r="B360" s="35"/>
      <c r="C360" s="36"/>
      <c r="D360" s="204" t="s">
        <v>250</v>
      </c>
      <c r="E360" s="36"/>
      <c r="F360" s="251" t="s">
        <v>406</v>
      </c>
      <c r="G360" s="36"/>
      <c r="H360" s="36"/>
      <c r="I360" s="206"/>
      <c r="J360" s="36"/>
      <c r="K360" s="36"/>
      <c r="L360" s="39"/>
      <c r="M360" s="207"/>
      <c r="N360" s="208"/>
      <c r="O360" s="71"/>
      <c r="P360" s="71"/>
      <c r="Q360" s="71"/>
      <c r="R360" s="71"/>
      <c r="S360" s="71"/>
      <c r="T360" s="72"/>
      <c r="U360" s="34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250</v>
      </c>
      <c r="AU360" s="17" t="s">
        <v>90</v>
      </c>
    </row>
    <row r="361" spans="2:51" s="13" customFormat="1" ht="11.25">
      <c r="B361" s="209"/>
      <c r="C361" s="210"/>
      <c r="D361" s="204" t="s">
        <v>146</v>
      </c>
      <c r="E361" s="211" t="s">
        <v>1</v>
      </c>
      <c r="F361" s="212" t="s">
        <v>387</v>
      </c>
      <c r="G361" s="210"/>
      <c r="H361" s="211" t="s">
        <v>1</v>
      </c>
      <c r="I361" s="213"/>
      <c r="J361" s="210"/>
      <c r="K361" s="210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146</v>
      </c>
      <c r="AU361" s="218" t="s">
        <v>90</v>
      </c>
      <c r="AV361" s="13" t="s">
        <v>88</v>
      </c>
      <c r="AW361" s="13" t="s">
        <v>36</v>
      </c>
      <c r="AX361" s="13" t="s">
        <v>81</v>
      </c>
      <c r="AY361" s="218" t="s">
        <v>135</v>
      </c>
    </row>
    <row r="362" spans="2:51" s="13" customFormat="1" ht="11.25">
      <c r="B362" s="209"/>
      <c r="C362" s="210"/>
      <c r="D362" s="204" t="s">
        <v>146</v>
      </c>
      <c r="E362" s="211" t="s">
        <v>1</v>
      </c>
      <c r="F362" s="212" t="s">
        <v>388</v>
      </c>
      <c r="G362" s="210"/>
      <c r="H362" s="211" t="s">
        <v>1</v>
      </c>
      <c r="I362" s="213"/>
      <c r="J362" s="210"/>
      <c r="K362" s="210"/>
      <c r="L362" s="214"/>
      <c r="M362" s="215"/>
      <c r="N362" s="216"/>
      <c r="O362" s="216"/>
      <c r="P362" s="216"/>
      <c r="Q362" s="216"/>
      <c r="R362" s="216"/>
      <c r="S362" s="216"/>
      <c r="T362" s="217"/>
      <c r="AT362" s="218" t="s">
        <v>146</v>
      </c>
      <c r="AU362" s="218" t="s">
        <v>90</v>
      </c>
      <c r="AV362" s="13" t="s">
        <v>88</v>
      </c>
      <c r="AW362" s="13" t="s">
        <v>36</v>
      </c>
      <c r="AX362" s="13" t="s">
        <v>81</v>
      </c>
      <c r="AY362" s="218" t="s">
        <v>135</v>
      </c>
    </row>
    <row r="363" spans="2:51" s="14" customFormat="1" ht="11.25">
      <c r="B363" s="219"/>
      <c r="C363" s="220"/>
      <c r="D363" s="204" t="s">
        <v>146</v>
      </c>
      <c r="E363" s="221" t="s">
        <v>1</v>
      </c>
      <c r="F363" s="222" t="s">
        <v>590</v>
      </c>
      <c r="G363" s="220"/>
      <c r="H363" s="223">
        <v>102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146</v>
      </c>
      <c r="AU363" s="229" t="s">
        <v>90</v>
      </c>
      <c r="AV363" s="14" t="s">
        <v>90</v>
      </c>
      <c r="AW363" s="14" t="s">
        <v>36</v>
      </c>
      <c r="AX363" s="14" t="s">
        <v>81</v>
      </c>
      <c r="AY363" s="229" t="s">
        <v>135</v>
      </c>
    </row>
    <row r="364" spans="2:51" s="13" customFormat="1" ht="11.25">
      <c r="B364" s="209"/>
      <c r="C364" s="210"/>
      <c r="D364" s="204" t="s">
        <v>146</v>
      </c>
      <c r="E364" s="211" t="s">
        <v>1</v>
      </c>
      <c r="F364" s="212" t="s">
        <v>390</v>
      </c>
      <c r="G364" s="210"/>
      <c r="H364" s="211" t="s">
        <v>1</v>
      </c>
      <c r="I364" s="213"/>
      <c r="J364" s="210"/>
      <c r="K364" s="210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146</v>
      </c>
      <c r="AU364" s="218" t="s">
        <v>90</v>
      </c>
      <c r="AV364" s="13" t="s">
        <v>88</v>
      </c>
      <c r="AW364" s="13" t="s">
        <v>36</v>
      </c>
      <c r="AX364" s="13" t="s">
        <v>81</v>
      </c>
      <c r="AY364" s="218" t="s">
        <v>135</v>
      </c>
    </row>
    <row r="365" spans="2:51" s="14" customFormat="1" ht="11.25">
      <c r="B365" s="219"/>
      <c r="C365" s="220"/>
      <c r="D365" s="204" t="s">
        <v>146</v>
      </c>
      <c r="E365" s="221" t="s">
        <v>1</v>
      </c>
      <c r="F365" s="222" t="s">
        <v>591</v>
      </c>
      <c r="G365" s="220"/>
      <c r="H365" s="223">
        <v>51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146</v>
      </c>
      <c r="AU365" s="229" t="s">
        <v>90</v>
      </c>
      <c r="AV365" s="14" t="s">
        <v>90</v>
      </c>
      <c r="AW365" s="14" t="s">
        <v>36</v>
      </c>
      <c r="AX365" s="14" t="s">
        <v>81</v>
      </c>
      <c r="AY365" s="229" t="s">
        <v>135</v>
      </c>
    </row>
    <row r="366" spans="2:51" s="13" customFormat="1" ht="11.25">
      <c r="B366" s="209"/>
      <c r="C366" s="210"/>
      <c r="D366" s="204" t="s">
        <v>146</v>
      </c>
      <c r="E366" s="211" t="s">
        <v>1</v>
      </c>
      <c r="F366" s="212" t="s">
        <v>392</v>
      </c>
      <c r="G366" s="210"/>
      <c r="H366" s="211" t="s">
        <v>1</v>
      </c>
      <c r="I366" s="213"/>
      <c r="J366" s="210"/>
      <c r="K366" s="210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146</v>
      </c>
      <c r="AU366" s="218" t="s">
        <v>90</v>
      </c>
      <c r="AV366" s="13" t="s">
        <v>88</v>
      </c>
      <c r="AW366" s="13" t="s">
        <v>36</v>
      </c>
      <c r="AX366" s="13" t="s">
        <v>81</v>
      </c>
      <c r="AY366" s="218" t="s">
        <v>135</v>
      </c>
    </row>
    <row r="367" spans="2:51" s="14" customFormat="1" ht="11.25">
      <c r="B367" s="219"/>
      <c r="C367" s="220"/>
      <c r="D367" s="204" t="s">
        <v>146</v>
      </c>
      <c r="E367" s="221" t="s">
        <v>1</v>
      </c>
      <c r="F367" s="222" t="s">
        <v>393</v>
      </c>
      <c r="G367" s="220"/>
      <c r="H367" s="223">
        <v>54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146</v>
      </c>
      <c r="AU367" s="229" t="s">
        <v>90</v>
      </c>
      <c r="AV367" s="14" t="s">
        <v>90</v>
      </c>
      <c r="AW367" s="14" t="s">
        <v>36</v>
      </c>
      <c r="AX367" s="14" t="s">
        <v>81</v>
      </c>
      <c r="AY367" s="229" t="s">
        <v>135</v>
      </c>
    </row>
    <row r="368" spans="2:51" s="15" customFormat="1" ht="11.25">
      <c r="B368" s="230"/>
      <c r="C368" s="231"/>
      <c r="D368" s="204" t="s">
        <v>146</v>
      </c>
      <c r="E368" s="232" t="s">
        <v>1</v>
      </c>
      <c r="F368" s="233" t="s">
        <v>187</v>
      </c>
      <c r="G368" s="231"/>
      <c r="H368" s="234">
        <v>207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146</v>
      </c>
      <c r="AU368" s="240" t="s">
        <v>90</v>
      </c>
      <c r="AV368" s="15" t="s">
        <v>142</v>
      </c>
      <c r="AW368" s="15" t="s">
        <v>36</v>
      </c>
      <c r="AX368" s="15" t="s">
        <v>88</v>
      </c>
      <c r="AY368" s="240" t="s">
        <v>135</v>
      </c>
    </row>
    <row r="369" spans="2:63" s="12" customFormat="1" ht="22.9" customHeight="1">
      <c r="B369" s="175"/>
      <c r="C369" s="176"/>
      <c r="D369" s="177" t="s">
        <v>80</v>
      </c>
      <c r="E369" s="189" t="s">
        <v>197</v>
      </c>
      <c r="F369" s="189" t="s">
        <v>596</v>
      </c>
      <c r="G369" s="176"/>
      <c r="H369" s="176"/>
      <c r="I369" s="179"/>
      <c r="J369" s="190">
        <f>BK369</f>
        <v>0</v>
      </c>
      <c r="K369" s="176"/>
      <c r="L369" s="181"/>
      <c r="M369" s="182"/>
      <c r="N369" s="183"/>
      <c r="O369" s="183"/>
      <c r="P369" s="184">
        <f>SUM(P370:P373)</f>
        <v>0</v>
      </c>
      <c r="Q369" s="183"/>
      <c r="R369" s="184">
        <f>SUM(R370:R373)</f>
        <v>0.132</v>
      </c>
      <c r="S369" s="183"/>
      <c r="T369" s="185">
        <f>SUM(T370:T373)</f>
        <v>0</v>
      </c>
      <c r="AR369" s="186" t="s">
        <v>88</v>
      </c>
      <c r="AT369" s="187" t="s">
        <v>80</v>
      </c>
      <c r="AU369" s="187" t="s">
        <v>88</v>
      </c>
      <c r="AY369" s="186" t="s">
        <v>135</v>
      </c>
      <c r="BK369" s="188">
        <f>SUM(BK370:BK373)</f>
        <v>0</v>
      </c>
    </row>
    <row r="370" spans="1:65" s="2" customFormat="1" ht="24.2" customHeight="1">
      <c r="A370" s="34"/>
      <c r="B370" s="35"/>
      <c r="C370" s="191" t="s">
        <v>597</v>
      </c>
      <c r="D370" s="191" t="s">
        <v>137</v>
      </c>
      <c r="E370" s="192" t="s">
        <v>598</v>
      </c>
      <c r="F370" s="193" t="s">
        <v>599</v>
      </c>
      <c r="G370" s="194" t="s">
        <v>191</v>
      </c>
      <c r="H370" s="195">
        <v>5</v>
      </c>
      <c r="I370" s="196"/>
      <c r="J370" s="197">
        <f>ROUND(I370*H370,2)</f>
        <v>0</v>
      </c>
      <c r="K370" s="193" t="s">
        <v>141</v>
      </c>
      <c r="L370" s="39"/>
      <c r="M370" s="198" t="s">
        <v>1</v>
      </c>
      <c r="N370" s="199" t="s">
        <v>46</v>
      </c>
      <c r="O370" s="71"/>
      <c r="P370" s="200">
        <f>O370*H370</f>
        <v>0</v>
      </c>
      <c r="Q370" s="200">
        <v>0.0264</v>
      </c>
      <c r="R370" s="200">
        <f>Q370*H370</f>
        <v>0.132</v>
      </c>
      <c r="S370" s="200">
        <v>0</v>
      </c>
      <c r="T370" s="201">
        <f>S370*H370</f>
        <v>0</v>
      </c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202" t="s">
        <v>142</v>
      </c>
      <c r="AT370" s="202" t="s">
        <v>137</v>
      </c>
      <c r="AU370" s="202" t="s">
        <v>90</v>
      </c>
      <c r="AY370" s="17" t="s">
        <v>135</v>
      </c>
      <c r="BE370" s="203">
        <f>IF(N370="základní",J370,0)</f>
        <v>0</v>
      </c>
      <c r="BF370" s="203">
        <f>IF(N370="snížená",J370,0)</f>
        <v>0</v>
      </c>
      <c r="BG370" s="203">
        <f>IF(N370="zákl. přenesená",J370,0)</f>
        <v>0</v>
      </c>
      <c r="BH370" s="203">
        <f>IF(N370="sníž. přenesená",J370,0)</f>
        <v>0</v>
      </c>
      <c r="BI370" s="203">
        <f>IF(N370="nulová",J370,0)</f>
        <v>0</v>
      </c>
      <c r="BJ370" s="17" t="s">
        <v>88</v>
      </c>
      <c r="BK370" s="203">
        <f>ROUND(I370*H370,2)</f>
        <v>0</v>
      </c>
      <c r="BL370" s="17" t="s">
        <v>142</v>
      </c>
      <c r="BM370" s="202" t="s">
        <v>600</v>
      </c>
    </row>
    <row r="371" spans="1:47" s="2" customFormat="1" ht="29.25">
      <c r="A371" s="34"/>
      <c r="B371" s="35"/>
      <c r="C371" s="36"/>
      <c r="D371" s="204" t="s">
        <v>144</v>
      </c>
      <c r="E371" s="36"/>
      <c r="F371" s="205" t="s">
        <v>601</v>
      </c>
      <c r="G371" s="36"/>
      <c r="H371" s="36"/>
      <c r="I371" s="206"/>
      <c r="J371" s="36"/>
      <c r="K371" s="36"/>
      <c r="L371" s="39"/>
      <c r="M371" s="207"/>
      <c r="N371" s="208"/>
      <c r="O371" s="71"/>
      <c r="P371" s="71"/>
      <c r="Q371" s="71"/>
      <c r="R371" s="71"/>
      <c r="S371" s="71"/>
      <c r="T371" s="72"/>
      <c r="U371" s="34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144</v>
      </c>
      <c r="AU371" s="17" t="s">
        <v>90</v>
      </c>
    </row>
    <row r="372" spans="2:51" s="13" customFormat="1" ht="11.25">
      <c r="B372" s="209"/>
      <c r="C372" s="210"/>
      <c r="D372" s="204" t="s">
        <v>146</v>
      </c>
      <c r="E372" s="211" t="s">
        <v>1</v>
      </c>
      <c r="F372" s="212" t="s">
        <v>602</v>
      </c>
      <c r="G372" s="210"/>
      <c r="H372" s="211" t="s">
        <v>1</v>
      </c>
      <c r="I372" s="213"/>
      <c r="J372" s="210"/>
      <c r="K372" s="210"/>
      <c r="L372" s="214"/>
      <c r="M372" s="215"/>
      <c r="N372" s="216"/>
      <c r="O372" s="216"/>
      <c r="P372" s="216"/>
      <c r="Q372" s="216"/>
      <c r="R372" s="216"/>
      <c r="S372" s="216"/>
      <c r="T372" s="217"/>
      <c r="AT372" s="218" t="s">
        <v>146</v>
      </c>
      <c r="AU372" s="218" t="s">
        <v>90</v>
      </c>
      <c r="AV372" s="13" t="s">
        <v>88</v>
      </c>
      <c r="AW372" s="13" t="s">
        <v>36</v>
      </c>
      <c r="AX372" s="13" t="s">
        <v>81</v>
      </c>
      <c r="AY372" s="218" t="s">
        <v>135</v>
      </c>
    </row>
    <row r="373" spans="2:51" s="14" customFormat="1" ht="11.25">
      <c r="B373" s="219"/>
      <c r="C373" s="220"/>
      <c r="D373" s="204" t="s">
        <v>146</v>
      </c>
      <c r="E373" s="221" t="s">
        <v>1</v>
      </c>
      <c r="F373" s="222" t="s">
        <v>170</v>
      </c>
      <c r="G373" s="220"/>
      <c r="H373" s="223">
        <v>5</v>
      </c>
      <c r="I373" s="224"/>
      <c r="J373" s="220"/>
      <c r="K373" s="220"/>
      <c r="L373" s="225"/>
      <c r="M373" s="226"/>
      <c r="N373" s="227"/>
      <c r="O373" s="227"/>
      <c r="P373" s="227"/>
      <c r="Q373" s="227"/>
      <c r="R373" s="227"/>
      <c r="S373" s="227"/>
      <c r="T373" s="228"/>
      <c r="AT373" s="229" t="s">
        <v>146</v>
      </c>
      <c r="AU373" s="229" t="s">
        <v>90</v>
      </c>
      <c r="AV373" s="14" t="s">
        <v>90</v>
      </c>
      <c r="AW373" s="14" t="s">
        <v>36</v>
      </c>
      <c r="AX373" s="14" t="s">
        <v>88</v>
      </c>
      <c r="AY373" s="229" t="s">
        <v>135</v>
      </c>
    </row>
    <row r="374" spans="2:63" s="12" customFormat="1" ht="22.9" customHeight="1">
      <c r="B374" s="175"/>
      <c r="C374" s="176"/>
      <c r="D374" s="177" t="s">
        <v>80</v>
      </c>
      <c r="E374" s="189" t="s">
        <v>209</v>
      </c>
      <c r="F374" s="189" t="s">
        <v>407</v>
      </c>
      <c r="G374" s="176"/>
      <c r="H374" s="176"/>
      <c r="I374" s="179"/>
      <c r="J374" s="190">
        <f>BK374</f>
        <v>0</v>
      </c>
      <c r="K374" s="176"/>
      <c r="L374" s="181"/>
      <c r="M374" s="182"/>
      <c r="N374" s="183"/>
      <c r="O374" s="183"/>
      <c r="P374" s="184">
        <f>SUM(P375:P390)</f>
        <v>0</v>
      </c>
      <c r="Q374" s="183"/>
      <c r="R374" s="184">
        <f>SUM(R375:R390)</f>
        <v>0</v>
      </c>
      <c r="S374" s="183"/>
      <c r="T374" s="185">
        <f>SUM(T375:T390)</f>
        <v>214.19900000000004</v>
      </c>
      <c r="AR374" s="186" t="s">
        <v>88</v>
      </c>
      <c r="AT374" s="187" t="s">
        <v>80</v>
      </c>
      <c r="AU374" s="187" t="s">
        <v>88</v>
      </c>
      <c r="AY374" s="186" t="s">
        <v>135</v>
      </c>
      <c r="BK374" s="188">
        <f>SUM(BK375:BK390)</f>
        <v>0</v>
      </c>
    </row>
    <row r="375" spans="1:65" s="2" customFormat="1" ht="24.2" customHeight="1">
      <c r="A375" s="34"/>
      <c r="B375" s="35"/>
      <c r="C375" s="191" t="s">
        <v>603</v>
      </c>
      <c r="D375" s="191" t="s">
        <v>137</v>
      </c>
      <c r="E375" s="192" t="s">
        <v>409</v>
      </c>
      <c r="F375" s="193" t="s">
        <v>410</v>
      </c>
      <c r="G375" s="194" t="s">
        <v>140</v>
      </c>
      <c r="H375" s="195">
        <v>97.17</v>
      </c>
      <c r="I375" s="196"/>
      <c r="J375" s="197">
        <f>ROUND(I375*H375,2)</f>
        <v>0</v>
      </c>
      <c r="K375" s="193" t="s">
        <v>141</v>
      </c>
      <c r="L375" s="39"/>
      <c r="M375" s="198" t="s">
        <v>1</v>
      </c>
      <c r="N375" s="199" t="s">
        <v>46</v>
      </c>
      <c r="O375" s="71"/>
      <c r="P375" s="200">
        <f>O375*H375</f>
        <v>0</v>
      </c>
      <c r="Q375" s="200">
        <v>0</v>
      </c>
      <c r="R375" s="200">
        <f>Q375*H375</f>
        <v>0</v>
      </c>
      <c r="S375" s="200">
        <v>2.2</v>
      </c>
      <c r="T375" s="201">
        <f>S375*H375</f>
        <v>213.77400000000003</v>
      </c>
      <c r="U375" s="34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R375" s="202" t="s">
        <v>142</v>
      </c>
      <c r="AT375" s="202" t="s">
        <v>137</v>
      </c>
      <c r="AU375" s="202" t="s">
        <v>90</v>
      </c>
      <c r="AY375" s="17" t="s">
        <v>135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17" t="s">
        <v>88</v>
      </c>
      <c r="BK375" s="203">
        <f>ROUND(I375*H375,2)</f>
        <v>0</v>
      </c>
      <c r="BL375" s="17" t="s">
        <v>142</v>
      </c>
      <c r="BM375" s="202" t="s">
        <v>604</v>
      </c>
    </row>
    <row r="376" spans="1:47" s="2" customFormat="1" ht="29.25">
      <c r="A376" s="34"/>
      <c r="B376" s="35"/>
      <c r="C376" s="36"/>
      <c r="D376" s="204" t="s">
        <v>144</v>
      </c>
      <c r="E376" s="36"/>
      <c r="F376" s="205" t="s">
        <v>412</v>
      </c>
      <c r="G376" s="36"/>
      <c r="H376" s="36"/>
      <c r="I376" s="206"/>
      <c r="J376" s="36"/>
      <c r="K376" s="36"/>
      <c r="L376" s="39"/>
      <c r="M376" s="207"/>
      <c r="N376" s="208"/>
      <c r="O376" s="71"/>
      <c r="P376" s="71"/>
      <c r="Q376" s="71"/>
      <c r="R376" s="71"/>
      <c r="S376" s="71"/>
      <c r="T376" s="72"/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T376" s="17" t="s">
        <v>144</v>
      </c>
      <c r="AU376" s="17" t="s">
        <v>90</v>
      </c>
    </row>
    <row r="377" spans="2:51" s="13" customFormat="1" ht="11.25">
      <c r="B377" s="209"/>
      <c r="C377" s="210"/>
      <c r="D377" s="204" t="s">
        <v>146</v>
      </c>
      <c r="E377" s="211" t="s">
        <v>1</v>
      </c>
      <c r="F377" s="212" t="s">
        <v>413</v>
      </c>
      <c r="G377" s="210"/>
      <c r="H377" s="211" t="s">
        <v>1</v>
      </c>
      <c r="I377" s="213"/>
      <c r="J377" s="210"/>
      <c r="K377" s="210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146</v>
      </c>
      <c r="AU377" s="218" t="s">
        <v>90</v>
      </c>
      <c r="AV377" s="13" t="s">
        <v>88</v>
      </c>
      <c r="AW377" s="13" t="s">
        <v>36</v>
      </c>
      <c r="AX377" s="13" t="s">
        <v>81</v>
      </c>
      <c r="AY377" s="218" t="s">
        <v>135</v>
      </c>
    </row>
    <row r="378" spans="2:51" s="13" customFormat="1" ht="11.25">
      <c r="B378" s="209"/>
      <c r="C378" s="210"/>
      <c r="D378" s="204" t="s">
        <v>146</v>
      </c>
      <c r="E378" s="211" t="s">
        <v>1</v>
      </c>
      <c r="F378" s="212" t="s">
        <v>162</v>
      </c>
      <c r="G378" s="210"/>
      <c r="H378" s="211" t="s">
        <v>1</v>
      </c>
      <c r="I378" s="213"/>
      <c r="J378" s="210"/>
      <c r="K378" s="210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146</v>
      </c>
      <c r="AU378" s="218" t="s">
        <v>90</v>
      </c>
      <c r="AV378" s="13" t="s">
        <v>88</v>
      </c>
      <c r="AW378" s="13" t="s">
        <v>36</v>
      </c>
      <c r="AX378" s="13" t="s">
        <v>81</v>
      </c>
      <c r="AY378" s="218" t="s">
        <v>135</v>
      </c>
    </row>
    <row r="379" spans="2:51" s="14" customFormat="1" ht="11.25">
      <c r="B379" s="219"/>
      <c r="C379" s="220"/>
      <c r="D379" s="204" t="s">
        <v>146</v>
      </c>
      <c r="E379" s="221" t="s">
        <v>1</v>
      </c>
      <c r="F379" s="222" t="s">
        <v>499</v>
      </c>
      <c r="G379" s="220"/>
      <c r="H379" s="223">
        <v>93.064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146</v>
      </c>
      <c r="AU379" s="229" t="s">
        <v>90</v>
      </c>
      <c r="AV379" s="14" t="s">
        <v>90</v>
      </c>
      <c r="AW379" s="14" t="s">
        <v>36</v>
      </c>
      <c r="AX379" s="14" t="s">
        <v>81</v>
      </c>
      <c r="AY379" s="229" t="s">
        <v>135</v>
      </c>
    </row>
    <row r="380" spans="2:51" s="13" customFormat="1" ht="11.25">
      <c r="B380" s="209"/>
      <c r="C380" s="210"/>
      <c r="D380" s="204" t="s">
        <v>146</v>
      </c>
      <c r="E380" s="211" t="s">
        <v>1</v>
      </c>
      <c r="F380" s="212" t="s">
        <v>605</v>
      </c>
      <c r="G380" s="210"/>
      <c r="H380" s="211" t="s">
        <v>1</v>
      </c>
      <c r="I380" s="213"/>
      <c r="J380" s="210"/>
      <c r="K380" s="210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146</v>
      </c>
      <c r="AU380" s="218" t="s">
        <v>90</v>
      </c>
      <c r="AV380" s="13" t="s">
        <v>88</v>
      </c>
      <c r="AW380" s="13" t="s">
        <v>36</v>
      </c>
      <c r="AX380" s="13" t="s">
        <v>81</v>
      </c>
      <c r="AY380" s="218" t="s">
        <v>135</v>
      </c>
    </row>
    <row r="381" spans="2:51" s="14" customFormat="1" ht="11.25">
      <c r="B381" s="219"/>
      <c r="C381" s="220"/>
      <c r="D381" s="204" t="s">
        <v>146</v>
      </c>
      <c r="E381" s="221" t="s">
        <v>1</v>
      </c>
      <c r="F381" s="222" t="s">
        <v>606</v>
      </c>
      <c r="G381" s="220"/>
      <c r="H381" s="223">
        <v>4.106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146</v>
      </c>
      <c r="AU381" s="229" t="s">
        <v>90</v>
      </c>
      <c r="AV381" s="14" t="s">
        <v>90</v>
      </c>
      <c r="AW381" s="14" t="s">
        <v>36</v>
      </c>
      <c r="AX381" s="14" t="s">
        <v>81</v>
      </c>
      <c r="AY381" s="229" t="s">
        <v>135</v>
      </c>
    </row>
    <row r="382" spans="2:51" s="15" customFormat="1" ht="11.25">
      <c r="B382" s="230"/>
      <c r="C382" s="231"/>
      <c r="D382" s="204" t="s">
        <v>146</v>
      </c>
      <c r="E382" s="232" t="s">
        <v>1</v>
      </c>
      <c r="F382" s="233" t="s">
        <v>187</v>
      </c>
      <c r="G382" s="231"/>
      <c r="H382" s="234">
        <v>97.16999999999999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146</v>
      </c>
      <c r="AU382" s="240" t="s">
        <v>90</v>
      </c>
      <c r="AV382" s="15" t="s">
        <v>142</v>
      </c>
      <c r="AW382" s="15" t="s">
        <v>36</v>
      </c>
      <c r="AX382" s="15" t="s">
        <v>88</v>
      </c>
      <c r="AY382" s="240" t="s">
        <v>135</v>
      </c>
    </row>
    <row r="383" spans="1:65" s="2" customFormat="1" ht="16.5" customHeight="1">
      <c r="A383" s="34"/>
      <c r="B383" s="35"/>
      <c r="C383" s="191" t="s">
        <v>607</v>
      </c>
      <c r="D383" s="191" t="s">
        <v>137</v>
      </c>
      <c r="E383" s="192" t="s">
        <v>415</v>
      </c>
      <c r="F383" s="193" t="s">
        <v>608</v>
      </c>
      <c r="G383" s="194" t="s">
        <v>417</v>
      </c>
      <c r="H383" s="195">
        <v>1</v>
      </c>
      <c r="I383" s="196"/>
      <c r="J383" s="197">
        <f>ROUND(I383*H383,2)</f>
        <v>0</v>
      </c>
      <c r="K383" s="193" t="s">
        <v>1</v>
      </c>
      <c r="L383" s="39"/>
      <c r="M383" s="198" t="s">
        <v>1</v>
      </c>
      <c r="N383" s="199" t="s">
        <v>46</v>
      </c>
      <c r="O383" s="71"/>
      <c r="P383" s="200">
        <f>O383*H383</f>
        <v>0</v>
      </c>
      <c r="Q383" s="200">
        <v>0</v>
      </c>
      <c r="R383" s="200">
        <f>Q383*H383</f>
        <v>0</v>
      </c>
      <c r="S383" s="200">
        <v>0.425</v>
      </c>
      <c r="T383" s="201">
        <f>S383*H383</f>
        <v>0.425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2" t="s">
        <v>142</v>
      </c>
      <c r="AT383" s="202" t="s">
        <v>137</v>
      </c>
      <c r="AU383" s="202" t="s">
        <v>90</v>
      </c>
      <c r="AY383" s="17" t="s">
        <v>135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7" t="s">
        <v>88</v>
      </c>
      <c r="BK383" s="203">
        <f>ROUND(I383*H383,2)</f>
        <v>0</v>
      </c>
      <c r="BL383" s="17" t="s">
        <v>142</v>
      </c>
      <c r="BM383" s="202" t="s">
        <v>609</v>
      </c>
    </row>
    <row r="384" spans="1:47" s="2" customFormat="1" ht="11.25">
      <c r="A384" s="34"/>
      <c r="B384" s="35"/>
      <c r="C384" s="36"/>
      <c r="D384" s="204" t="s">
        <v>144</v>
      </c>
      <c r="E384" s="36"/>
      <c r="F384" s="205" t="s">
        <v>608</v>
      </c>
      <c r="G384" s="36"/>
      <c r="H384" s="36"/>
      <c r="I384" s="206"/>
      <c r="J384" s="36"/>
      <c r="K384" s="36"/>
      <c r="L384" s="39"/>
      <c r="M384" s="207"/>
      <c r="N384" s="208"/>
      <c r="O384" s="71"/>
      <c r="P384" s="71"/>
      <c r="Q384" s="71"/>
      <c r="R384" s="71"/>
      <c r="S384" s="71"/>
      <c r="T384" s="72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144</v>
      </c>
      <c r="AU384" s="17" t="s">
        <v>90</v>
      </c>
    </row>
    <row r="385" spans="1:47" s="2" customFormat="1" ht="136.5">
      <c r="A385" s="34"/>
      <c r="B385" s="35"/>
      <c r="C385" s="36"/>
      <c r="D385" s="204" t="s">
        <v>250</v>
      </c>
      <c r="E385" s="36"/>
      <c r="F385" s="251" t="s">
        <v>610</v>
      </c>
      <c r="G385" s="36"/>
      <c r="H385" s="36"/>
      <c r="I385" s="206"/>
      <c r="J385" s="36"/>
      <c r="K385" s="36"/>
      <c r="L385" s="39"/>
      <c r="M385" s="207"/>
      <c r="N385" s="208"/>
      <c r="O385" s="71"/>
      <c r="P385" s="71"/>
      <c r="Q385" s="71"/>
      <c r="R385" s="71"/>
      <c r="S385" s="71"/>
      <c r="T385" s="72"/>
      <c r="U385" s="34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250</v>
      </c>
      <c r="AU385" s="17" t="s">
        <v>90</v>
      </c>
    </row>
    <row r="386" spans="1:65" s="2" customFormat="1" ht="16.5" customHeight="1">
      <c r="A386" s="34"/>
      <c r="B386" s="35"/>
      <c r="C386" s="191" t="s">
        <v>611</v>
      </c>
      <c r="D386" s="191" t="s">
        <v>137</v>
      </c>
      <c r="E386" s="192" t="s">
        <v>421</v>
      </c>
      <c r="F386" s="193" t="s">
        <v>612</v>
      </c>
      <c r="G386" s="194" t="s">
        <v>417</v>
      </c>
      <c r="H386" s="195">
        <v>1</v>
      </c>
      <c r="I386" s="196"/>
      <c r="J386" s="197">
        <f>ROUND(I386*H386,2)</f>
        <v>0</v>
      </c>
      <c r="K386" s="193" t="s">
        <v>1</v>
      </c>
      <c r="L386" s="39"/>
      <c r="M386" s="198" t="s">
        <v>1</v>
      </c>
      <c r="N386" s="199" t="s">
        <v>46</v>
      </c>
      <c r="O386" s="71"/>
      <c r="P386" s="200">
        <f>O386*H386</f>
        <v>0</v>
      </c>
      <c r="Q386" s="200">
        <v>0</v>
      </c>
      <c r="R386" s="200">
        <f>Q386*H386</f>
        <v>0</v>
      </c>
      <c r="S386" s="200">
        <v>0</v>
      </c>
      <c r="T386" s="201">
        <f>S386*H386</f>
        <v>0</v>
      </c>
      <c r="U386" s="34"/>
      <c r="V386" s="34"/>
      <c r="W386" s="34"/>
      <c r="X386" s="34"/>
      <c r="Y386" s="34"/>
      <c r="Z386" s="34"/>
      <c r="AA386" s="34"/>
      <c r="AB386" s="34"/>
      <c r="AC386" s="34"/>
      <c r="AD386" s="34"/>
      <c r="AE386" s="34"/>
      <c r="AR386" s="202" t="s">
        <v>142</v>
      </c>
      <c r="AT386" s="202" t="s">
        <v>137</v>
      </c>
      <c r="AU386" s="202" t="s">
        <v>90</v>
      </c>
      <c r="AY386" s="17" t="s">
        <v>135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17" t="s">
        <v>88</v>
      </c>
      <c r="BK386" s="203">
        <f>ROUND(I386*H386,2)</f>
        <v>0</v>
      </c>
      <c r="BL386" s="17" t="s">
        <v>142</v>
      </c>
      <c r="BM386" s="202" t="s">
        <v>613</v>
      </c>
    </row>
    <row r="387" spans="1:47" s="2" customFormat="1" ht="11.25">
      <c r="A387" s="34"/>
      <c r="B387" s="35"/>
      <c r="C387" s="36"/>
      <c r="D387" s="204" t="s">
        <v>144</v>
      </c>
      <c r="E387" s="36"/>
      <c r="F387" s="205" t="s">
        <v>612</v>
      </c>
      <c r="G387" s="36"/>
      <c r="H387" s="36"/>
      <c r="I387" s="206"/>
      <c r="J387" s="36"/>
      <c r="K387" s="36"/>
      <c r="L387" s="39"/>
      <c r="M387" s="207"/>
      <c r="N387" s="208"/>
      <c r="O387" s="71"/>
      <c r="P387" s="71"/>
      <c r="Q387" s="71"/>
      <c r="R387" s="71"/>
      <c r="S387" s="71"/>
      <c r="T387" s="72"/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T387" s="17" t="s">
        <v>144</v>
      </c>
      <c r="AU387" s="17" t="s">
        <v>90</v>
      </c>
    </row>
    <row r="388" spans="1:47" s="2" customFormat="1" ht="136.5">
      <c r="A388" s="34"/>
      <c r="B388" s="35"/>
      <c r="C388" s="36"/>
      <c r="D388" s="204" t="s">
        <v>250</v>
      </c>
      <c r="E388" s="36"/>
      <c r="F388" s="251" t="s">
        <v>614</v>
      </c>
      <c r="G388" s="36"/>
      <c r="H388" s="36"/>
      <c r="I388" s="206"/>
      <c r="J388" s="36"/>
      <c r="K388" s="36"/>
      <c r="L388" s="39"/>
      <c r="M388" s="207"/>
      <c r="N388" s="208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250</v>
      </c>
      <c r="AU388" s="17" t="s">
        <v>90</v>
      </c>
    </row>
    <row r="389" spans="1:65" s="2" customFormat="1" ht="21.75" customHeight="1">
      <c r="A389" s="34"/>
      <c r="B389" s="35"/>
      <c r="C389" s="191" t="s">
        <v>615</v>
      </c>
      <c r="D389" s="191" t="s">
        <v>137</v>
      </c>
      <c r="E389" s="192" t="s">
        <v>616</v>
      </c>
      <c r="F389" s="193" t="s">
        <v>422</v>
      </c>
      <c r="G389" s="194" t="s">
        <v>417</v>
      </c>
      <c r="H389" s="195">
        <v>1</v>
      </c>
      <c r="I389" s="196"/>
      <c r="J389" s="197">
        <f>ROUND(I389*H389,2)</f>
        <v>0</v>
      </c>
      <c r="K389" s="193" t="s">
        <v>1</v>
      </c>
      <c r="L389" s="39"/>
      <c r="M389" s="198" t="s">
        <v>1</v>
      </c>
      <c r="N389" s="199" t="s">
        <v>46</v>
      </c>
      <c r="O389" s="71"/>
      <c r="P389" s="200">
        <f>O389*H389</f>
        <v>0</v>
      </c>
      <c r="Q389" s="200">
        <v>0</v>
      </c>
      <c r="R389" s="200">
        <f>Q389*H389</f>
        <v>0</v>
      </c>
      <c r="S389" s="200">
        <v>0</v>
      </c>
      <c r="T389" s="201">
        <f>S389*H389</f>
        <v>0</v>
      </c>
      <c r="U389" s="34"/>
      <c r="V389" s="34"/>
      <c r="W389" s="34"/>
      <c r="X389" s="34"/>
      <c r="Y389" s="34"/>
      <c r="Z389" s="34"/>
      <c r="AA389" s="34"/>
      <c r="AB389" s="34"/>
      <c r="AC389" s="34"/>
      <c r="AD389" s="34"/>
      <c r="AE389" s="34"/>
      <c r="AR389" s="202" t="s">
        <v>142</v>
      </c>
      <c r="AT389" s="202" t="s">
        <v>137</v>
      </c>
      <c r="AU389" s="202" t="s">
        <v>90</v>
      </c>
      <c r="AY389" s="17" t="s">
        <v>135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17" t="s">
        <v>88</v>
      </c>
      <c r="BK389" s="203">
        <f>ROUND(I389*H389,2)</f>
        <v>0</v>
      </c>
      <c r="BL389" s="17" t="s">
        <v>142</v>
      </c>
      <c r="BM389" s="202" t="s">
        <v>617</v>
      </c>
    </row>
    <row r="390" spans="1:47" s="2" customFormat="1" ht="11.25">
      <c r="A390" s="34"/>
      <c r="B390" s="35"/>
      <c r="C390" s="36"/>
      <c r="D390" s="204" t="s">
        <v>144</v>
      </c>
      <c r="E390" s="36"/>
      <c r="F390" s="205" t="s">
        <v>422</v>
      </c>
      <c r="G390" s="36"/>
      <c r="H390" s="36"/>
      <c r="I390" s="206"/>
      <c r="J390" s="36"/>
      <c r="K390" s="36"/>
      <c r="L390" s="39"/>
      <c r="M390" s="207"/>
      <c r="N390" s="208"/>
      <c r="O390" s="71"/>
      <c r="P390" s="71"/>
      <c r="Q390" s="71"/>
      <c r="R390" s="71"/>
      <c r="S390" s="71"/>
      <c r="T390" s="72"/>
      <c r="U390" s="34"/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T390" s="17" t="s">
        <v>144</v>
      </c>
      <c r="AU390" s="17" t="s">
        <v>90</v>
      </c>
    </row>
    <row r="391" spans="2:63" s="12" customFormat="1" ht="22.9" customHeight="1">
      <c r="B391" s="175"/>
      <c r="C391" s="176"/>
      <c r="D391" s="177" t="s">
        <v>80</v>
      </c>
      <c r="E391" s="189" t="s">
        <v>424</v>
      </c>
      <c r="F391" s="189" t="s">
        <v>425</v>
      </c>
      <c r="G391" s="176"/>
      <c r="H391" s="176"/>
      <c r="I391" s="179"/>
      <c r="J391" s="190">
        <f>BK391</f>
        <v>0</v>
      </c>
      <c r="K391" s="176"/>
      <c r="L391" s="181"/>
      <c r="M391" s="182"/>
      <c r="N391" s="183"/>
      <c r="O391" s="183"/>
      <c r="P391" s="184">
        <f>SUM(P392:P393)</f>
        <v>0</v>
      </c>
      <c r="Q391" s="183"/>
      <c r="R391" s="184">
        <f>SUM(R392:R393)</f>
        <v>0</v>
      </c>
      <c r="S391" s="183"/>
      <c r="T391" s="185">
        <f>SUM(T392:T393)</f>
        <v>0</v>
      </c>
      <c r="AR391" s="186" t="s">
        <v>88</v>
      </c>
      <c r="AT391" s="187" t="s">
        <v>80</v>
      </c>
      <c r="AU391" s="187" t="s">
        <v>88</v>
      </c>
      <c r="AY391" s="186" t="s">
        <v>135</v>
      </c>
      <c r="BK391" s="188">
        <f>SUM(BK392:BK393)</f>
        <v>0</v>
      </c>
    </row>
    <row r="392" spans="1:65" s="2" customFormat="1" ht="16.5" customHeight="1">
      <c r="A392" s="34"/>
      <c r="B392" s="35"/>
      <c r="C392" s="191" t="s">
        <v>618</v>
      </c>
      <c r="D392" s="191" t="s">
        <v>137</v>
      </c>
      <c r="E392" s="192" t="s">
        <v>427</v>
      </c>
      <c r="F392" s="193" t="s">
        <v>428</v>
      </c>
      <c r="G392" s="194" t="s">
        <v>218</v>
      </c>
      <c r="H392" s="195">
        <v>6288.223</v>
      </c>
      <c r="I392" s="196"/>
      <c r="J392" s="197">
        <f>ROUND(I392*H392,2)</f>
        <v>0</v>
      </c>
      <c r="K392" s="193" t="s">
        <v>141</v>
      </c>
      <c r="L392" s="39"/>
      <c r="M392" s="198" t="s">
        <v>1</v>
      </c>
      <c r="N392" s="199" t="s">
        <v>46</v>
      </c>
      <c r="O392" s="71"/>
      <c r="P392" s="200">
        <f>O392*H392</f>
        <v>0</v>
      </c>
      <c r="Q392" s="200">
        <v>0</v>
      </c>
      <c r="R392" s="200">
        <f>Q392*H392</f>
        <v>0</v>
      </c>
      <c r="S392" s="200">
        <v>0</v>
      </c>
      <c r="T392" s="201">
        <f>S392*H392</f>
        <v>0</v>
      </c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202" t="s">
        <v>142</v>
      </c>
      <c r="AT392" s="202" t="s">
        <v>137</v>
      </c>
      <c r="AU392" s="202" t="s">
        <v>90</v>
      </c>
      <c r="AY392" s="17" t="s">
        <v>135</v>
      </c>
      <c r="BE392" s="203">
        <f>IF(N392="základní",J392,0)</f>
        <v>0</v>
      </c>
      <c r="BF392" s="203">
        <f>IF(N392="snížená",J392,0)</f>
        <v>0</v>
      </c>
      <c r="BG392" s="203">
        <f>IF(N392="zákl. přenesená",J392,0)</f>
        <v>0</v>
      </c>
      <c r="BH392" s="203">
        <f>IF(N392="sníž. přenesená",J392,0)</f>
        <v>0</v>
      </c>
      <c r="BI392" s="203">
        <f>IF(N392="nulová",J392,0)</f>
        <v>0</v>
      </c>
      <c r="BJ392" s="17" t="s">
        <v>88</v>
      </c>
      <c r="BK392" s="203">
        <f>ROUND(I392*H392,2)</f>
        <v>0</v>
      </c>
      <c r="BL392" s="17" t="s">
        <v>142</v>
      </c>
      <c r="BM392" s="202" t="s">
        <v>619</v>
      </c>
    </row>
    <row r="393" spans="1:47" s="2" customFormat="1" ht="11.25">
      <c r="A393" s="34"/>
      <c r="B393" s="35"/>
      <c r="C393" s="36"/>
      <c r="D393" s="204" t="s">
        <v>144</v>
      </c>
      <c r="E393" s="36"/>
      <c r="F393" s="205" t="s">
        <v>430</v>
      </c>
      <c r="G393" s="36"/>
      <c r="H393" s="36"/>
      <c r="I393" s="206"/>
      <c r="J393" s="36"/>
      <c r="K393" s="36"/>
      <c r="L393" s="39"/>
      <c r="M393" s="252"/>
      <c r="N393" s="253"/>
      <c r="O393" s="254"/>
      <c r="P393" s="254"/>
      <c r="Q393" s="254"/>
      <c r="R393" s="254"/>
      <c r="S393" s="254"/>
      <c r="T393" s="255"/>
      <c r="U393" s="34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144</v>
      </c>
      <c r="AU393" s="17" t="s">
        <v>90</v>
      </c>
    </row>
    <row r="394" spans="1:31" s="2" customFormat="1" ht="6.95" customHeight="1">
      <c r="A394" s="34"/>
      <c r="B394" s="54"/>
      <c r="C394" s="55"/>
      <c r="D394" s="55"/>
      <c r="E394" s="55"/>
      <c r="F394" s="55"/>
      <c r="G394" s="55"/>
      <c r="H394" s="55"/>
      <c r="I394" s="55"/>
      <c r="J394" s="55"/>
      <c r="K394" s="55"/>
      <c r="L394" s="39"/>
      <c r="M394" s="34"/>
      <c r="O394" s="34"/>
      <c r="P394" s="34"/>
      <c r="Q394" s="34"/>
      <c r="R394" s="34"/>
      <c r="S394" s="34"/>
      <c r="T394" s="34"/>
      <c r="U394" s="34"/>
      <c r="V394" s="34"/>
      <c r="W394" s="34"/>
      <c r="X394" s="34"/>
      <c r="Y394" s="34"/>
      <c r="Z394" s="34"/>
      <c r="AA394" s="34"/>
      <c r="AB394" s="34"/>
      <c r="AC394" s="34"/>
      <c r="AD394" s="34"/>
      <c r="AE394" s="34"/>
    </row>
  </sheetData>
  <sheetProtection algorithmName="SHA-512" hashValue="BTzz8LQksAaXtE4GW4r8re7pwdX3j54B4KwdNpfx1MMJ1Jkred+bZlox7vxoNcHFMU6ut5zcaphjiG40cDVMvQ==" saltValue="Mc93Wki8nzS2G2y6JvifRHNHC4aV23Ftil1x2modQGQR1x37uyEI+Cu35vqQaQ5fOTPOioYq+SJ+XlUWB1m/Iw==" spinCount="100000" sheet="1" objects="1" scenarios="1" formatColumns="0" formatRows="0" autoFilter="0"/>
  <autoFilter ref="C127:K393"/>
  <mergeCells count="12">
    <mergeCell ref="E120:H120"/>
    <mergeCell ref="L2:V2"/>
    <mergeCell ref="E85:H85"/>
    <mergeCell ref="E87:H87"/>
    <mergeCell ref="E89:H89"/>
    <mergeCell ref="E116:H116"/>
    <mergeCell ref="E118:H118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101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105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Odra, Jistebník, Košatka n. O., zprůchodnění spádových objektů v km 31.3 a 32.4</v>
      </c>
      <c r="F7" s="302"/>
      <c r="G7" s="302"/>
      <c r="H7" s="302"/>
      <c r="L7" s="20"/>
    </row>
    <row r="8" spans="2:12" s="1" customFormat="1" ht="12" customHeight="1">
      <c r="B8" s="20"/>
      <c r="D8" s="119" t="s">
        <v>106</v>
      </c>
      <c r="L8" s="20"/>
    </row>
    <row r="9" spans="1:31" s="2" customFormat="1" ht="16.5" customHeight="1">
      <c r="A9" s="34"/>
      <c r="B9" s="39"/>
      <c r="C9" s="34"/>
      <c r="D9" s="34"/>
      <c r="E9" s="301" t="s">
        <v>490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19" t="s">
        <v>108</v>
      </c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6.5" customHeight="1">
      <c r="A11" s="34"/>
      <c r="B11" s="39"/>
      <c r="C11" s="34"/>
      <c r="D11" s="34"/>
      <c r="E11" s="304" t="s">
        <v>431</v>
      </c>
      <c r="F11" s="303"/>
      <c r="G11" s="303"/>
      <c r="H11" s="303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1.25">
      <c r="A12" s="34"/>
      <c r="B12" s="39"/>
      <c r="C12" s="34"/>
      <c r="D12" s="34"/>
      <c r="E12" s="34"/>
      <c r="F12" s="34"/>
      <c r="G12" s="34"/>
      <c r="H12" s="34"/>
      <c r="I12" s="34"/>
      <c r="J12" s="34"/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2" customHeight="1">
      <c r="A13" s="34"/>
      <c r="B13" s="39"/>
      <c r="C13" s="34"/>
      <c r="D13" s="119" t="s">
        <v>18</v>
      </c>
      <c r="E13" s="34"/>
      <c r="F13" s="110" t="s">
        <v>1</v>
      </c>
      <c r="G13" s="34"/>
      <c r="H13" s="34"/>
      <c r="I13" s="119" t="s">
        <v>19</v>
      </c>
      <c r="J13" s="110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20</v>
      </c>
      <c r="E14" s="34"/>
      <c r="F14" s="110" t="s">
        <v>21</v>
      </c>
      <c r="G14" s="34"/>
      <c r="H14" s="34"/>
      <c r="I14" s="119" t="s">
        <v>22</v>
      </c>
      <c r="J14" s="120" t="str">
        <f>'Rekapitulace stavby'!AN8</f>
        <v>1. 11. 2022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0.9" customHeight="1">
      <c r="A15" s="34"/>
      <c r="B15" s="39"/>
      <c r="C15" s="34"/>
      <c r="D15" s="34"/>
      <c r="E15" s="34"/>
      <c r="F15" s="34"/>
      <c r="G15" s="34"/>
      <c r="H15" s="34"/>
      <c r="I15" s="34"/>
      <c r="J15" s="34"/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2" customHeight="1">
      <c r="A16" s="34"/>
      <c r="B16" s="39"/>
      <c r="C16" s="34"/>
      <c r="D16" s="119" t="s">
        <v>24</v>
      </c>
      <c r="E16" s="34"/>
      <c r="F16" s="34"/>
      <c r="G16" s="34"/>
      <c r="H16" s="34"/>
      <c r="I16" s="119" t="s">
        <v>25</v>
      </c>
      <c r="J16" s="110" t="s">
        <v>26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8" customHeight="1">
      <c r="A17" s="34"/>
      <c r="B17" s="39"/>
      <c r="C17" s="34"/>
      <c r="D17" s="34"/>
      <c r="E17" s="110" t="s">
        <v>27</v>
      </c>
      <c r="F17" s="34"/>
      <c r="G17" s="34"/>
      <c r="H17" s="34"/>
      <c r="I17" s="119" t="s">
        <v>28</v>
      </c>
      <c r="J17" s="110" t="s">
        <v>29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6.95" customHeight="1">
      <c r="A18" s="34"/>
      <c r="B18" s="39"/>
      <c r="C18" s="34"/>
      <c r="D18" s="34"/>
      <c r="E18" s="34"/>
      <c r="F18" s="34"/>
      <c r="G18" s="34"/>
      <c r="H18" s="34"/>
      <c r="I18" s="34"/>
      <c r="J18" s="34"/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2" customHeight="1">
      <c r="A19" s="34"/>
      <c r="B19" s="39"/>
      <c r="C19" s="34"/>
      <c r="D19" s="119" t="s">
        <v>30</v>
      </c>
      <c r="E19" s="34"/>
      <c r="F19" s="34"/>
      <c r="G19" s="34"/>
      <c r="H19" s="34"/>
      <c r="I19" s="119" t="s">
        <v>25</v>
      </c>
      <c r="J19" s="30" t="str">
        <f>'Rekapitulace stavby'!AN13</f>
        <v>Vyplň údaj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8" customHeight="1">
      <c r="A20" s="34"/>
      <c r="B20" s="39"/>
      <c r="C20" s="34"/>
      <c r="D20" s="34"/>
      <c r="E20" s="305" t="str">
        <f>'Rekapitulace stavby'!E14</f>
        <v>Vyplň údaj</v>
      </c>
      <c r="F20" s="306"/>
      <c r="G20" s="306"/>
      <c r="H20" s="306"/>
      <c r="I20" s="119" t="s">
        <v>28</v>
      </c>
      <c r="J20" s="30" t="str">
        <f>'Rekapitulace stavby'!AN14</f>
        <v>Vyplň údaj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6.95" customHeight="1">
      <c r="A21" s="34"/>
      <c r="B21" s="39"/>
      <c r="C21" s="34"/>
      <c r="D21" s="34"/>
      <c r="E21" s="34"/>
      <c r="F21" s="34"/>
      <c r="G21" s="34"/>
      <c r="H21" s="34"/>
      <c r="I21" s="34"/>
      <c r="J21" s="34"/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2" customHeight="1">
      <c r="A22" s="34"/>
      <c r="B22" s="39"/>
      <c r="C22" s="34"/>
      <c r="D22" s="119" t="s">
        <v>32</v>
      </c>
      <c r="E22" s="34"/>
      <c r="F22" s="34"/>
      <c r="G22" s="34"/>
      <c r="H22" s="34"/>
      <c r="I22" s="119" t="s">
        <v>25</v>
      </c>
      <c r="J22" s="110" t="s">
        <v>33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8" customHeight="1">
      <c r="A23" s="34"/>
      <c r="B23" s="39"/>
      <c r="C23" s="34"/>
      <c r="D23" s="34"/>
      <c r="E23" s="110" t="s">
        <v>34</v>
      </c>
      <c r="F23" s="34"/>
      <c r="G23" s="34"/>
      <c r="H23" s="34"/>
      <c r="I23" s="119" t="s">
        <v>28</v>
      </c>
      <c r="J23" s="110" t="s">
        <v>35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6.95" customHeight="1">
      <c r="A24" s="34"/>
      <c r="B24" s="39"/>
      <c r="C24" s="34"/>
      <c r="D24" s="34"/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12" customHeight="1">
      <c r="A25" s="34"/>
      <c r="B25" s="39"/>
      <c r="C25" s="34"/>
      <c r="D25" s="119" t="s">
        <v>37</v>
      </c>
      <c r="E25" s="34"/>
      <c r="F25" s="34"/>
      <c r="G25" s="34"/>
      <c r="H25" s="34"/>
      <c r="I25" s="119" t="s">
        <v>25</v>
      </c>
      <c r="J25" s="110" t="s">
        <v>1</v>
      </c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8" customHeight="1">
      <c r="A26" s="34"/>
      <c r="B26" s="39"/>
      <c r="C26" s="34"/>
      <c r="D26" s="34"/>
      <c r="E26" s="110" t="s">
        <v>38</v>
      </c>
      <c r="F26" s="34"/>
      <c r="G26" s="34"/>
      <c r="H26" s="34"/>
      <c r="I26" s="119" t="s">
        <v>28</v>
      </c>
      <c r="J26" s="110" t="s">
        <v>1</v>
      </c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34"/>
      <c r="E27" s="34"/>
      <c r="F27" s="34"/>
      <c r="G27" s="34"/>
      <c r="H27" s="34"/>
      <c r="I27" s="34"/>
      <c r="J27" s="34"/>
      <c r="K27" s="34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12" customHeight="1">
      <c r="A28" s="34"/>
      <c r="B28" s="39"/>
      <c r="C28" s="34"/>
      <c r="D28" s="119" t="s">
        <v>39</v>
      </c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8" customFormat="1" ht="16.5" customHeight="1">
      <c r="A29" s="121"/>
      <c r="B29" s="122"/>
      <c r="C29" s="121"/>
      <c r="D29" s="121"/>
      <c r="E29" s="307" t="s">
        <v>1</v>
      </c>
      <c r="F29" s="307"/>
      <c r="G29" s="307"/>
      <c r="H29" s="307"/>
      <c r="I29" s="121"/>
      <c r="J29" s="121"/>
      <c r="K29" s="121"/>
      <c r="L29" s="123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</row>
    <row r="30" spans="1:31" s="2" customFormat="1" ht="6.95" customHeight="1">
      <c r="A30" s="34"/>
      <c r="B30" s="39"/>
      <c r="C30" s="34"/>
      <c r="D30" s="34"/>
      <c r="E30" s="34"/>
      <c r="F30" s="34"/>
      <c r="G30" s="34"/>
      <c r="H30" s="34"/>
      <c r="I30" s="34"/>
      <c r="J30" s="34"/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25.35" customHeight="1">
      <c r="A32" s="34"/>
      <c r="B32" s="39"/>
      <c r="C32" s="34"/>
      <c r="D32" s="125" t="s">
        <v>41</v>
      </c>
      <c r="E32" s="34"/>
      <c r="F32" s="34"/>
      <c r="G32" s="34"/>
      <c r="H32" s="34"/>
      <c r="I32" s="34"/>
      <c r="J32" s="126">
        <f>ROUND(J121,2)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6.95" customHeight="1">
      <c r="A33" s="34"/>
      <c r="B33" s="39"/>
      <c r="C33" s="34"/>
      <c r="D33" s="124"/>
      <c r="E33" s="124"/>
      <c r="F33" s="124"/>
      <c r="G33" s="124"/>
      <c r="H33" s="124"/>
      <c r="I33" s="124"/>
      <c r="J33" s="124"/>
      <c r="K33" s="12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34"/>
      <c r="F34" s="127" t="s">
        <v>43</v>
      </c>
      <c r="G34" s="34"/>
      <c r="H34" s="34"/>
      <c r="I34" s="127" t="s">
        <v>42</v>
      </c>
      <c r="J34" s="127" t="s">
        <v>44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>
      <c r="A35" s="34"/>
      <c r="B35" s="39"/>
      <c r="C35" s="34"/>
      <c r="D35" s="128" t="s">
        <v>45</v>
      </c>
      <c r="E35" s="119" t="s">
        <v>46</v>
      </c>
      <c r="F35" s="129">
        <f>ROUND((SUM(BE121:BE155)),2)</f>
        <v>0</v>
      </c>
      <c r="G35" s="34"/>
      <c r="H35" s="34"/>
      <c r="I35" s="130">
        <v>0.21</v>
      </c>
      <c r="J35" s="129">
        <f>ROUND(((SUM(BE121:BE155))*I35),2)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>
      <c r="A36" s="34"/>
      <c r="B36" s="39"/>
      <c r="C36" s="34"/>
      <c r="D36" s="34"/>
      <c r="E36" s="119" t="s">
        <v>47</v>
      </c>
      <c r="F36" s="129">
        <f>ROUND((SUM(BF121:BF155)),2)</f>
        <v>0</v>
      </c>
      <c r="G36" s="34"/>
      <c r="H36" s="34"/>
      <c r="I36" s="130">
        <v>0.15</v>
      </c>
      <c r="J36" s="129">
        <f>ROUND(((SUM(BF121:BF155))*I36),2)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48</v>
      </c>
      <c r="F37" s="129">
        <f>ROUND((SUM(BG121:BG155)),2)</f>
        <v>0</v>
      </c>
      <c r="G37" s="34"/>
      <c r="H37" s="34"/>
      <c r="I37" s="130">
        <v>0.21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 hidden="1">
      <c r="A38" s="34"/>
      <c r="B38" s="39"/>
      <c r="C38" s="34"/>
      <c r="D38" s="34"/>
      <c r="E38" s="119" t="s">
        <v>49</v>
      </c>
      <c r="F38" s="129">
        <f>ROUND((SUM(BH121:BH155)),2)</f>
        <v>0</v>
      </c>
      <c r="G38" s="34"/>
      <c r="H38" s="34"/>
      <c r="I38" s="130">
        <v>0.15</v>
      </c>
      <c r="J38" s="129">
        <f>0</f>
        <v>0</v>
      </c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14.45" customHeight="1" hidden="1">
      <c r="A39" s="34"/>
      <c r="B39" s="39"/>
      <c r="C39" s="34"/>
      <c r="D39" s="34"/>
      <c r="E39" s="119" t="s">
        <v>50</v>
      </c>
      <c r="F39" s="129">
        <f>ROUND((SUM(BI121:BI155)),2)</f>
        <v>0</v>
      </c>
      <c r="G39" s="34"/>
      <c r="H39" s="34"/>
      <c r="I39" s="130">
        <v>0</v>
      </c>
      <c r="J39" s="129">
        <f>0</f>
        <v>0</v>
      </c>
      <c r="K39" s="34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6.9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1:31" s="2" customFormat="1" ht="25.35" customHeight="1">
      <c r="A41" s="34"/>
      <c r="B41" s="39"/>
      <c r="C41" s="131"/>
      <c r="D41" s="132" t="s">
        <v>51</v>
      </c>
      <c r="E41" s="133"/>
      <c r="F41" s="133"/>
      <c r="G41" s="134" t="s">
        <v>52</v>
      </c>
      <c r="H41" s="135" t="s">
        <v>53</v>
      </c>
      <c r="I41" s="133"/>
      <c r="J41" s="136">
        <f>SUM(J32:J39)</f>
        <v>0</v>
      </c>
      <c r="K41" s="137"/>
      <c r="L41" s="51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</row>
    <row r="42" spans="1:31" s="2" customFormat="1" ht="14.45" customHeight="1">
      <c r="A42" s="34"/>
      <c r="B42" s="39"/>
      <c r="C42" s="34"/>
      <c r="D42" s="34"/>
      <c r="E42" s="34"/>
      <c r="F42" s="34"/>
      <c r="G42" s="34"/>
      <c r="H42" s="34"/>
      <c r="I42" s="34"/>
      <c r="J42" s="34"/>
      <c r="K42" s="34"/>
      <c r="L42" s="51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Odra, Jistebník, Košatka n. O., zprůchodnění spádových objektů v km 31.3 a 32.4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2:12" s="1" customFormat="1" ht="12" customHeight="1">
      <c r="B86" s="21"/>
      <c r="C86" s="29" t="s">
        <v>106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4"/>
      <c r="B87" s="35"/>
      <c r="C87" s="36"/>
      <c r="D87" s="36"/>
      <c r="E87" s="308" t="s">
        <v>490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12" customHeight="1">
      <c r="A88" s="34"/>
      <c r="B88" s="35"/>
      <c r="C88" s="29" t="s">
        <v>108</v>
      </c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6.5" customHeight="1">
      <c r="A89" s="34"/>
      <c r="B89" s="35"/>
      <c r="C89" s="36"/>
      <c r="D89" s="36"/>
      <c r="E89" s="256" t="str">
        <f>E11</f>
        <v>VON - Vedlejší a ostatní náklady</v>
      </c>
      <c r="F89" s="310"/>
      <c r="G89" s="310"/>
      <c r="H89" s="310"/>
      <c r="I89" s="36"/>
      <c r="J89" s="36"/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2" customHeight="1">
      <c r="A91" s="34"/>
      <c r="B91" s="35"/>
      <c r="C91" s="29" t="s">
        <v>20</v>
      </c>
      <c r="D91" s="36"/>
      <c r="E91" s="36"/>
      <c r="F91" s="27" t="str">
        <f>F14</f>
        <v xml:space="preserve">Jistebník, Košatka n. O. </v>
      </c>
      <c r="G91" s="36"/>
      <c r="H91" s="36"/>
      <c r="I91" s="29" t="s">
        <v>22</v>
      </c>
      <c r="J91" s="66" t="str">
        <f>IF(J14="","",J14)</f>
        <v>1. 11. 2022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6.95" customHeight="1">
      <c r="A92" s="34"/>
      <c r="B92" s="35"/>
      <c r="C92" s="36"/>
      <c r="D92" s="36"/>
      <c r="E92" s="36"/>
      <c r="F92" s="36"/>
      <c r="G92" s="36"/>
      <c r="H92" s="36"/>
      <c r="I92" s="36"/>
      <c r="J92" s="36"/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5.2" customHeight="1">
      <c r="A93" s="34"/>
      <c r="B93" s="35"/>
      <c r="C93" s="29" t="s">
        <v>24</v>
      </c>
      <c r="D93" s="36"/>
      <c r="E93" s="36"/>
      <c r="F93" s="27" t="str">
        <f>E17</f>
        <v>Povodí Odry, státní podnik</v>
      </c>
      <c r="G93" s="36"/>
      <c r="H93" s="36"/>
      <c r="I93" s="29" t="s">
        <v>32</v>
      </c>
      <c r="J93" s="32" t="str">
        <f>E23</f>
        <v>Lineplan s.r.o.</v>
      </c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15.2" customHeight="1">
      <c r="A94" s="34"/>
      <c r="B94" s="35"/>
      <c r="C94" s="29" t="s">
        <v>30</v>
      </c>
      <c r="D94" s="36"/>
      <c r="E94" s="36"/>
      <c r="F94" s="27" t="str">
        <f>IF(E20="","",E20)</f>
        <v>Vyplň údaj</v>
      </c>
      <c r="G94" s="36"/>
      <c r="H94" s="36"/>
      <c r="I94" s="29" t="s">
        <v>37</v>
      </c>
      <c r="J94" s="32" t="str">
        <f>E26</f>
        <v>Ing. Marek Boháč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31" s="2" customFormat="1" ht="29.25" customHeight="1">
      <c r="A96" s="34"/>
      <c r="B96" s="35"/>
      <c r="C96" s="149" t="s">
        <v>110</v>
      </c>
      <c r="D96" s="150"/>
      <c r="E96" s="150"/>
      <c r="F96" s="150"/>
      <c r="G96" s="150"/>
      <c r="H96" s="150"/>
      <c r="I96" s="150"/>
      <c r="J96" s="151" t="s">
        <v>111</v>
      </c>
      <c r="K96" s="150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</row>
    <row r="97" spans="1:31" s="2" customFormat="1" ht="10.35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51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</row>
    <row r="98" spans="1:47" s="2" customFormat="1" ht="22.9" customHeight="1">
      <c r="A98" s="34"/>
      <c r="B98" s="35"/>
      <c r="C98" s="152" t="s">
        <v>112</v>
      </c>
      <c r="D98" s="36"/>
      <c r="E98" s="36"/>
      <c r="F98" s="36"/>
      <c r="G98" s="36"/>
      <c r="H98" s="36"/>
      <c r="I98" s="36"/>
      <c r="J98" s="84">
        <f>J121</f>
        <v>0</v>
      </c>
      <c r="K98" s="36"/>
      <c r="L98" s="51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U98" s="17" t="s">
        <v>113</v>
      </c>
    </row>
    <row r="99" spans="2:12" s="9" customFormat="1" ht="24.95" customHeight="1">
      <c r="B99" s="153"/>
      <c r="C99" s="154"/>
      <c r="D99" s="155" t="s">
        <v>432</v>
      </c>
      <c r="E99" s="156"/>
      <c r="F99" s="156"/>
      <c r="G99" s="156"/>
      <c r="H99" s="156"/>
      <c r="I99" s="156"/>
      <c r="J99" s="157">
        <f>J122</f>
        <v>0</v>
      </c>
      <c r="K99" s="154"/>
      <c r="L99" s="158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120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6.25" customHeight="1">
      <c r="A109" s="34"/>
      <c r="B109" s="35"/>
      <c r="C109" s="36"/>
      <c r="D109" s="36"/>
      <c r="E109" s="308" t="str">
        <f>E7</f>
        <v>Odra, Jistebník, Košatka n. O., zprůchodnění spádových objektů v km 31.3 a 32.4</v>
      </c>
      <c r="F109" s="309"/>
      <c r="G109" s="309"/>
      <c r="H109" s="309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2:12" s="1" customFormat="1" ht="12" customHeight="1">
      <c r="B110" s="21"/>
      <c r="C110" s="29" t="s">
        <v>106</v>
      </c>
      <c r="D110" s="22"/>
      <c r="E110" s="22"/>
      <c r="F110" s="22"/>
      <c r="G110" s="22"/>
      <c r="H110" s="22"/>
      <c r="I110" s="22"/>
      <c r="J110" s="22"/>
      <c r="K110" s="22"/>
      <c r="L110" s="20"/>
    </row>
    <row r="111" spans="1:31" s="2" customFormat="1" ht="16.5" customHeight="1">
      <c r="A111" s="34"/>
      <c r="B111" s="35"/>
      <c r="C111" s="36"/>
      <c r="D111" s="36"/>
      <c r="E111" s="308" t="s">
        <v>490</v>
      </c>
      <c r="F111" s="310"/>
      <c r="G111" s="310"/>
      <c r="H111" s="310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108</v>
      </c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56" t="str">
        <f>E11</f>
        <v>VON - Vedlejší a ostatní náklady</v>
      </c>
      <c r="F113" s="310"/>
      <c r="G113" s="310"/>
      <c r="H113" s="310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F14</f>
        <v xml:space="preserve">Jistebník, Košatka n. O. </v>
      </c>
      <c r="G115" s="36"/>
      <c r="H115" s="36"/>
      <c r="I115" s="29" t="s">
        <v>22</v>
      </c>
      <c r="J115" s="66" t="str">
        <f>IF(J14="","",J14)</f>
        <v>1. 11. 2022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24</v>
      </c>
      <c r="D117" s="36"/>
      <c r="E117" s="36"/>
      <c r="F117" s="27" t="str">
        <f>E17</f>
        <v>Povodí Odry, státní podnik</v>
      </c>
      <c r="G117" s="36"/>
      <c r="H117" s="36"/>
      <c r="I117" s="29" t="s">
        <v>32</v>
      </c>
      <c r="J117" s="32" t="str">
        <f>E23</f>
        <v>Lineplan s.r.o.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5.2" customHeight="1">
      <c r="A118" s="34"/>
      <c r="B118" s="35"/>
      <c r="C118" s="29" t="s">
        <v>30</v>
      </c>
      <c r="D118" s="36"/>
      <c r="E118" s="36"/>
      <c r="F118" s="27" t="str">
        <f>IF(E20="","",E20)</f>
        <v>Vyplň údaj</v>
      </c>
      <c r="G118" s="36"/>
      <c r="H118" s="36"/>
      <c r="I118" s="29" t="s">
        <v>37</v>
      </c>
      <c r="J118" s="32" t="str">
        <f>E26</f>
        <v>Ing. Marek Boháč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64"/>
      <c r="B120" s="165"/>
      <c r="C120" s="166" t="s">
        <v>121</v>
      </c>
      <c r="D120" s="167" t="s">
        <v>66</v>
      </c>
      <c r="E120" s="167" t="s">
        <v>62</v>
      </c>
      <c r="F120" s="167" t="s">
        <v>63</v>
      </c>
      <c r="G120" s="167" t="s">
        <v>122</v>
      </c>
      <c r="H120" s="167" t="s">
        <v>123</v>
      </c>
      <c r="I120" s="167" t="s">
        <v>124</v>
      </c>
      <c r="J120" s="167" t="s">
        <v>111</v>
      </c>
      <c r="K120" s="168" t="s">
        <v>125</v>
      </c>
      <c r="L120" s="169"/>
      <c r="M120" s="75" t="s">
        <v>1</v>
      </c>
      <c r="N120" s="76" t="s">
        <v>45</v>
      </c>
      <c r="O120" s="76" t="s">
        <v>126</v>
      </c>
      <c r="P120" s="76" t="s">
        <v>127</v>
      </c>
      <c r="Q120" s="76" t="s">
        <v>128</v>
      </c>
      <c r="R120" s="76" t="s">
        <v>129</v>
      </c>
      <c r="S120" s="76" t="s">
        <v>130</v>
      </c>
      <c r="T120" s="77" t="s">
        <v>131</v>
      </c>
      <c r="U120" s="164"/>
      <c r="V120" s="164"/>
      <c r="W120" s="164"/>
      <c r="X120" s="164"/>
      <c r="Y120" s="164"/>
      <c r="Z120" s="164"/>
      <c r="AA120" s="164"/>
      <c r="AB120" s="164"/>
      <c r="AC120" s="164"/>
      <c r="AD120" s="164"/>
      <c r="AE120" s="164"/>
    </row>
    <row r="121" spans="1:63" s="2" customFormat="1" ht="22.9" customHeight="1">
      <c r="A121" s="34"/>
      <c r="B121" s="35"/>
      <c r="C121" s="82" t="s">
        <v>132</v>
      </c>
      <c r="D121" s="36"/>
      <c r="E121" s="36"/>
      <c r="F121" s="36"/>
      <c r="G121" s="36"/>
      <c r="H121" s="36"/>
      <c r="I121" s="36"/>
      <c r="J121" s="170">
        <f>BK121</f>
        <v>0</v>
      </c>
      <c r="K121" s="36"/>
      <c r="L121" s="39"/>
      <c r="M121" s="78"/>
      <c r="N121" s="171"/>
      <c r="O121" s="79"/>
      <c r="P121" s="172">
        <f>P122</f>
        <v>0</v>
      </c>
      <c r="Q121" s="79"/>
      <c r="R121" s="172">
        <f>R122</f>
        <v>0</v>
      </c>
      <c r="S121" s="79"/>
      <c r="T121" s="173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80</v>
      </c>
      <c r="AU121" s="17" t="s">
        <v>113</v>
      </c>
      <c r="BK121" s="174">
        <f>BK122</f>
        <v>0</v>
      </c>
    </row>
    <row r="122" spans="2:63" s="12" customFormat="1" ht="25.9" customHeight="1">
      <c r="B122" s="175"/>
      <c r="C122" s="176"/>
      <c r="D122" s="177" t="s">
        <v>80</v>
      </c>
      <c r="E122" s="178" t="s">
        <v>433</v>
      </c>
      <c r="F122" s="178" t="s">
        <v>434</v>
      </c>
      <c r="G122" s="176"/>
      <c r="H122" s="176"/>
      <c r="I122" s="179"/>
      <c r="J122" s="180">
        <f>BK122</f>
        <v>0</v>
      </c>
      <c r="K122" s="176"/>
      <c r="L122" s="181"/>
      <c r="M122" s="182"/>
      <c r="N122" s="183"/>
      <c r="O122" s="183"/>
      <c r="P122" s="184">
        <f>SUM(P123:P155)</f>
        <v>0</v>
      </c>
      <c r="Q122" s="183"/>
      <c r="R122" s="184">
        <f>SUM(R123:R155)</f>
        <v>0</v>
      </c>
      <c r="S122" s="183"/>
      <c r="T122" s="185">
        <f>SUM(T123:T155)</f>
        <v>0</v>
      </c>
      <c r="AR122" s="186" t="s">
        <v>170</v>
      </c>
      <c r="AT122" s="187" t="s">
        <v>80</v>
      </c>
      <c r="AU122" s="187" t="s">
        <v>81</v>
      </c>
      <c r="AY122" s="186" t="s">
        <v>135</v>
      </c>
      <c r="BK122" s="188">
        <f>SUM(BK123:BK155)</f>
        <v>0</v>
      </c>
    </row>
    <row r="123" spans="1:65" s="2" customFormat="1" ht="24.2" customHeight="1">
      <c r="A123" s="34"/>
      <c r="B123" s="35"/>
      <c r="C123" s="191" t="s">
        <v>88</v>
      </c>
      <c r="D123" s="191" t="s">
        <v>137</v>
      </c>
      <c r="E123" s="192" t="s">
        <v>435</v>
      </c>
      <c r="F123" s="193" t="s">
        <v>436</v>
      </c>
      <c r="G123" s="194" t="s">
        <v>437</v>
      </c>
      <c r="H123" s="195">
        <v>1</v>
      </c>
      <c r="I123" s="196"/>
      <c r="J123" s="197">
        <f>ROUND(I123*H123,2)</f>
        <v>0</v>
      </c>
      <c r="K123" s="193" t="s">
        <v>1</v>
      </c>
      <c r="L123" s="39"/>
      <c r="M123" s="198" t="s">
        <v>1</v>
      </c>
      <c r="N123" s="199" t="s">
        <v>46</v>
      </c>
      <c r="O123" s="71"/>
      <c r="P123" s="200">
        <f>O123*H123</f>
        <v>0</v>
      </c>
      <c r="Q123" s="200">
        <v>0</v>
      </c>
      <c r="R123" s="200">
        <f>Q123*H123</f>
        <v>0</v>
      </c>
      <c r="S123" s="200">
        <v>0</v>
      </c>
      <c r="T123" s="201">
        <f>S123*H123</f>
        <v>0</v>
      </c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202" t="s">
        <v>438</v>
      </c>
      <c r="AT123" s="202" t="s">
        <v>137</v>
      </c>
      <c r="AU123" s="202" t="s">
        <v>88</v>
      </c>
      <c r="AY123" s="17" t="s">
        <v>135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17" t="s">
        <v>88</v>
      </c>
      <c r="BK123" s="203">
        <f>ROUND(I123*H123,2)</f>
        <v>0</v>
      </c>
      <c r="BL123" s="17" t="s">
        <v>438</v>
      </c>
      <c r="BM123" s="202" t="s">
        <v>620</v>
      </c>
    </row>
    <row r="124" spans="1:47" s="2" customFormat="1" ht="11.25">
      <c r="A124" s="34"/>
      <c r="B124" s="35"/>
      <c r="C124" s="36"/>
      <c r="D124" s="204" t="s">
        <v>144</v>
      </c>
      <c r="E124" s="36"/>
      <c r="F124" s="205" t="s">
        <v>436</v>
      </c>
      <c r="G124" s="36"/>
      <c r="H124" s="36"/>
      <c r="I124" s="206"/>
      <c r="J124" s="36"/>
      <c r="K124" s="36"/>
      <c r="L124" s="39"/>
      <c r="M124" s="207"/>
      <c r="N124" s="208"/>
      <c r="O124" s="71"/>
      <c r="P124" s="71"/>
      <c r="Q124" s="71"/>
      <c r="R124" s="71"/>
      <c r="S124" s="71"/>
      <c r="T124" s="72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144</v>
      </c>
      <c r="AU124" s="17" t="s">
        <v>88</v>
      </c>
    </row>
    <row r="125" spans="1:65" s="2" customFormat="1" ht="16.5" customHeight="1">
      <c r="A125" s="34"/>
      <c r="B125" s="35"/>
      <c r="C125" s="191" t="s">
        <v>90</v>
      </c>
      <c r="D125" s="191" t="s">
        <v>137</v>
      </c>
      <c r="E125" s="192" t="s">
        <v>440</v>
      </c>
      <c r="F125" s="193" t="s">
        <v>441</v>
      </c>
      <c r="G125" s="194" t="s">
        <v>437</v>
      </c>
      <c r="H125" s="195">
        <v>1</v>
      </c>
      <c r="I125" s="196"/>
      <c r="J125" s="197">
        <f>ROUND(I125*H125,2)</f>
        <v>0</v>
      </c>
      <c r="K125" s="193" t="s">
        <v>1</v>
      </c>
      <c r="L125" s="39"/>
      <c r="M125" s="198" t="s">
        <v>1</v>
      </c>
      <c r="N125" s="199" t="s">
        <v>46</v>
      </c>
      <c r="O125" s="71"/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202" t="s">
        <v>438</v>
      </c>
      <c r="AT125" s="202" t="s">
        <v>137</v>
      </c>
      <c r="AU125" s="202" t="s">
        <v>88</v>
      </c>
      <c r="AY125" s="17" t="s">
        <v>135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17" t="s">
        <v>88</v>
      </c>
      <c r="BK125" s="203">
        <f>ROUND(I125*H125,2)</f>
        <v>0</v>
      </c>
      <c r="BL125" s="17" t="s">
        <v>438</v>
      </c>
      <c r="BM125" s="202" t="s">
        <v>621</v>
      </c>
    </row>
    <row r="126" spans="1:47" s="2" customFormat="1" ht="39">
      <c r="A126" s="34"/>
      <c r="B126" s="35"/>
      <c r="C126" s="36"/>
      <c r="D126" s="204" t="s">
        <v>144</v>
      </c>
      <c r="E126" s="36"/>
      <c r="F126" s="205" t="s">
        <v>443</v>
      </c>
      <c r="G126" s="36"/>
      <c r="H126" s="36"/>
      <c r="I126" s="206"/>
      <c r="J126" s="36"/>
      <c r="K126" s="36"/>
      <c r="L126" s="39"/>
      <c r="M126" s="207"/>
      <c r="N126" s="208"/>
      <c r="O126" s="71"/>
      <c r="P126" s="71"/>
      <c r="Q126" s="71"/>
      <c r="R126" s="71"/>
      <c r="S126" s="71"/>
      <c r="T126" s="72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144</v>
      </c>
      <c r="AU126" s="17" t="s">
        <v>88</v>
      </c>
    </row>
    <row r="127" spans="1:65" s="2" customFormat="1" ht="16.5" customHeight="1">
      <c r="A127" s="34"/>
      <c r="B127" s="35"/>
      <c r="C127" s="191" t="s">
        <v>156</v>
      </c>
      <c r="D127" s="191" t="s">
        <v>137</v>
      </c>
      <c r="E127" s="192" t="s">
        <v>444</v>
      </c>
      <c r="F127" s="193" t="s">
        <v>445</v>
      </c>
      <c r="G127" s="194" t="s">
        <v>437</v>
      </c>
      <c r="H127" s="195">
        <v>1</v>
      </c>
      <c r="I127" s="196"/>
      <c r="J127" s="197">
        <f>ROUND(I127*H127,2)</f>
        <v>0</v>
      </c>
      <c r="K127" s="193" t="s">
        <v>1</v>
      </c>
      <c r="L127" s="39"/>
      <c r="M127" s="198" t="s">
        <v>1</v>
      </c>
      <c r="N127" s="199" t="s">
        <v>46</v>
      </c>
      <c r="O127" s="71"/>
      <c r="P127" s="200">
        <f>O127*H127</f>
        <v>0</v>
      </c>
      <c r="Q127" s="200">
        <v>0</v>
      </c>
      <c r="R127" s="200">
        <f>Q127*H127</f>
        <v>0</v>
      </c>
      <c r="S127" s="200">
        <v>0</v>
      </c>
      <c r="T127" s="201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202" t="s">
        <v>438</v>
      </c>
      <c r="AT127" s="202" t="s">
        <v>137</v>
      </c>
      <c r="AU127" s="202" t="s">
        <v>88</v>
      </c>
      <c r="AY127" s="17" t="s">
        <v>135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17" t="s">
        <v>88</v>
      </c>
      <c r="BK127" s="203">
        <f>ROUND(I127*H127,2)</f>
        <v>0</v>
      </c>
      <c r="BL127" s="17" t="s">
        <v>438</v>
      </c>
      <c r="BM127" s="202" t="s">
        <v>622</v>
      </c>
    </row>
    <row r="128" spans="1:47" s="2" customFormat="1" ht="11.25">
      <c r="A128" s="34"/>
      <c r="B128" s="35"/>
      <c r="C128" s="36"/>
      <c r="D128" s="204" t="s">
        <v>144</v>
      </c>
      <c r="E128" s="36"/>
      <c r="F128" s="205" t="s">
        <v>445</v>
      </c>
      <c r="G128" s="36"/>
      <c r="H128" s="36"/>
      <c r="I128" s="206"/>
      <c r="J128" s="36"/>
      <c r="K128" s="36"/>
      <c r="L128" s="39"/>
      <c r="M128" s="207"/>
      <c r="N128" s="208"/>
      <c r="O128" s="71"/>
      <c r="P128" s="71"/>
      <c r="Q128" s="71"/>
      <c r="R128" s="71"/>
      <c r="S128" s="71"/>
      <c r="T128" s="72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144</v>
      </c>
      <c r="AU128" s="17" t="s">
        <v>88</v>
      </c>
    </row>
    <row r="129" spans="1:65" s="2" customFormat="1" ht="21.75" customHeight="1">
      <c r="A129" s="34"/>
      <c r="B129" s="35"/>
      <c r="C129" s="191" t="s">
        <v>142</v>
      </c>
      <c r="D129" s="191" t="s">
        <v>137</v>
      </c>
      <c r="E129" s="192" t="s">
        <v>447</v>
      </c>
      <c r="F129" s="193" t="s">
        <v>448</v>
      </c>
      <c r="G129" s="194" t="s">
        <v>437</v>
      </c>
      <c r="H129" s="195">
        <v>1</v>
      </c>
      <c r="I129" s="196"/>
      <c r="J129" s="197">
        <f>ROUND(I129*H129,2)</f>
        <v>0</v>
      </c>
      <c r="K129" s="193" t="s">
        <v>1</v>
      </c>
      <c r="L129" s="39"/>
      <c r="M129" s="198" t="s">
        <v>1</v>
      </c>
      <c r="N129" s="199" t="s">
        <v>46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438</v>
      </c>
      <c r="AT129" s="202" t="s">
        <v>137</v>
      </c>
      <c r="AU129" s="202" t="s">
        <v>88</v>
      </c>
      <c r="AY129" s="17" t="s">
        <v>135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88</v>
      </c>
      <c r="BK129" s="203">
        <f>ROUND(I129*H129,2)</f>
        <v>0</v>
      </c>
      <c r="BL129" s="17" t="s">
        <v>438</v>
      </c>
      <c r="BM129" s="202" t="s">
        <v>623</v>
      </c>
    </row>
    <row r="130" spans="1:47" s="2" customFormat="1" ht="11.25">
      <c r="A130" s="34"/>
      <c r="B130" s="35"/>
      <c r="C130" s="36"/>
      <c r="D130" s="204" t="s">
        <v>144</v>
      </c>
      <c r="E130" s="36"/>
      <c r="F130" s="205" t="s">
        <v>448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144</v>
      </c>
      <c r="AU130" s="17" t="s">
        <v>88</v>
      </c>
    </row>
    <row r="131" spans="1:65" s="2" customFormat="1" ht="49.15" customHeight="1">
      <c r="A131" s="34"/>
      <c r="B131" s="35"/>
      <c r="C131" s="191" t="s">
        <v>170</v>
      </c>
      <c r="D131" s="191" t="s">
        <v>137</v>
      </c>
      <c r="E131" s="192" t="s">
        <v>450</v>
      </c>
      <c r="F131" s="193" t="s">
        <v>451</v>
      </c>
      <c r="G131" s="194" t="s">
        <v>437</v>
      </c>
      <c r="H131" s="195">
        <v>1</v>
      </c>
      <c r="I131" s="196"/>
      <c r="J131" s="197">
        <f>ROUND(I131*H131,2)</f>
        <v>0</v>
      </c>
      <c r="K131" s="193" t="s">
        <v>1</v>
      </c>
      <c r="L131" s="39"/>
      <c r="M131" s="198" t="s">
        <v>1</v>
      </c>
      <c r="N131" s="199" t="s">
        <v>46</v>
      </c>
      <c r="O131" s="71"/>
      <c r="P131" s="200">
        <f>O131*H131</f>
        <v>0</v>
      </c>
      <c r="Q131" s="200">
        <v>0</v>
      </c>
      <c r="R131" s="200">
        <f>Q131*H131</f>
        <v>0</v>
      </c>
      <c r="S131" s="200">
        <v>0</v>
      </c>
      <c r="T131" s="201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02" t="s">
        <v>438</v>
      </c>
      <c r="AT131" s="202" t="s">
        <v>137</v>
      </c>
      <c r="AU131" s="202" t="s">
        <v>88</v>
      </c>
      <c r="AY131" s="17" t="s">
        <v>135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17" t="s">
        <v>88</v>
      </c>
      <c r="BK131" s="203">
        <f>ROUND(I131*H131,2)</f>
        <v>0</v>
      </c>
      <c r="BL131" s="17" t="s">
        <v>438</v>
      </c>
      <c r="BM131" s="202" t="s">
        <v>624</v>
      </c>
    </row>
    <row r="132" spans="1:47" s="2" customFormat="1" ht="29.25">
      <c r="A132" s="34"/>
      <c r="B132" s="35"/>
      <c r="C132" s="36"/>
      <c r="D132" s="204" t="s">
        <v>144</v>
      </c>
      <c r="E132" s="36"/>
      <c r="F132" s="205" t="s">
        <v>451</v>
      </c>
      <c r="G132" s="36"/>
      <c r="H132" s="36"/>
      <c r="I132" s="206"/>
      <c r="J132" s="36"/>
      <c r="K132" s="36"/>
      <c r="L132" s="39"/>
      <c r="M132" s="207"/>
      <c r="N132" s="208"/>
      <c r="O132" s="71"/>
      <c r="P132" s="71"/>
      <c r="Q132" s="71"/>
      <c r="R132" s="71"/>
      <c r="S132" s="71"/>
      <c r="T132" s="72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144</v>
      </c>
      <c r="AU132" s="17" t="s">
        <v>88</v>
      </c>
    </row>
    <row r="133" spans="1:47" s="2" customFormat="1" ht="29.25">
      <c r="A133" s="34"/>
      <c r="B133" s="35"/>
      <c r="C133" s="36"/>
      <c r="D133" s="204" t="s">
        <v>250</v>
      </c>
      <c r="E133" s="36"/>
      <c r="F133" s="251" t="s">
        <v>453</v>
      </c>
      <c r="G133" s="36"/>
      <c r="H133" s="36"/>
      <c r="I133" s="206"/>
      <c r="J133" s="36"/>
      <c r="K133" s="36"/>
      <c r="L133" s="39"/>
      <c r="M133" s="207"/>
      <c r="N133" s="208"/>
      <c r="O133" s="71"/>
      <c r="P133" s="71"/>
      <c r="Q133" s="71"/>
      <c r="R133" s="71"/>
      <c r="S133" s="71"/>
      <c r="T133" s="72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250</v>
      </c>
      <c r="AU133" s="17" t="s">
        <v>88</v>
      </c>
    </row>
    <row r="134" spans="1:65" s="2" customFormat="1" ht="37.9" customHeight="1">
      <c r="A134" s="34"/>
      <c r="B134" s="35"/>
      <c r="C134" s="191" t="s">
        <v>175</v>
      </c>
      <c r="D134" s="191" t="s">
        <v>137</v>
      </c>
      <c r="E134" s="192" t="s">
        <v>454</v>
      </c>
      <c r="F134" s="193" t="s">
        <v>455</v>
      </c>
      <c r="G134" s="194" t="s">
        <v>437</v>
      </c>
      <c r="H134" s="195">
        <v>1</v>
      </c>
      <c r="I134" s="196"/>
      <c r="J134" s="197">
        <f>ROUND(I134*H134,2)</f>
        <v>0</v>
      </c>
      <c r="K134" s="193" t="s">
        <v>1</v>
      </c>
      <c r="L134" s="39"/>
      <c r="M134" s="198" t="s">
        <v>1</v>
      </c>
      <c r="N134" s="199" t="s">
        <v>46</v>
      </c>
      <c r="O134" s="71"/>
      <c r="P134" s="200">
        <f>O134*H134</f>
        <v>0</v>
      </c>
      <c r="Q134" s="200">
        <v>0</v>
      </c>
      <c r="R134" s="200">
        <f>Q134*H134</f>
        <v>0</v>
      </c>
      <c r="S134" s="200">
        <v>0</v>
      </c>
      <c r="T134" s="201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02" t="s">
        <v>438</v>
      </c>
      <c r="AT134" s="202" t="s">
        <v>137</v>
      </c>
      <c r="AU134" s="202" t="s">
        <v>88</v>
      </c>
      <c r="AY134" s="17" t="s">
        <v>135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17" t="s">
        <v>88</v>
      </c>
      <c r="BK134" s="203">
        <f>ROUND(I134*H134,2)</f>
        <v>0</v>
      </c>
      <c r="BL134" s="17" t="s">
        <v>438</v>
      </c>
      <c r="BM134" s="202" t="s">
        <v>625</v>
      </c>
    </row>
    <row r="135" spans="1:47" s="2" customFormat="1" ht="19.5">
      <c r="A135" s="34"/>
      <c r="B135" s="35"/>
      <c r="C135" s="36"/>
      <c r="D135" s="204" t="s">
        <v>144</v>
      </c>
      <c r="E135" s="36"/>
      <c r="F135" s="205" t="s">
        <v>455</v>
      </c>
      <c r="G135" s="36"/>
      <c r="H135" s="36"/>
      <c r="I135" s="206"/>
      <c r="J135" s="36"/>
      <c r="K135" s="36"/>
      <c r="L135" s="39"/>
      <c r="M135" s="207"/>
      <c r="N135" s="208"/>
      <c r="O135" s="71"/>
      <c r="P135" s="71"/>
      <c r="Q135" s="71"/>
      <c r="R135" s="71"/>
      <c r="S135" s="71"/>
      <c r="T135" s="72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144</v>
      </c>
      <c r="AU135" s="17" t="s">
        <v>88</v>
      </c>
    </row>
    <row r="136" spans="1:47" s="2" customFormat="1" ht="39">
      <c r="A136" s="34"/>
      <c r="B136" s="35"/>
      <c r="C136" s="36"/>
      <c r="D136" s="204" t="s">
        <v>250</v>
      </c>
      <c r="E136" s="36"/>
      <c r="F136" s="251" t="s">
        <v>457</v>
      </c>
      <c r="G136" s="36"/>
      <c r="H136" s="36"/>
      <c r="I136" s="206"/>
      <c r="J136" s="36"/>
      <c r="K136" s="36"/>
      <c r="L136" s="39"/>
      <c r="M136" s="207"/>
      <c r="N136" s="208"/>
      <c r="O136" s="71"/>
      <c r="P136" s="71"/>
      <c r="Q136" s="71"/>
      <c r="R136" s="71"/>
      <c r="S136" s="71"/>
      <c r="T136" s="72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250</v>
      </c>
      <c r="AU136" s="17" t="s">
        <v>88</v>
      </c>
    </row>
    <row r="137" spans="1:65" s="2" customFormat="1" ht="24.2" customHeight="1">
      <c r="A137" s="34"/>
      <c r="B137" s="35"/>
      <c r="C137" s="191" t="s">
        <v>188</v>
      </c>
      <c r="D137" s="191" t="s">
        <v>137</v>
      </c>
      <c r="E137" s="192" t="s">
        <v>458</v>
      </c>
      <c r="F137" s="193" t="s">
        <v>459</v>
      </c>
      <c r="G137" s="194" t="s">
        <v>437</v>
      </c>
      <c r="H137" s="195">
        <v>1</v>
      </c>
      <c r="I137" s="196"/>
      <c r="J137" s="197">
        <f>ROUND(I137*H137,2)</f>
        <v>0</v>
      </c>
      <c r="K137" s="193" t="s">
        <v>1</v>
      </c>
      <c r="L137" s="39"/>
      <c r="M137" s="198" t="s">
        <v>1</v>
      </c>
      <c r="N137" s="199" t="s">
        <v>46</v>
      </c>
      <c r="O137" s="71"/>
      <c r="P137" s="200">
        <f>O137*H137</f>
        <v>0</v>
      </c>
      <c r="Q137" s="200">
        <v>0</v>
      </c>
      <c r="R137" s="200">
        <f>Q137*H137</f>
        <v>0</v>
      </c>
      <c r="S137" s="200">
        <v>0</v>
      </c>
      <c r="T137" s="201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02" t="s">
        <v>438</v>
      </c>
      <c r="AT137" s="202" t="s">
        <v>137</v>
      </c>
      <c r="AU137" s="202" t="s">
        <v>88</v>
      </c>
      <c r="AY137" s="17" t="s">
        <v>135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17" t="s">
        <v>88</v>
      </c>
      <c r="BK137" s="203">
        <f>ROUND(I137*H137,2)</f>
        <v>0</v>
      </c>
      <c r="BL137" s="17" t="s">
        <v>438</v>
      </c>
      <c r="BM137" s="202" t="s">
        <v>626</v>
      </c>
    </row>
    <row r="138" spans="1:47" s="2" customFormat="1" ht="19.5">
      <c r="A138" s="34"/>
      <c r="B138" s="35"/>
      <c r="C138" s="36"/>
      <c r="D138" s="204" t="s">
        <v>144</v>
      </c>
      <c r="E138" s="36"/>
      <c r="F138" s="205" t="s">
        <v>461</v>
      </c>
      <c r="G138" s="36"/>
      <c r="H138" s="36"/>
      <c r="I138" s="206"/>
      <c r="J138" s="36"/>
      <c r="K138" s="36"/>
      <c r="L138" s="39"/>
      <c r="M138" s="207"/>
      <c r="N138" s="208"/>
      <c r="O138" s="71"/>
      <c r="P138" s="71"/>
      <c r="Q138" s="71"/>
      <c r="R138" s="71"/>
      <c r="S138" s="71"/>
      <c r="T138" s="72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144</v>
      </c>
      <c r="AU138" s="17" t="s">
        <v>88</v>
      </c>
    </row>
    <row r="139" spans="1:47" s="2" customFormat="1" ht="29.25">
      <c r="A139" s="34"/>
      <c r="B139" s="35"/>
      <c r="C139" s="36"/>
      <c r="D139" s="204" t="s">
        <v>250</v>
      </c>
      <c r="E139" s="36"/>
      <c r="F139" s="251" t="s">
        <v>462</v>
      </c>
      <c r="G139" s="36"/>
      <c r="H139" s="36"/>
      <c r="I139" s="206"/>
      <c r="J139" s="36"/>
      <c r="K139" s="36"/>
      <c r="L139" s="39"/>
      <c r="M139" s="207"/>
      <c r="N139" s="208"/>
      <c r="O139" s="71"/>
      <c r="P139" s="71"/>
      <c r="Q139" s="71"/>
      <c r="R139" s="71"/>
      <c r="S139" s="71"/>
      <c r="T139" s="72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250</v>
      </c>
      <c r="AU139" s="17" t="s">
        <v>88</v>
      </c>
    </row>
    <row r="140" spans="1:65" s="2" customFormat="1" ht="21.75" customHeight="1">
      <c r="A140" s="34"/>
      <c r="B140" s="35"/>
      <c r="C140" s="191" t="s">
        <v>197</v>
      </c>
      <c r="D140" s="191" t="s">
        <v>137</v>
      </c>
      <c r="E140" s="192" t="s">
        <v>463</v>
      </c>
      <c r="F140" s="193" t="s">
        <v>464</v>
      </c>
      <c r="G140" s="194" t="s">
        <v>437</v>
      </c>
      <c r="H140" s="195">
        <v>1</v>
      </c>
      <c r="I140" s="196"/>
      <c r="J140" s="197">
        <f>ROUND(I140*H140,2)</f>
        <v>0</v>
      </c>
      <c r="K140" s="193" t="s">
        <v>1</v>
      </c>
      <c r="L140" s="39"/>
      <c r="M140" s="198" t="s">
        <v>1</v>
      </c>
      <c r="N140" s="199" t="s">
        <v>46</v>
      </c>
      <c r="O140" s="71"/>
      <c r="P140" s="200">
        <f>O140*H140</f>
        <v>0</v>
      </c>
      <c r="Q140" s="200">
        <v>0</v>
      </c>
      <c r="R140" s="200">
        <f>Q140*H140</f>
        <v>0</v>
      </c>
      <c r="S140" s="200">
        <v>0</v>
      </c>
      <c r="T140" s="201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02" t="s">
        <v>438</v>
      </c>
      <c r="AT140" s="202" t="s">
        <v>137</v>
      </c>
      <c r="AU140" s="202" t="s">
        <v>88</v>
      </c>
      <c r="AY140" s="17" t="s">
        <v>135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17" t="s">
        <v>88</v>
      </c>
      <c r="BK140" s="203">
        <f>ROUND(I140*H140,2)</f>
        <v>0</v>
      </c>
      <c r="BL140" s="17" t="s">
        <v>438</v>
      </c>
      <c r="BM140" s="202" t="s">
        <v>627</v>
      </c>
    </row>
    <row r="141" spans="1:47" s="2" customFormat="1" ht="29.25">
      <c r="A141" s="34"/>
      <c r="B141" s="35"/>
      <c r="C141" s="36"/>
      <c r="D141" s="204" t="s">
        <v>144</v>
      </c>
      <c r="E141" s="36"/>
      <c r="F141" s="205" t="s">
        <v>466</v>
      </c>
      <c r="G141" s="36"/>
      <c r="H141" s="36"/>
      <c r="I141" s="206"/>
      <c r="J141" s="36"/>
      <c r="K141" s="36"/>
      <c r="L141" s="39"/>
      <c r="M141" s="207"/>
      <c r="N141" s="208"/>
      <c r="O141" s="71"/>
      <c r="P141" s="71"/>
      <c r="Q141" s="71"/>
      <c r="R141" s="71"/>
      <c r="S141" s="71"/>
      <c r="T141" s="72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144</v>
      </c>
      <c r="AU141" s="17" t="s">
        <v>88</v>
      </c>
    </row>
    <row r="142" spans="1:65" s="2" customFormat="1" ht="24.2" customHeight="1">
      <c r="A142" s="34"/>
      <c r="B142" s="35"/>
      <c r="C142" s="191" t="s">
        <v>209</v>
      </c>
      <c r="D142" s="191" t="s">
        <v>137</v>
      </c>
      <c r="E142" s="192" t="s">
        <v>467</v>
      </c>
      <c r="F142" s="193" t="s">
        <v>468</v>
      </c>
      <c r="G142" s="194" t="s">
        <v>437</v>
      </c>
      <c r="H142" s="195">
        <v>1</v>
      </c>
      <c r="I142" s="196"/>
      <c r="J142" s="197">
        <f>ROUND(I142*H142,2)</f>
        <v>0</v>
      </c>
      <c r="K142" s="193" t="s">
        <v>1</v>
      </c>
      <c r="L142" s="39"/>
      <c r="M142" s="198" t="s">
        <v>1</v>
      </c>
      <c r="N142" s="199" t="s">
        <v>46</v>
      </c>
      <c r="O142" s="71"/>
      <c r="P142" s="200">
        <f>O142*H142</f>
        <v>0</v>
      </c>
      <c r="Q142" s="200">
        <v>0</v>
      </c>
      <c r="R142" s="200">
        <f>Q142*H142</f>
        <v>0</v>
      </c>
      <c r="S142" s="200">
        <v>0</v>
      </c>
      <c r="T142" s="201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02" t="s">
        <v>438</v>
      </c>
      <c r="AT142" s="202" t="s">
        <v>137</v>
      </c>
      <c r="AU142" s="202" t="s">
        <v>88</v>
      </c>
      <c r="AY142" s="17" t="s">
        <v>135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17" t="s">
        <v>88</v>
      </c>
      <c r="BK142" s="203">
        <f>ROUND(I142*H142,2)</f>
        <v>0</v>
      </c>
      <c r="BL142" s="17" t="s">
        <v>438</v>
      </c>
      <c r="BM142" s="202" t="s">
        <v>628</v>
      </c>
    </row>
    <row r="143" spans="1:47" s="2" customFormat="1" ht="19.5">
      <c r="A143" s="34"/>
      <c r="B143" s="35"/>
      <c r="C143" s="36"/>
      <c r="D143" s="204" t="s">
        <v>144</v>
      </c>
      <c r="E143" s="36"/>
      <c r="F143" s="205" t="s">
        <v>470</v>
      </c>
      <c r="G143" s="36"/>
      <c r="H143" s="36"/>
      <c r="I143" s="206"/>
      <c r="J143" s="36"/>
      <c r="K143" s="36"/>
      <c r="L143" s="39"/>
      <c r="M143" s="207"/>
      <c r="N143" s="208"/>
      <c r="O143" s="71"/>
      <c r="P143" s="71"/>
      <c r="Q143" s="71"/>
      <c r="R143" s="71"/>
      <c r="S143" s="71"/>
      <c r="T143" s="72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144</v>
      </c>
      <c r="AU143" s="17" t="s">
        <v>88</v>
      </c>
    </row>
    <row r="144" spans="1:47" s="2" customFormat="1" ht="48.75">
      <c r="A144" s="34"/>
      <c r="B144" s="35"/>
      <c r="C144" s="36"/>
      <c r="D144" s="204" t="s">
        <v>250</v>
      </c>
      <c r="E144" s="36"/>
      <c r="F144" s="251" t="s">
        <v>471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250</v>
      </c>
      <c r="AU144" s="17" t="s">
        <v>88</v>
      </c>
    </row>
    <row r="145" spans="1:65" s="2" customFormat="1" ht="16.5" customHeight="1">
      <c r="A145" s="34"/>
      <c r="B145" s="35"/>
      <c r="C145" s="191" t="s">
        <v>214</v>
      </c>
      <c r="D145" s="191" t="s">
        <v>137</v>
      </c>
      <c r="E145" s="192" t="s">
        <v>472</v>
      </c>
      <c r="F145" s="193" t="s">
        <v>473</v>
      </c>
      <c r="G145" s="194" t="s">
        <v>437</v>
      </c>
      <c r="H145" s="195">
        <v>1</v>
      </c>
      <c r="I145" s="196"/>
      <c r="J145" s="197">
        <f>ROUND(I145*H145,2)</f>
        <v>0</v>
      </c>
      <c r="K145" s="193" t="s">
        <v>1</v>
      </c>
      <c r="L145" s="39"/>
      <c r="M145" s="198" t="s">
        <v>1</v>
      </c>
      <c r="N145" s="199" t="s">
        <v>46</v>
      </c>
      <c r="O145" s="71"/>
      <c r="P145" s="200">
        <f>O145*H145</f>
        <v>0</v>
      </c>
      <c r="Q145" s="200">
        <v>0</v>
      </c>
      <c r="R145" s="200">
        <f>Q145*H145</f>
        <v>0</v>
      </c>
      <c r="S145" s="200">
        <v>0</v>
      </c>
      <c r="T145" s="201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02" t="s">
        <v>438</v>
      </c>
      <c r="AT145" s="202" t="s">
        <v>137</v>
      </c>
      <c r="AU145" s="202" t="s">
        <v>88</v>
      </c>
      <c r="AY145" s="17" t="s">
        <v>135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17" t="s">
        <v>88</v>
      </c>
      <c r="BK145" s="203">
        <f>ROUND(I145*H145,2)</f>
        <v>0</v>
      </c>
      <c r="BL145" s="17" t="s">
        <v>438</v>
      </c>
      <c r="BM145" s="202" t="s">
        <v>629</v>
      </c>
    </row>
    <row r="146" spans="1:47" s="2" customFormat="1" ht="68.25">
      <c r="A146" s="34"/>
      <c r="B146" s="35"/>
      <c r="C146" s="36"/>
      <c r="D146" s="204" t="s">
        <v>144</v>
      </c>
      <c r="E146" s="36"/>
      <c r="F146" s="205" t="s">
        <v>475</v>
      </c>
      <c r="G146" s="36"/>
      <c r="H146" s="36"/>
      <c r="I146" s="206"/>
      <c r="J146" s="36"/>
      <c r="K146" s="36"/>
      <c r="L146" s="39"/>
      <c r="M146" s="207"/>
      <c r="N146" s="208"/>
      <c r="O146" s="71"/>
      <c r="P146" s="71"/>
      <c r="Q146" s="71"/>
      <c r="R146" s="71"/>
      <c r="S146" s="71"/>
      <c r="T146" s="72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144</v>
      </c>
      <c r="AU146" s="17" t="s">
        <v>88</v>
      </c>
    </row>
    <row r="147" spans="1:65" s="2" customFormat="1" ht="16.5" customHeight="1">
      <c r="A147" s="34"/>
      <c r="B147" s="35"/>
      <c r="C147" s="191" t="s">
        <v>222</v>
      </c>
      <c r="D147" s="191" t="s">
        <v>137</v>
      </c>
      <c r="E147" s="192" t="s">
        <v>476</v>
      </c>
      <c r="F147" s="193" t="s">
        <v>477</v>
      </c>
      <c r="G147" s="194" t="s">
        <v>437</v>
      </c>
      <c r="H147" s="195">
        <v>1</v>
      </c>
      <c r="I147" s="196"/>
      <c r="J147" s="197">
        <f>ROUND(I147*H147,2)</f>
        <v>0</v>
      </c>
      <c r="K147" s="193" t="s">
        <v>1</v>
      </c>
      <c r="L147" s="39"/>
      <c r="M147" s="198" t="s">
        <v>1</v>
      </c>
      <c r="N147" s="199" t="s">
        <v>46</v>
      </c>
      <c r="O147" s="71"/>
      <c r="P147" s="200">
        <f>O147*H147</f>
        <v>0</v>
      </c>
      <c r="Q147" s="200">
        <v>0</v>
      </c>
      <c r="R147" s="200">
        <f>Q147*H147</f>
        <v>0</v>
      </c>
      <c r="S147" s="200">
        <v>0</v>
      </c>
      <c r="T147" s="201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02" t="s">
        <v>438</v>
      </c>
      <c r="AT147" s="202" t="s">
        <v>137</v>
      </c>
      <c r="AU147" s="202" t="s">
        <v>88</v>
      </c>
      <c r="AY147" s="17" t="s">
        <v>135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17" t="s">
        <v>88</v>
      </c>
      <c r="BK147" s="203">
        <f>ROUND(I147*H147,2)</f>
        <v>0</v>
      </c>
      <c r="BL147" s="17" t="s">
        <v>438</v>
      </c>
      <c r="BM147" s="202" t="s">
        <v>630</v>
      </c>
    </row>
    <row r="148" spans="1:47" s="2" customFormat="1" ht="19.5">
      <c r="A148" s="34"/>
      <c r="B148" s="35"/>
      <c r="C148" s="36"/>
      <c r="D148" s="204" t="s">
        <v>144</v>
      </c>
      <c r="E148" s="36"/>
      <c r="F148" s="205" t="s">
        <v>479</v>
      </c>
      <c r="G148" s="36"/>
      <c r="H148" s="36"/>
      <c r="I148" s="206"/>
      <c r="J148" s="36"/>
      <c r="K148" s="36"/>
      <c r="L148" s="39"/>
      <c r="M148" s="207"/>
      <c r="N148" s="208"/>
      <c r="O148" s="71"/>
      <c r="P148" s="71"/>
      <c r="Q148" s="71"/>
      <c r="R148" s="71"/>
      <c r="S148" s="71"/>
      <c r="T148" s="72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144</v>
      </c>
      <c r="AU148" s="17" t="s">
        <v>88</v>
      </c>
    </row>
    <row r="149" spans="1:65" s="2" customFormat="1" ht="33" customHeight="1">
      <c r="A149" s="34"/>
      <c r="B149" s="35"/>
      <c r="C149" s="191" t="s">
        <v>228</v>
      </c>
      <c r="D149" s="191" t="s">
        <v>137</v>
      </c>
      <c r="E149" s="192" t="s">
        <v>480</v>
      </c>
      <c r="F149" s="193" t="s">
        <v>481</v>
      </c>
      <c r="G149" s="194" t="s">
        <v>437</v>
      </c>
      <c r="H149" s="195">
        <v>1</v>
      </c>
      <c r="I149" s="196"/>
      <c r="J149" s="197">
        <f>ROUND(I149*H149,2)</f>
        <v>0</v>
      </c>
      <c r="K149" s="193" t="s">
        <v>1</v>
      </c>
      <c r="L149" s="39"/>
      <c r="M149" s="198" t="s">
        <v>1</v>
      </c>
      <c r="N149" s="199" t="s">
        <v>46</v>
      </c>
      <c r="O149" s="71"/>
      <c r="P149" s="200">
        <f>O149*H149</f>
        <v>0</v>
      </c>
      <c r="Q149" s="200">
        <v>0</v>
      </c>
      <c r="R149" s="200">
        <f>Q149*H149</f>
        <v>0</v>
      </c>
      <c r="S149" s="200">
        <v>0</v>
      </c>
      <c r="T149" s="201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02" t="s">
        <v>438</v>
      </c>
      <c r="AT149" s="202" t="s">
        <v>137</v>
      </c>
      <c r="AU149" s="202" t="s">
        <v>88</v>
      </c>
      <c r="AY149" s="17" t="s">
        <v>135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17" t="s">
        <v>88</v>
      </c>
      <c r="BK149" s="203">
        <f>ROUND(I149*H149,2)</f>
        <v>0</v>
      </c>
      <c r="BL149" s="17" t="s">
        <v>438</v>
      </c>
      <c r="BM149" s="202" t="s">
        <v>631</v>
      </c>
    </row>
    <row r="150" spans="1:47" s="2" customFormat="1" ht="19.5">
      <c r="A150" s="34"/>
      <c r="B150" s="35"/>
      <c r="C150" s="36"/>
      <c r="D150" s="204" t="s">
        <v>144</v>
      </c>
      <c r="E150" s="36"/>
      <c r="F150" s="205" t="s">
        <v>481</v>
      </c>
      <c r="G150" s="36"/>
      <c r="H150" s="36"/>
      <c r="I150" s="206"/>
      <c r="J150" s="36"/>
      <c r="K150" s="36"/>
      <c r="L150" s="39"/>
      <c r="M150" s="207"/>
      <c r="N150" s="208"/>
      <c r="O150" s="71"/>
      <c r="P150" s="71"/>
      <c r="Q150" s="71"/>
      <c r="R150" s="71"/>
      <c r="S150" s="71"/>
      <c r="T150" s="72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7" t="s">
        <v>144</v>
      </c>
      <c r="AU150" s="17" t="s">
        <v>88</v>
      </c>
    </row>
    <row r="151" spans="1:65" s="2" customFormat="1" ht="37.9" customHeight="1">
      <c r="A151" s="34"/>
      <c r="B151" s="35"/>
      <c r="C151" s="191" t="s">
        <v>233</v>
      </c>
      <c r="D151" s="191" t="s">
        <v>137</v>
      </c>
      <c r="E151" s="192" t="s">
        <v>483</v>
      </c>
      <c r="F151" s="193" t="s">
        <v>484</v>
      </c>
      <c r="G151" s="194" t="s">
        <v>437</v>
      </c>
      <c r="H151" s="195">
        <v>1</v>
      </c>
      <c r="I151" s="196"/>
      <c r="J151" s="197">
        <f>ROUND(I151*H151,2)</f>
        <v>0</v>
      </c>
      <c r="K151" s="193" t="s">
        <v>1</v>
      </c>
      <c r="L151" s="39"/>
      <c r="M151" s="198" t="s">
        <v>1</v>
      </c>
      <c r="N151" s="199" t="s">
        <v>46</v>
      </c>
      <c r="O151" s="71"/>
      <c r="P151" s="200">
        <f>O151*H151</f>
        <v>0</v>
      </c>
      <c r="Q151" s="200">
        <v>0</v>
      </c>
      <c r="R151" s="200">
        <f>Q151*H151</f>
        <v>0</v>
      </c>
      <c r="S151" s="200">
        <v>0</v>
      </c>
      <c r="T151" s="201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02" t="s">
        <v>438</v>
      </c>
      <c r="AT151" s="202" t="s">
        <v>137</v>
      </c>
      <c r="AU151" s="202" t="s">
        <v>88</v>
      </c>
      <c r="AY151" s="17" t="s">
        <v>135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17" t="s">
        <v>88</v>
      </c>
      <c r="BK151" s="203">
        <f>ROUND(I151*H151,2)</f>
        <v>0</v>
      </c>
      <c r="BL151" s="17" t="s">
        <v>438</v>
      </c>
      <c r="BM151" s="202" t="s">
        <v>632</v>
      </c>
    </row>
    <row r="152" spans="1:47" s="2" customFormat="1" ht="19.5">
      <c r="A152" s="34"/>
      <c r="B152" s="35"/>
      <c r="C152" s="36"/>
      <c r="D152" s="204" t="s">
        <v>144</v>
      </c>
      <c r="E152" s="36"/>
      <c r="F152" s="205" t="s">
        <v>484</v>
      </c>
      <c r="G152" s="36"/>
      <c r="H152" s="36"/>
      <c r="I152" s="206"/>
      <c r="J152" s="36"/>
      <c r="K152" s="36"/>
      <c r="L152" s="39"/>
      <c r="M152" s="207"/>
      <c r="N152" s="208"/>
      <c r="O152" s="71"/>
      <c r="P152" s="71"/>
      <c r="Q152" s="71"/>
      <c r="R152" s="71"/>
      <c r="S152" s="71"/>
      <c r="T152" s="72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144</v>
      </c>
      <c r="AU152" s="17" t="s">
        <v>88</v>
      </c>
    </row>
    <row r="153" spans="1:47" s="2" customFormat="1" ht="29.25">
      <c r="A153" s="34"/>
      <c r="B153" s="35"/>
      <c r="C153" s="36"/>
      <c r="D153" s="204" t="s">
        <v>250</v>
      </c>
      <c r="E153" s="36"/>
      <c r="F153" s="251" t="s">
        <v>486</v>
      </c>
      <c r="G153" s="36"/>
      <c r="H153" s="36"/>
      <c r="I153" s="206"/>
      <c r="J153" s="36"/>
      <c r="K153" s="36"/>
      <c r="L153" s="39"/>
      <c r="M153" s="207"/>
      <c r="N153" s="208"/>
      <c r="O153" s="71"/>
      <c r="P153" s="71"/>
      <c r="Q153" s="71"/>
      <c r="R153" s="71"/>
      <c r="S153" s="71"/>
      <c r="T153" s="72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250</v>
      </c>
      <c r="AU153" s="17" t="s">
        <v>88</v>
      </c>
    </row>
    <row r="154" spans="1:65" s="2" customFormat="1" ht="33" customHeight="1">
      <c r="A154" s="34"/>
      <c r="B154" s="35"/>
      <c r="C154" s="191" t="s">
        <v>239</v>
      </c>
      <c r="D154" s="191" t="s">
        <v>137</v>
      </c>
      <c r="E154" s="192" t="s">
        <v>487</v>
      </c>
      <c r="F154" s="193" t="s">
        <v>488</v>
      </c>
      <c r="G154" s="194" t="s">
        <v>437</v>
      </c>
      <c r="H154" s="195">
        <v>1</v>
      </c>
      <c r="I154" s="196"/>
      <c r="J154" s="197">
        <f>ROUND(I154*H154,2)</f>
        <v>0</v>
      </c>
      <c r="K154" s="193" t="s">
        <v>1</v>
      </c>
      <c r="L154" s="39"/>
      <c r="M154" s="198" t="s">
        <v>1</v>
      </c>
      <c r="N154" s="199" t="s">
        <v>46</v>
      </c>
      <c r="O154" s="71"/>
      <c r="P154" s="200">
        <f>O154*H154</f>
        <v>0</v>
      </c>
      <c r="Q154" s="200">
        <v>0</v>
      </c>
      <c r="R154" s="200">
        <f>Q154*H154</f>
        <v>0</v>
      </c>
      <c r="S154" s="200">
        <v>0</v>
      </c>
      <c r="T154" s="201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02" t="s">
        <v>438</v>
      </c>
      <c r="AT154" s="202" t="s">
        <v>137</v>
      </c>
      <c r="AU154" s="202" t="s">
        <v>88</v>
      </c>
      <c r="AY154" s="17" t="s">
        <v>135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17" t="s">
        <v>88</v>
      </c>
      <c r="BK154" s="203">
        <f>ROUND(I154*H154,2)</f>
        <v>0</v>
      </c>
      <c r="BL154" s="17" t="s">
        <v>438</v>
      </c>
      <c r="BM154" s="202" t="s">
        <v>633</v>
      </c>
    </row>
    <row r="155" spans="1:47" s="2" customFormat="1" ht="19.5">
      <c r="A155" s="34"/>
      <c r="B155" s="35"/>
      <c r="C155" s="36"/>
      <c r="D155" s="204" t="s">
        <v>144</v>
      </c>
      <c r="E155" s="36"/>
      <c r="F155" s="205" t="s">
        <v>488</v>
      </c>
      <c r="G155" s="36"/>
      <c r="H155" s="36"/>
      <c r="I155" s="206"/>
      <c r="J155" s="36"/>
      <c r="K155" s="36"/>
      <c r="L155" s="39"/>
      <c r="M155" s="252"/>
      <c r="N155" s="253"/>
      <c r="O155" s="254"/>
      <c r="P155" s="254"/>
      <c r="Q155" s="254"/>
      <c r="R155" s="254"/>
      <c r="S155" s="254"/>
      <c r="T155" s="255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7" t="s">
        <v>144</v>
      </c>
      <c r="AU155" s="17" t="s">
        <v>88</v>
      </c>
    </row>
    <row r="156" spans="1:31" s="2" customFormat="1" ht="6.95" customHeight="1">
      <c r="A156" s="34"/>
      <c r="B156" s="54"/>
      <c r="C156" s="55"/>
      <c r="D156" s="55"/>
      <c r="E156" s="55"/>
      <c r="F156" s="55"/>
      <c r="G156" s="55"/>
      <c r="H156" s="55"/>
      <c r="I156" s="55"/>
      <c r="J156" s="55"/>
      <c r="K156" s="55"/>
      <c r="L156" s="39"/>
      <c r="M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</row>
  </sheetData>
  <sheetProtection algorithmName="SHA-512" hashValue="79hFvLpZEleFIEJoNSGsRLh5cij8ok217f5QHs2lgYLM7JWIOBbwhh3QAwJB/g7RxO532eB8H9f8hFtcU/0Qdw==" saltValue="BYOzDqU8rdmKykW2QFiGxwOxcMbAOfb+iFFMjtB45SWXNwZUGWUSLCIf6YbeK5lC9Rk5cvDGuPv6euDBMyV4/Q==" spinCount="100000" sheet="1" objects="1" scenarios="1" formatColumns="0" formatRows="0" autoFilter="0"/>
  <autoFilter ref="C120:K155"/>
  <mergeCells count="12">
    <mergeCell ref="E113:H113"/>
    <mergeCell ref="L2:V2"/>
    <mergeCell ref="E85:H85"/>
    <mergeCell ref="E87:H87"/>
    <mergeCell ref="E89:H89"/>
    <mergeCell ref="E109:H109"/>
    <mergeCell ref="E111:H111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AT2" s="17" t="s">
        <v>104</v>
      </c>
    </row>
    <row r="3" spans="2:46" s="1" customFormat="1" ht="6.95" customHeight="1">
      <c r="B3" s="115"/>
      <c r="C3" s="116"/>
      <c r="D3" s="116"/>
      <c r="E3" s="116"/>
      <c r="F3" s="116"/>
      <c r="G3" s="116"/>
      <c r="H3" s="116"/>
      <c r="I3" s="116"/>
      <c r="J3" s="116"/>
      <c r="K3" s="116"/>
      <c r="L3" s="20"/>
      <c r="AT3" s="17" t="s">
        <v>90</v>
      </c>
    </row>
    <row r="4" spans="2:46" s="1" customFormat="1" ht="24.95" customHeight="1">
      <c r="B4" s="20"/>
      <c r="D4" s="117" t="s">
        <v>105</v>
      </c>
      <c r="L4" s="20"/>
      <c r="M4" s="118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9" t="s">
        <v>16</v>
      </c>
      <c r="L6" s="20"/>
    </row>
    <row r="7" spans="2:12" s="1" customFormat="1" ht="26.25" customHeight="1">
      <c r="B7" s="20"/>
      <c r="E7" s="301" t="str">
        <f>'Rekapitulace stavby'!K6</f>
        <v>Odra, Jistebník, Košatka n. O., zprůchodnění spádových objektů v km 31.3 a 32.4</v>
      </c>
      <c r="F7" s="302"/>
      <c r="G7" s="302"/>
      <c r="H7" s="302"/>
      <c r="L7" s="20"/>
    </row>
    <row r="8" spans="1:31" s="2" customFormat="1" ht="12" customHeight="1">
      <c r="A8" s="34"/>
      <c r="B8" s="39"/>
      <c r="C8" s="34"/>
      <c r="D8" s="119" t="s">
        <v>106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04" t="s">
        <v>634</v>
      </c>
      <c r="F9" s="303"/>
      <c r="G9" s="303"/>
      <c r="H9" s="303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9" t="s">
        <v>18</v>
      </c>
      <c r="E11" s="34"/>
      <c r="F11" s="110" t="s">
        <v>1</v>
      </c>
      <c r="G11" s="34"/>
      <c r="H11" s="34"/>
      <c r="I11" s="119" t="s">
        <v>19</v>
      </c>
      <c r="J11" s="110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9" t="s">
        <v>20</v>
      </c>
      <c r="E12" s="34"/>
      <c r="F12" s="110" t="s">
        <v>21</v>
      </c>
      <c r="G12" s="34"/>
      <c r="H12" s="34"/>
      <c r="I12" s="119" t="s">
        <v>22</v>
      </c>
      <c r="J12" s="120" t="str">
        <f>'Rekapitulace stavby'!AN8</f>
        <v>1. 11. 2022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9" t="s">
        <v>24</v>
      </c>
      <c r="E14" s="34"/>
      <c r="F14" s="34"/>
      <c r="G14" s="34"/>
      <c r="H14" s="34"/>
      <c r="I14" s="119" t="s">
        <v>25</v>
      </c>
      <c r="J14" s="110" t="s">
        <v>26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0" t="s">
        <v>27</v>
      </c>
      <c r="F15" s="34"/>
      <c r="G15" s="34"/>
      <c r="H15" s="34"/>
      <c r="I15" s="119" t="s">
        <v>28</v>
      </c>
      <c r="J15" s="110" t="s">
        <v>29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9" t="s">
        <v>30</v>
      </c>
      <c r="E17" s="34"/>
      <c r="F17" s="34"/>
      <c r="G17" s="34"/>
      <c r="H17" s="34"/>
      <c r="I17" s="119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05" t="str">
        <f>'Rekapitulace stavby'!E14</f>
        <v>Vyplň údaj</v>
      </c>
      <c r="F18" s="306"/>
      <c r="G18" s="306"/>
      <c r="H18" s="306"/>
      <c r="I18" s="119" t="s">
        <v>28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9" t="s">
        <v>32</v>
      </c>
      <c r="E20" s="34"/>
      <c r="F20" s="34"/>
      <c r="G20" s="34"/>
      <c r="H20" s="34"/>
      <c r="I20" s="119" t="s">
        <v>25</v>
      </c>
      <c r="J20" s="110" t="s">
        <v>33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0" t="s">
        <v>34</v>
      </c>
      <c r="F21" s="34"/>
      <c r="G21" s="34"/>
      <c r="H21" s="34"/>
      <c r="I21" s="119" t="s">
        <v>28</v>
      </c>
      <c r="J21" s="110" t="s">
        <v>35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9" t="s">
        <v>37</v>
      </c>
      <c r="E23" s="34"/>
      <c r="F23" s="34"/>
      <c r="G23" s="34"/>
      <c r="H23" s="34"/>
      <c r="I23" s="119" t="s">
        <v>25</v>
      </c>
      <c r="J23" s="110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0" t="s">
        <v>38</v>
      </c>
      <c r="F24" s="34"/>
      <c r="G24" s="34"/>
      <c r="H24" s="34"/>
      <c r="I24" s="119" t="s">
        <v>28</v>
      </c>
      <c r="J24" s="110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9" t="s">
        <v>39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1"/>
      <c r="B27" s="122"/>
      <c r="C27" s="121"/>
      <c r="D27" s="121"/>
      <c r="E27" s="307" t="s">
        <v>1</v>
      </c>
      <c r="F27" s="307"/>
      <c r="G27" s="307"/>
      <c r="H27" s="307"/>
      <c r="I27" s="121"/>
      <c r="J27" s="121"/>
      <c r="K27" s="121"/>
      <c r="L27" s="123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4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5" t="s">
        <v>41</v>
      </c>
      <c r="E30" s="34"/>
      <c r="F30" s="34"/>
      <c r="G30" s="34"/>
      <c r="H30" s="34"/>
      <c r="I30" s="34"/>
      <c r="J30" s="126">
        <f>ROUND(J119,2)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4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7" t="s">
        <v>43</v>
      </c>
      <c r="G32" s="34"/>
      <c r="H32" s="34"/>
      <c r="I32" s="127" t="s">
        <v>42</v>
      </c>
      <c r="J32" s="127" t="s">
        <v>44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8" t="s">
        <v>45</v>
      </c>
      <c r="E33" s="119" t="s">
        <v>46</v>
      </c>
      <c r="F33" s="129">
        <f>ROUND((SUM(BE119:BE439)),2)</f>
        <v>0</v>
      </c>
      <c r="G33" s="34"/>
      <c r="H33" s="34"/>
      <c r="I33" s="130">
        <v>0.21</v>
      </c>
      <c r="J33" s="129">
        <f>ROUND(((SUM(BE119:BE439))*I33),2)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9" t="s">
        <v>47</v>
      </c>
      <c r="F34" s="129">
        <f>ROUND((SUM(BF119:BF439)),2)</f>
        <v>0</v>
      </c>
      <c r="G34" s="34"/>
      <c r="H34" s="34"/>
      <c r="I34" s="130">
        <v>0.15</v>
      </c>
      <c r="J34" s="129">
        <f>ROUND(((SUM(BF119:BF439))*I34),2)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9" t="s">
        <v>48</v>
      </c>
      <c r="F35" s="129">
        <f>ROUND((SUM(BG119:BG439)),2)</f>
        <v>0</v>
      </c>
      <c r="G35" s="34"/>
      <c r="H35" s="34"/>
      <c r="I35" s="130">
        <v>0.21</v>
      </c>
      <c r="J35" s="129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9" t="s">
        <v>49</v>
      </c>
      <c r="F36" s="129">
        <f>ROUND((SUM(BH119:BH439)),2)</f>
        <v>0</v>
      </c>
      <c r="G36" s="34"/>
      <c r="H36" s="34"/>
      <c r="I36" s="130">
        <v>0.15</v>
      </c>
      <c r="J36" s="129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9" t="s">
        <v>50</v>
      </c>
      <c r="F37" s="129">
        <f>ROUND((SUM(BI119:BI439)),2)</f>
        <v>0</v>
      </c>
      <c r="G37" s="34"/>
      <c r="H37" s="34"/>
      <c r="I37" s="130">
        <v>0</v>
      </c>
      <c r="J37" s="129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1"/>
      <c r="D39" s="132" t="s">
        <v>51</v>
      </c>
      <c r="E39" s="133"/>
      <c r="F39" s="133"/>
      <c r="G39" s="134" t="s">
        <v>52</v>
      </c>
      <c r="H39" s="135" t="s">
        <v>53</v>
      </c>
      <c r="I39" s="133"/>
      <c r="J39" s="136">
        <f>SUM(J30:J37)</f>
        <v>0</v>
      </c>
      <c r="K39" s="137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8" t="s">
        <v>54</v>
      </c>
      <c r="E50" s="139"/>
      <c r="F50" s="139"/>
      <c r="G50" s="138" t="s">
        <v>55</v>
      </c>
      <c r="H50" s="139"/>
      <c r="I50" s="139"/>
      <c r="J50" s="139"/>
      <c r="K50" s="139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40" t="s">
        <v>56</v>
      </c>
      <c r="E61" s="141"/>
      <c r="F61" s="142" t="s">
        <v>57</v>
      </c>
      <c r="G61" s="140" t="s">
        <v>56</v>
      </c>
      <c r="H61" s="141"/>
      <c r="I61" s="141"/>
      <c r="J61" s="143" t="s">
        <v>57</v>
      </c>
      <c r="K61" s="141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8" t="s">
        <v>58</v>
      </c>
      <c r="E65" s="144"/>
      <c r="F65" s="144"/>
      <c r="G65" s="138" t="s">
        <v>59</v>
      </c>
      <c r="H65" s="144"/>
      <c r="I65" s="144"/>
      <c r="J65" s="144"/>
      <c r="K65" s="144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40" t="s">
        <v>56</v>
      </c>
      <c r="E76" s="141"/>
      <c r="F76" s="142" t="s">
        <v>57</v>
      </c>
      <c r="G76" s="140" t="s">
        <v>56</v>
      </c>
      <c r="H76" s="141"/>
      <c r="I76" s="141"/>
      <c r="J76" s="143" t="s">
        <v>57</v>
      </c>
      <c r="K76" s="141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45"/>
      <c r="C77" s="146"/>
      <c r="D77" s="146"/>
      <c r="E77" s="146"/>
      <c r="F77" s="146"/>
      <c r="G77" s="146"/>
      <c r="H77" s="146"/>
      <c r="I77" s="146"/>
      <c r="J77" s="146"/>
      <c r="K77" s="146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7"/>
      <c r="C81" s="148"/>
      <c r="D81" s="148"/>
      <c r="E81" s="148"/>
      <c r="F81" s="148"/>
      <c r="G81" s="148"/>
      <c r="H81" s="148"/>
      <c r="I81" s="148"/>
      <c r="J81" s="148"/>
      <c r="K81" s="148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109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26.25" customHeight="1">
      <c r="A85" s="34"/>
      <c r="B85" s="35"/>
      <c r="C85" s="36"/>
      <c r="D85" s="36"/>
      <c r="E85" s="308" t="str">
        <f>E7</f>
        <v>Odra, Jistebník, Košatka n. O., zprůchodnění spádových objektů v km 31.3 a 32.4</v>
      </c>
      <c r="F85" s="309"/>
      <c r="G85" s="309"/>
      <c r="H85" s="309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106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6" t="str">
        <f>E9</f>
        <v>SO 03 - Kácení a náhradní výsadba</v>
      </c>
      <c r="F87" s="310"/>
      <c r="G87" s="310"/>
      <c r="H87" s="310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Jistebník, Košatka n. O. </v>
      </c>
      <c r="G89" s="36"/>
      <c r="H89" s="36"/>
      <c r="I89" s="29" t="s">
        <v>22</v>
      </c>
      <c r="J89" s="66" t="str">
        <f>IF(J12="","",J12)</f>
        <v>1. 11. 2022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>Povodí Odry, státní podnik</v>
      </c>
      <c r="G91" s="36"/>
      <c r="H91" s="36"/>
      <c r="I91" s="29" t="s">
        <v>32</v>
      </c>
      <c r="J91" s="32" t="str">
        <f>E21</f>
        <v>Lineplan s.r.o.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30</v>
      </c>
      <c r="D92" s="36"/>
      <c r="E92" s="36"/>
      <c r="F92" s="27" t="str">
        <f>IF(E18="","",E18)</f>
        <v>Vyplň údaj</v>
      </c>
      <c r="G92" s="36"/>
      <c r="H92" s="36"/>
      <c r="I92" s="29" t="s">
        <v>37</v>
      </c>
      <c r="J92" s="32" t="str">
        <f>E24</f>
        <v>Ing. Marek Boháč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9" t="s">
        <v>110</v>
      </c>
      <c r="D94" s="150"/>
      <c r="E94" s="150"/>
      <c r="F94" s="150"/>
      <c r="G94" s="150"/>
      <c r="H94" s="150"/>
      <c r="I94" s="150"/>
      <c r="J94" s="151" t="s">
        <v>111</v>
      </c>
      <c r="K94" s="150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52" t="s">
        <v>112</v>
      </c>
      <c r="D96" s="36"/>
      <c r="E96" s="36"/>
      <c r="F96" s="36"/>
      <c r="G96" s="36"/>
      <c r="H96" s="36"/>
      <c r="I96" s="36"/>
      <c r="J96" s="84">
        <f>J119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113</v>
      </c>
    </row>
    <row r="97" spans="2:12" s="9" customFormat="1" ht="24.95" customHeight="1">
      <c r="B97" s="153"/>
      <c r="C97" s="154"/>
      <c r="D97" s="155" t="s">
        <v>114</v>
      </c>
      <c r="E97" s="156"/>
      <c r="F97" s="156"/>
      <c r="G97" s="156"/>
      <c r="H97" s="156"/>
      <c r="I97" s="156"/>
      <c r="J97" s="157">
        <f>J120</f>
        <v>0</v>
      </c>
      <c r="K97" s="154"/>
      <c r="L97" s="158"/>
    </row>
    <row r="98" spans="2:12" s="10" customFormat="1" ht="19.9" customHeight="1">
      <c r="B98" s="159"/>
      <c r="C98" s="104"/>
      <c r="D98" s="160" t="s">
        <v>115</v>
      </c>
      <c r="E98" s="161"/>
      <c r="F98" s="161"/>
      <c r="G98" s="161"/>
      <c r="H98" s="161"/>
      <c r="I98" s="161"/>
      <c r="J98" s="162">
        <f>J121</f>
        <v>0</v>
      </c>
      <c r="K98" s="104"/>
      <c r="L98" s="163"/>
    </row>
    <row r="99" spans="2:12" s="10" customFormat="1" ht="19.9" customHeight="1">
      <c r="B99" s="159"/>
      <c r="C99" s="104"/>
      <c r="D99" s="160" t="s">
        <v>119</v>
      </c>
      <c r="E99" s="161"/>
      <c r="F99" s="161"/>
      <c r="G99" s="161"/>
      <c r="H99" s="161"/>
      <c r="I99" s="161"/>
      <c r="J99" s="162">
        <f>J437</f>
        <v>0</v>
      </c>
      <c r="K99" s="104"/>
      <c r="L99" s="163"/>
    </row>
    <row r="100" spans="1:31" s="2" customFormat="1" ht="21.75" customHeight="1">
      <c r="A100" s="34"/>
      <c r="B100" s="35"/>
      <c r="C100" s="36"/>
      <c r="D100" s="36"/>
      <c r="E100" s="36"/>
      <c r="F100" s="36"/>
      <c r="G100" s="36"/>
      <c r="H100" s="36"/>
      <c r="I100" s="36"/>
      <c r="J100" s="36"/>
      <c r="K100" s="36"/>
      <c r="L100" s="51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</row>
    <row r="101" spans="1:31" s="2" customFormat="1" ht="6.95" customHeight="1">
      <c r="A101" s="34"/>
      <c r="B101" s="54"/>
      <c r="C101" s="55"/>
      <c r="D101" s="55"/>
      <c r="E101" s="55"/>
      <c r="F101" s="55"/>
      <c r="G101" s="55"/>
      <c r="H101" s="55"/>
      <c r="I101" s="55"/>
      <c r="J101" s="55"/>
      <c r="K101" s="55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5" spans="1:31" s="2" customFormat="1" ht="6.95" customHeight="1">
      <c r="A105" s="34"/>
      <c r="B105" s="56"/>
      <c r="C105" s="57"/>
      <c r="D105" s="57"/>
      <c r="E105" s="57"/>
      <c r="F105" s="57"/>
      <c r="G105" s="57"/>
      <c r="H105" s="57"/>
      <c r="I105" s="57"/>
      <c r="J105" s="57"/>
      <c r="K105" s="57"/>
      <c r="L105" s="51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</row>
    <row r="106" spans="1:31" s="2" customFormat="1" ht="24.95" customHeight="1">
      <c r="A106" s="34"/>
      <c r="B106" s="35"/>
      <c r="C106" s="23" t="s">
        <v>120</v>
      </c>
      <c r="D106" s="36"/>
      <c r="E106" s="36"/>
      <c r="F106" s="36"/>
      <c r="G106" s="36"/>
      <c r="H106" s="36"/>
      <c r="I106" s="36"/>
      <c r="J106" s="36"/>
      <c r="K106" s="36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6.95" customHeight="1">
      <c r="A107" s="34"/>
      <c r="B107" s="35"/>
      <c r="C107" s="36"/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12" customHeight="1">
      <c r="A108" s="34"/>
      <c r="B108" s="35"/>
      <c r="C108" s="29" t="s">
        <v>16</v>
      </c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26.25" customHeight="1">
      <c r="A109" s="34"/>
      <c r="B109" s="35"/>
      <c r="C109" s="36"/>
      <c r="D109" s="36"/>
      <c r="E109" s="308" t="str">
        <f>E7</f>
        <v>Odra, Jistebník, Košatka n. O., zprůchodnění spádových objektů v km 31.3 a 32.4</v>
      </c>
      <c r="F109" s="309"/>
      <c r="G109" s="309"/>
      <c r="H109" s="309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106</v>
      </c>
      <c r="D110" s="36"/>
      <c r="E110" s="36"/>
      <c r="F110" s="36"/>
      <c r="G110" s="36"/>
      <c r="H110" s="36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256" t="str">
        <f>E9</f>
        <v>SO 03 - Kácení a náhradní výsadba</v>
      </c>
      <c r="F111" s="310"/>
      <c r="G111" s="310"/>
      <c r="H111" s="310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2" customHeight="1">
      <c r="A113" s="34"/>
      <c r="B113" s="35"/>
      <c r="C113" s="29" t="s">
        <v>20</v>
      </c>
      <c r="D113" s="36"/>
      <c r="E113" s="36"/>
      <c r="F113" s="27" t="str">
        <f>F12</f>
        <v xml:space="preserve">Jistebník, Košatka n. O. </v>
      </c>
      <c r="G113" s="36"/>
      <c r="H113" s="36"/>
      <c r="I113" s="29" t="s">
        <v>22</v>
      </c>
      <c r="J113" s="66" t="str">
        <f>IF(J12="","",J12)</f>
        <v>1. 11. 2022</v>
      </c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5.2" customHeight="1">
      <c r="A115" s="34"/>
      <c r="B115" s="35"/>
      <c r="C115" s="29" t="s">
        <v>24</v>
      </c>
      <c r="D115" s="36"/>
      <c r="E115" s="36"/>
      <c r="F115" s="27" t="str">
        <f>E15</f>
        <v>Povodí Odry, státní podnik</v>
      </c>
      <c r="G115" s="36"/>
      <c r="H115" s="36"/>
      <c r="I115" s="29" t="s">
        <v>32</v>
      </c>
      <c r="J115" s="32" t="str">
        <f>E21</f>
        <v>Lineplan s.r.o.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30</v>
      </c>
      <c r="D116" s="36"/>
      <c r="E116" s="36"/>
      <c r="F116" s="27" t="str">
        <f>IF(E18="","",E18)</f>
        <v>Vyplň údaj</v>
      </c>
      <c r="G116" s="36"/>
      <c r="H116" s="36"/>
      <c r="I116" s="29" t="s">
        <v>37</v>
      </c>
      <c r="J116" s="32" t="str">
        <f>E24</f>
        <v>Ing. Marek Boháč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0.35" customHeight="1">
      <c r="A117" s="34"/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11" customFormat="1" ht="29.25" customHeight="1">
      <c r="A118" s="164"/>
      <c r="B118" s="165"/>
      <c r="C118" s="166" t="s">
        <v>121</v>
      </c>
      <c r="D118" s="167" t="s">
        <v>66</v>
      </c>
      <c r="E118" s="167" t="s">
        <v>62</v>
      </c>
      <c r="F118" s="167" t="s">
        <v>63</v>
      </c>
      <c r="G118" s="167" t="s">
        <v>122</v>
      </c>
      <c r="H118" s="167" t="s">
        <v>123</v>
      </c>
      <c r="I118" s="167" t="s">
        <v>124</v>
      </c>
      <c r="J118" s="167" t="s">
        <v>111</v>
      </c>
      <c r="K118" s="168" t="s">
        <v>125</v>
      </c>
      <c r="L118" s="169"/>
      <c r="M118" s="75" t="s">
        <v>1</v>
      </c>
      <c r="N118" s="76" t="s">
        <v>45</v>
      </c>
      <c r="O118" s="76" t="s">
        <v>126</v>
      </c>
      <c r="P118" s="76" t="s">
        <v>127</v>
      </c>
      <c r="Q118" s="76" t="s">
        <v>128</v>
      </c>
      <c r="R118" s="76" t="s">
        <v>129</v>
      </c>
      <c r="S118" s="76" t="s">
        <v>130</v>
      </c>
      <c r="T118" s="77" t="s">
        <v>131</v>
      </c>
      <c r="U118" s="164"/>
      <c r="V118" s="164"/>
      <c r="W118" s="164"/>
      <c r="X118" s="164"/>
      <c r="Y118" s="164"/>
      <c r="Z118" s="164"/>
      <c r="AA118" s="164"/>
      <c r="AB118" s="164"/>
      <c r="AC118" s="164"/>
      <c r="AD118" s="164"/>
      <c r="AE118" s="164"/>
    </row>
    <row r="119" spans="1:63" s="2" customFormat="1" ht="22.9" customHeight="1">
      <c r="A119" s="34"/>
      <c r="B119" s="35"/>
      <c r="C119" s="82" t="s">
        <v>132</v>
      </c>
      <c r="D119" s="36"/>
      <c r="E119" s="36"/>
      <c r="F119" s="36"/>
      <c r="G119" s="36"/>
      <c r="H119" s="36"/>
      <c r="I119" s="36"/>
      <c r="J119" s="170">
        <f>BK119</f>
        <v>0</v>
      </c>
      <c r="K119" s="36"/>
      <c r="L119" s="39"/>
      <c r="M119" s="78"/>
      <c r="N119" s="171"/>
      <c r="O119" s="79"/>
      <c r="P119" s="172">
        <f>P120</f>
        <v>0</v>
      </c>
      <c r="Q119" s="79"/>
      <c r="R119" s="172">
        <f>R120</f>
        <v>5.415760000000001</v>
      </c>
      <c r="S119" s="79"/>
      <c r="T119" s="173">
        <f>T120</f>
        <v>0</v>
      </c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T119" s="17" t="s">
        <v>80</v>
      </c>
      <c r="AU119" s="17" t="s">
        <v>113</v>
      </c>
      <c r="BK119" s="174">
        <f>BK120</f>
        <v>0</v>
      </c>
    </row>
    <row r="120" spans="2:63" s="12" customFormat="1" ht="25.9" customHeight="1">
      <c r="B120" s="175"/>
      <c r="C120" s="176"/>
      <c r="D120" s="177" t="s">
        <v>80</v>
      </c>
      <c r="E120" s="178" t="s">
        <v>133</v>
      </c>
      <c r="F120" s="178" t="s">
        <v>134</v>
      </c>
      <c r="G120" s="176"/>
      <c r="H120" s="176"/>
      <c r="I120" s="179"/>
      <c r="J120" s="180">
        <f>BK120</f>
        <v>0</v>
      </c>
      <c r="K120" s="176"/>
      <c r="L120" s="181"/>
      <c r="M120" s="182"/>
      <c r="N120" s="183"/>
      <c r="O120" s="183"/>
      <c r="P120" s="184">
        <f>P121+P437</f>
        <v>0</v>
      </c>
      <c r="Q120" s="183"/>
      <c r="R120" s="184">
        <f>R121+R437</f>
        <v>5.415760000000001</v>
      </c>
      <c r="S120" s="183"/>
      <c r="T120" s="185">
        <f>T121+T437</f>
        <v>0</v>
      </c>
      <c r="AR120" s="186" t="s">
        <v>88</v>
      </c>
      <c r="AT120" s="187" t="s">
        <v>80</v>
      </c>
      <c r="AU120" s="187" t="s">
        <v>81</v>
      </c>
      <c r="AY120" s="186" t="s">
        <v>135</v>
      </c>
      <c r="BK120" s="188">
        <f>BK121+BK437</f>
        <v>0</v>
      </c>
    </row>
    <row r="121" spans="2:63" s="12" customFormat="1" ht="22.9" customHeight="1">
      <c r="B121" s="175"/>
      <c r="C121" s="176"/>
      <c r="D121" s="177" t="s">
        <v>80</v>
      </c>
      <c r="E121" s="189" t="s">
        <v>88</v>
      </c>
      <c r="F121" s="189" t="s">
        <v>136</v>
      </c>
      <c r="G121" s="176"/>
      <c r="H121" s="176"/>
      <c r="I121" s="179"/>
      <c r="J121" s="190">
        <f>BK121</f>
        <v>0</v>
      </c>
      <c r="K121" s="176"/>
      <c r="L121" s="181"/>
      <c r="M121" s="182"/>
      <c r="N121" s="183"/>
      <c r="O121" s="183"/>
      <c r="P121" s="184">
        <f>SUM(P122:P436)</f>
        <v>0</v>
      </c>
      <c r="Q121" s="183"/>
      <c r="R121" s="184">
        <f>SUM(R122:R436)</f>
        <v>5.415760000000001</v>
      </c>
      <c r="S121" s="183"/>
      <c r="T121" s="185">
        <f>SUM(T122:T436)</f>
        <v>0</v>
      </c>
      <c r="AR121" s="186" t="s">
        <v>88</v>
      </c>
      <c r="AT121" s="187" t="s">
        <v>80</v>
      </c>
      <c r="AU121" s="187" t="s">
        <v>88</v>
      </c>
      <c r="AY121" s="186" t="s">
        <v>135</v>
      </c>
      <c r="BK121" s="188">
        <f>SUM(BK122:BK436)</f>
        <v>0</v>
      </c>
    </row>
    <row r="122" spans="1:65" s="2" customFormat="1" ht="37.9" customHeight="1">
      <c r="A122" s="34"/>
      <c r="B122" s="35"/>
      <c r="C122" s="191" t="s">
        <v>88</v>
      </c>
      <c r="D122" s="191" t="s">
        <v>137</v>
      </c>
      <c r="E122" s="192" t="s">
        <v>635</v>
      </c>
      <c r="F122" s="193" t="s">
        <v>636</v>
      </c>
      <c r="G122" s="194" t="s">
        <v>200</v>
      </c>
      <c r="H122" s="195">
        <v>6650</v>
      </c>
      <c r="I122" s="196"/>
      <c r="J122" s="197">
        <f>ROUND(I122*H122,2)</f>
        <v>0</v>
      </c>
      <c r="K122" s="193" t="s">
        <v>141</v>
      </c>
      <c r="L122" s="39"/>
      <c r="M122" s="198" t="s">
        <v>1</v>
      </c>
      <c r="N122" s="199" t="s">
        <v>46</v>
      </c>
      <c r="O122" s="71"/>
      <c r="P122" s="200">
        <f>O122*H122</f>
        <v>0</v>
      </c>
      <c r="Q122" s="200">
        <v>0</v>
      </c>
      <c r="R122" s="200">
        <f>Q122*H122</f>
        <v>0</v>
      </c>
      <c r="S122" s="200">
        <v>0</v>
      </c>
      <c r="T122" s="201">
        <f>S122*H122</f>
        <v>0</v>
      </c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R122" s="202" t="s">
        <v>142</v>
      </c>
      <c r="AT122" s="202" t="s">
        <v>137</v>
      </c>
      <c r="AU122" s="202" t="s">
        <v>90</v>
      </c>
      <c r="AY122" s="17" t="s">
        <v>135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17" t="s">
        <v>88</v>
      </c>
      <c r="BK122" s="203">
        <f>ROUND(I122*H122,2)</f>
        <v>0</v>
      </c>
      <c r="BL122" s="17" t="s">
        <v>142</v>
      </c>
      <c r="BM122" s="202" t="s">
        <v>637</v>
      </c>
    </row>
    <row r="123" spans="1:47" s="2" customFormat="1" ht="29.25">
      <c r="A123" s="34"/>
      <c r="B123" s="35"/>
      <c r="C123" s="36"/>
      <c r="D123" s="204" t="s">
        <v>144</v>
      </c>
      <c r="E123" s="36"/>
      <c r="F123" s="205" t="s">
        <v>638</v>
      </c>
      <c r="G123" s="36"/>
      <c r="H123" s="36"/>
      <c r="I123" s="206"/>
      <c r="J123" s="36"/>
      <c r="K123" s="36"/>
      <c r="L123" s="39"/>
      <c r="M123" s="207"/>
      <c r="N123" s="208"/>
      <c r="O123" s="71"/>
      <c r="P123" s="71"/>
      <c r="Q123" s="71"/>
      <c r="R123" s="71"/>
      <c r="S123" s="71"/>
      <c r="T123" s="72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T123" s="17" t="s">
        <v>144</v>
      </c>
      <c r="AU123" s="17" t="s">
        <v>90</v>
      </c>
    </row>
    <row r="124" spans="2:51" s="13" customFormat="1" ht="11.25">
      <c r="B124" s="209"/>
      <c r="C124" s="210"/>
      <c r="D124" s="204" t="s">
        <v>146</v>
      </c>
      <c r="E124" s="211" t="s">
        <v>1</v>
      </c>
      <c r="F124" s="212" t="s">
        <v>85</v>
      </c>
      <c r="G124" s="210"/>
      <c r="H124" s="211" t="s">
        <v>1</v>
      </c>
      <c r="I124" s="213"/>
      <c r="J124" s="210"/>
      <c r="K124" s="210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146</v>
      </c>
      <c r="AU124" s="218" t="s">
        <v>90</v>
      </c>
      <c r="AV124" s="13" t="s">
        <v>88</v>
      </c>
      <c r="AW124" s="13" t="s">
        <v>36</v>
      </c>
      <c r="AX124" s="13" t="s">
        <v>81</v>
      </c>
      <c r="AY124" s="218" t="s">
        <v>135</v>
      </c>
    </row>
    <row r="125" spans="2:51" s="14" customFormat="1" ht="11.25">
      <c r="B125" s="219"/>
      <c r="C125" s="220"/>
      <c r="D125" s="204" t="s">
        <v>146</v>
      </c>
      <c r="E125" s="221" t="s">
        <v>1</v>
      </c>
      <c r="F125" s="222" t="s">
        <v>639</v>
      </c>
      <c r="G125" s="220"/>
      <c r="H125" s="223">
        <v>3550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146</v>
      </c>
      <c r="AU125" s="229" t="s">
        <v>90</v>
      </c>
      <c r="AV125" s="14" t="s">
        <v>90</v>
      </c>
      <c r="AW125" s="14" t="s">
        <v>36</v>
      </c>
      <c r="AX125" s="14" t="s">
        <v>81</v>
      </c>
      <c r="AY125" s="229" t="s">
        <v>135</v>
      </c>
    </row>
    <row r="126" spans="2:51" s="13" customFormat="1" ht="11.25">
      <c r="B126" s="209"/>
      <c r="C126" s="210"/>
      <c r="D126" s="204" t="s">
        <v>146</v>
      </c>
      <c r="E126" s="211" t="s">
        <v>1</v>
      </c>
      <c r="F126" s="212" t="s">
        <v>97</v>
      </c>
      <c r="G126" s="210"/>
      <c r="H126" s="211" t="s">
        <v>1</v>
      </c>
      <c r="I126" s="213"/>
      <c r="J126" s="210"/>
      <c r="K126" s="210"/>
      <c r="L126" s="214"/>
      <c r="M126" s="215"/>
      <c r="N126" s="216"/>
      <c r="O126" s="216"/>
      <c r="P126" s="216"/>
      <c r="Q126" s="216"/>
      <c r="R126" s="216"/>
      <c r="S126" s="216"/>
      <c r="T126" s="217"/>
      <c r="AT126" s="218" t="s">
        <v>146</v>
      </c>
      <c r="AU126" s="218" t="s">
        <v>90</v>
      </c>
      <c r="AV126" s="13" t="s">
        <v>88</v>
      </c>
      <c r="AW126" s="13" t="s">
        <v>36</v>
      </c>
      <c r="AX126" s="13" t="s">
        <v>81</v>
      </c>
      <c r="AY126" s="218" t="s">
        <v>135</v>
      </c>
    </row>
    <row r="127" spans="2:51" s="14" customFormat="1" ht="11.25">
      <c r="B127" s="219"/>
      <c r="C127" s="220"/>
      <c r="D127" s="204" t="s">
        <v>146</v>
      </c>
      <c r="E127" s="221" t="s">
        <v>1</v>
      </c>
      <c r="F127" s="222" t="s">
        <v>640</v>
      </c>
      <c r="G127" s="220"/>
      <c r="H127" s="223">
        <v>3100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146</v>
      </c>
      <c r="AU127" s="229" t="s">
        <v>90</v>
      </c>
      <c r="AV127" s="14" t="s">
        <v>90</v>
      </c>
      <c r="AW127" s="14" t="s">
        <v>36</v>
      </c>
      <c r="AX127" s="14" t="s">
        <v>81</v>
      </c>
      <c r="AY127" s="229" t="s">
        <v>135</v>
      </c>
    </row>
    <row r="128" spans="2:51" s="15" customFormat="1" ht="11.25">
      <c r="B128" s="230"/>
      <c r="C128" s="231"/>
      <c r="D128" s="204" t="s">
        <v>146</v>
      </c>
      <c r="E128" s="232" t="s">
        <v>1</v>
      </c>
      <c r="F128" s="233" t="s">
        <v>187</v>
      </c>
      <c r="G128" s="231"/>
      <c r="H128" s="234">
        <v>6650</v>
      </c>
      <c r="I128" s="235"/>
      <c r="J128" s="231"/>
      <c r="K128" s="231"/>
      <c r="L128" s="236"/>
      <c r="M128" s="237"/>
      <c r="N128" s="238"/>
      <c r="O128" s="238"/>
      <c r="P128" s="238"/>
      <c r="Q128" s="238"/>
      <c r="R128" s="238"/>
      <c r="S128" s="238"/>
      <c r="T128" s="239"/>
      <c r="AT128" s="240" t="s">
        <v>146</v>
      </c>
      <c r="AU128" s="240" t="s">
        <v>90</v>
      </c>
      <c r="AV128" s="15" t="s">
        <v>142</v>
      </c>
      <c r="AW128" s="15" t="s">
        <v>36</v>
      </c>
      <c r="AX128" s="15" t="s">
        <v>88</v>
      </c>
      <c r="AY128" s="240" t="s">
        <v>135</v>
      </c>
    </row>
    <row r="129" spans="1:65" s="2" customFormat="1" ht="24.2" customHeight="1">
      <c r="A129" s="34"/>
      <c r="B129" s="35"/>
      <c r="C129" s="191" t="s">
        <v>90</v>
      </c>
      <c r="D129" s="191" t="s">
        <v>137</v>
      </c>
      <c r="E129" s="192" t="s">
        <v>641</v>
      </c>
      <c r="F129" s="193" t="s">
        <v>642</v>
      </c>
      <c r="G129" s="194" t="s">
        <v>397</v>
      </c>
      <c r="H129" s="195">
        <v>143</v>
      </c>
      <c r="I129" s="196"/>
      <c r="J129" s="197">
        <f>ROUND(I129*H129,2)</f>
        <v>0</v>
      </c>
      <c r="K129" s="193" t="s">
        <v>141</v>
      </c>
      <c r="L129" s="39"/>
      <c r="M129" s="198" t="s">
        <v>1</v>
      </c>
      <c r="N129" s="199" t="s">
        <v>46</v>
      </c>
      <c r="O129" s="71"/>
      <c r="P129" s="200">
        <f>O129*H129</f>
        <v>0</v>
      </c>
      <c r="Q129" s="200">
        <v>0</v>
      </c>
      <c r="R129" s="200">
        <f>Q129*H129</f>
        <v>0</v>
      </c>
      <c r="S129" s="200">
        <v>0</v>
      </c>
      <c r="T129" s="201">
        <f>S129*H129</f>
        <v>0</v>
      </c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R129" s="202" t="s">
        <v>142</v>
      </c>
      <c r="AT129" s="202" t="s">
        <v>137</v>
      </c>
      <c r="AU129" s="202" t="s">
        <v>90</v>
      </c>
      <c r="AY129" s="17" t="s">
        <v>135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17" t="s">
        <v>88</v>
      </c>
      <c r="BK129" s="203">
        <f>ROUND(I129*H129,2)</f>
        <v>0</v>
      </c>
      <c r="BL129" s="17" t="s">
        <v>142</v>
      </c>
      <c r="BM129" s="202" t="s">
        <v>643</v>
      </c>
    </row>
    <row r="130" spans="1:47" s="2" customFormat="1" ht="19.5">
      <c r="A130" s="34"/>
      <c r="B130" s="35"/>
      <c r="C130" s="36"/>
      <c r="D130" s="204" t="s">
        <v>144</v>
      </c>
      <c r="E130" s="36"/>
      <c r="F130" s="205" t="s">
        <v>644</v>
      </c>
      <c r="G130" s="36"/>
      <c r="H130" s="36"/>
      <c r="I130" s="206"/>
      <c r="J130" s="36"/>
      <c r="K130" s="36"/>
      <c r="L130" s="39"/>
      <c r="M130" s="207"/>
      <c r="N130" s="208"/>
      <c r="O130" s="71"/>
      <c r="P130" s="71"/>
      <c r="Q130" s="71"/>
      <c r="R130" s="71"/>
      <c r="S130" s="71"/>
      <c r="T130" s="72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T130" s="17" t="s">
        <v>144</v>
      </c>
      <c r="AU130" s="17" t="s">
        <v>90</v>
      </c>
    </row>
    <row r="131" spans="2:51" s="13" customFormat="1" ht="11.25">
      <c r="B131" s="209"/>
      <c r="C131" s="210"/>
      <c r="D131" s="204" t="s">
        <v>146</v>
      </c>
      <c r="E131" s="211" t="s">
        <v>1</v>
      </c>
      <c r="F131" s="212" t="s">
        <v>85</v>
      </c>
      <c r="G131" s="210"/>
      <c r="H131" s="211" t="s">
        <v>1</v>
      </c>
      <c r="I131" s="213"/>
      <c r="J131" s="210"/>
      <c r="K131" s="210"/>
      <c r="L131" s="214"/>
      <c r="M131" s="215"/>
      <c r="N131" s="216"/>
      <c r="O131" s="216"/>
      <c r="P131" s="216"/>
      <c r="Q131" s="216"/>
      <c r="R131" s="216"/>
      <c r="S131" s="216"/>
      <c r="T131" s="217"/>
      <c r="AT131" s="218" t="s">
        <v>146</v>
      </c>
      <c r="AU131" s="218" t="s">
        <v>90</v>
      </c>
      <c r="AV131" s="13" t="s">
        <v>88</v>
      </c>
      <c r="AW131" s="13" t="s">
        <v>36</v>
      </c>
      <c r="AX131" s="13" t="s">
        <v>81</v>
      </c>
      <c r="AY131" s="218" t="s">
        <v>135</v>
      </c>
    </row>
    <row r="132" spans="2:51" s="14" customFormat="1" ht="11.25">
      <c r="B132" s="219"/>
      <c r="C132" s="220"/>
      <c r="D132" s="204" t="s">
        <v>146</v>
      </c>
      <c r="E132" s="221" t="s">
        <v>1</v>
      </c>
      <c r="F132" s="222" t="s">
        <v>645</v>
      </c>
      <c r="G132" s="220"/>
      <c r="H132" s="223">
        <v>87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146</v>
      </c>
      <c r="AU132" s="229" t="s">
        <v>90</v>
      </c>
      <c r="AV132" s="14" t="s">
        <v>90</v>
      </c>
      <c r="AW132" s="14" t="s">
        <v>36</v>
      </c>
      <c r="AX132" s="14" t="s">
        <v>81</v>
      </c>
      <c r="AY132" s="229" t="s">
        <v>135</v>
      </c>
    </row>
    <row r="133" spans="2:51" s="13" customFormat="1" ht="11.25">
      <c r="B133" s="209"/>
      <c r="C133" s="210"/>
      <c r="D133" s="204" t="s">
        <v>146</v>
      </c>
      <c r="E133" s="211" t="s">
        <v>1</v>
      </c>
      <c r="F133" s="212" t="s">
        <v>97</v>
      </c>
      <c r="G133" s="210"/>
      <c r="H133" s="211" t="s">
        <v>1</v>
      </c>
      <c r="I133" s="213"/>
      <c r="J133" s="210"/>
      <c r="K133" s="210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146</v>
      </c>
      <c r="AU133" s="218" t="s">
        <v>90</v>
      </c>
      <c r="AV133" s="13" t="s">
        <v>88</v>
      </c>
      <c r="AW133" s="13" t="s">
        <v>36</v>
      </c>
      <c r="AX133" s="13" t="s">
        <v>81</v>
      </c>
      <c r="AY133" s="218" t="s">
        <v>135</v>
      </c>
    </row>
    <row r="134" spans="2:51" s="14" customFormat="1" ht="11.25">
      <c r="B134" s="219"/>
      <c r="C134" s="220"/>
      <c r="D134" s="204" t="s">
        <v>146</v>
      </c>
      <c r="E134" s="221" t="s">
        <v>1</v>
      </c>
      <c r="F134" s="222" t="s">
        <v>646</v>
      </c>
      <c r="G134" s="220"/>
      <c r="H134" s="223">
        <v>56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146</v>
      </c>
      <c r="AU134" s="229" t="s">
        <v>90</v>
      </c>
      <c r="AV134" s="14" t="s">
        <v>90</v>
      </c>
      <c r="AW134" s="14" t="s">
        <v>36</v>
      </c>
      <c r="AX134" s="14" t="s">
        <v>81</v>
      </c>
      <c r="AY134" s="229" t="s">
        <v>135</v>
      </c>
    </row>
    <row r="135" spans="2:51" s="15" customFormat="1" ht="11.25">
      <c r="B135" s="230"/>
      <c r="C135" s="231"/>
      <c r="D135" s="204" t="s">
        <v>146</v>
      </c>
      <c r="E135" s="232" t="s">
        <v>1</v>
      </c>
      <c r="F135" s="233" t="s">
        <v>187</v>
      </c>
      <c r="G135" s="231"/>
      <c r="H135" s="234">
        <v>143</v>
      </c>
      <c r="I135" s="235"/>
      <c r="J135" s="231"/>
      <c r="K135" s="231"/>
      <c r="L135" s="236"/>
      <c r="M135" s="237"/>
      <c r="N135" s="238"/>
      <c r="O135" s="238"/>
      <c r="P135" s="238"/>
      <c r="Q135" s="238"/>
      <c r="R135" s="238"/>
      <c r="S135" s="238"/>
      <c r="T135" s="239"/>
      <c r="AT135" s="240" t="s">
        <v>146</v>
      </c>
      <c r="AU135" s="240" t="s">
        <v>90</v>
      </c>
      <c r="AV135" s="15" t="s">
        <v>142</v>
      </c>
      <c r="AW135" s="15" t="s">
        <v>36</v>
      </c>
      <c r="AX135" s="15" t="s">
        <v>88</v>
      </c>
      <c r="AY135" s="240" t="s">
        <v>135</v>
      </c>
    </row>
    <row r="136" spans="1:65" s="2" customFormat="1" ht="24.2" customHeight="1">
      <c r="A136" s="34"/>
      <c r="B136" s="35"/>
      <c r="C136" s="191" t="s">
        <v>156</v>
      </c>
      <c r="D136" s="191" t="s">
        <v>137</v>
      </c>
      <c r="E136" s="192" t="s">
        <v>647</v>
      </c>
      <c r="F136" s="193" t="s">
        <v>648</v>
      </c>
      <c r="G136" s="194" t="s">
        <v>397</v>
      </c>
      <c r="H136" s="195">
        <v>14</v>
      </c>
      <c r="I136" s="196"/>
      <c r="J136" s="197">
        <f>ROUND(I136*H136,2)</f>
        <v>0</v>
      </c>
      <c r="K136" s="193" t="s">
        <v>141</v>
      </c>
      <c r="L136" s="39"/>
      <c r="M136" s="198" t="s">
        <v>1</v>
      </c>
      <c r="N136" s="199" t="s">
        <v>46</v>
      </c>
      <c r="O136" s="71"/>
      <c r="P136" s="200">
        <f>O136*H136</f>
        <v>0</v>
      </c>
      <c r="Q136" s="200">
        <v>0</v>
      </c>
      <c r="R136" s="200">
        <f>Q136*H136</f>
        <v>0</v>
      </c>
      <c r="S136" s="200">
        <v>0</v>
      </c>
      <c r="T136" s="201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02" t="s">
        <v>142</v>
      </c>
      <c r="AT136" s="202" t="s">
        <v>137</v>
      </c>
      <c r="AU136" s="202" t="s">
        <v>90</v>
      </c>
      <c r="AY136" s="17" t="s">
        <v>135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17" t="s">
        <v>88</v>
      </c>
      <c r="BK136" s="203">
        <f>ROUND(I136*H136,2)</f>
        <v>0</v>
      </c>
      <c r="BL136" s="17" t="s">
        <v>142</v>
      </c>
      <c r="BM136" s="202" t="s">
        <v>649</v>
      </c>
    </row>
    <row r="137" spans="1:47" s="2" customFormat="1" ht="19.5">
      <c r="A137" s="34"/>
      <c r="B137" s="35"/>
      <c r="C137" s="36"/>
      <c r="D137" s="204" t="s">
        <v>144</v>
      </c>
      <c r="E137" s="36"/>
      <c r="F137" s="205" t="s">
        <v>650</v>
      </c>
      <c r="G137" s="36"/>
      <c r="H137" s="36"/>
      <c r="I137" s="206"/>
      <c r="J137" s="36"/>
      <c r="K137" s="36"/>
      <c r="L137" s="39"/>
      <c r="M137" s="207"/>
      <c r="N137" s="208"/>
      <c r="O137" s="71"/>
      <c r="P137" s="71"/>
      <c r="Q137" s="71"/>
      <c r="R137" s="71"/>
      <c r="S137" s="71"/>
      <c r="T137" s="72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144</v>
      </c>
      <c r="AU137" s="17" t="s">
        <v>90</v>
      </c>
    </row>
    <row r="138" spans="2:51" s="13" customFormat="1" ht="11.25">
      <c r="B138" s="209"/>
      <c r="C138" s="210"/>
      <c r="D138" s="204" t="s">
        <v>146</v>
      </c>
      <c r="E138" s="211" t="s">
        <v>1</v>
      </c>
      <c r="F138" s="212" t="s">
        <v>85</v>
      </c>
      <c r="G138" s="210"/>
      <c r="H138" s="211" t="s">
        <v>1</v>
      </c>
      <c r="I138" s="213"/>
      <c r="J138" s="210"/>
      <c r="K138" s="210"/>
      <c r="L138" s="214"/>
      <c r="M138" s="215"/>
      <c r="N138" s="216"/>
      <c r="O138" s="216"/>
      <c r="P138" s="216"/>
      <c r="Q138" s="216"/>
      <c r="R138" s="216"/>
      <c r="S138" s="216"/>
      <c r="T138" s="217"/>
      <c r="AT138" s="218" t="s">
        <v>146</v>
      </c>
      <c r="AU138" s="218" t="s">
        <v>90</v>
      </c>
      <c r="AV138" s="13" t="s">
        <v>88</v>
      </c>
      <c r="AW138" s="13" t="s">
        <v>36</v>
      </c>
      <c r="AX138" s="13" t="s">
        <v>81</v>
      </c>
      <c r="AY138" s="218" t="s">
        <v>135</v>
      </c>
    </row>
    <row r="139" spans="2:51" s="14" customFormat="1" ht="11.25">
      <c r="B139" s="219"/>
      <c r="C139" s="220"/>
      <c r="D139" s="204" t="s">
        <v>146</v>
      </c>
      <c r="E139" s="221" t="s">
        <v>1</v>
      </c>
      <c r="F139" s="222" t="s">
        <v>175</v>
      </c>
      <c r="G139" s="220"/>
      <c r="H139" s="223">
        <v>6</v>
      </c>
      <c r="I139" s="224"/>
      <c r="J139" s="220"/>
      <c r="K139" s="220"/>
      <c r="L139" s="225"/>
      <c r="M139" s="226"/>
      <c r="N139" s="227"/>
      <c r="O139" s="227"/>
      <c r="P139" s="227"/>
      <c r="Q139" s="227"/>
      <c r="R139" s="227"/>
      <c r="S139" s="227"/>
      <c r="T139" s="228"/>
      <c r="AT139" s="229" t="s">
        <v>146</v>
      </c>
      <c r="AU139" s="229" t="s">
        <v>90</v>
      </c>
      <c r="AV139" s="14" t="s">
        <v>90</v>
      </c>
      <c r="AW139" s="14" t="s">
        <v>36</v>
      </c>
      <c r="AX139" s="14" t="s">
        <v>81</v>
      </c>
      <c r="AY139" s="229" t="s">
        <v>135</v>
      </c>
    </row>
    <row r="140" spans="2:51" s="13" customFormat="1" ht="11.25">
      <c r="B140" s="209"/>
      <c r="C140" s="210"/>
      <c r="D140" s="204" t="s">
        <v>146</v>
      </c>
      <c r="E140" s="211" t="s">
        <v>1</v>
      </c>
      <c r="F140" s="212" t="s">
        <v>97</v>
      </c>
      <c r="G140" s="210"/>
      <c r="H140" s="211" t="s">
        <v>1</v>
      </c>
      <c r="I140" s="213"/>
      <c r="J140" s="210"/>
      <c r="K140" s="210"/>
      <c r="L140" s="214"/>
      <c r="M140" s="215"/>
      <c r="N140" s="216"/>
      <c r="O140" s="216"/>
      <c r="P140" s="216"/>
      <c r="Q140" s="216"/>
      <c r="R140" s="216"/>
      <c r="S140" s="216"/>
      <c r="T140" s="217"/>
      <c r="AT140" s="218" t="s">
        <v>146</v>
      </c>
      <c r="AU140" s="218" t="s">
        <v>90</v>
      </c>
      <c r="AV140" s="13" t="s">
        <v>88</v>
      </c>
      <c r="AW140" s="13" t="s">
        <v>36</v>
      </c>
      <c r="AX140" s="13" t="s">
        <v>81</v>
      </c>
      <c r="AY140" s="218" t="s">
        <v>135</v>
      </c>
    </row>
    <row r="141" spans="2:51" s="14" customFormat="1" ht="11.25">
      <c r="B141" s="219"/>
      <c r="C141" s="220"/>
      <c r="D141" s="204" t="s">
        <v>146</v>
      </c>
      <c r="E141" s="221" t="s">
        <v>1</v>
      </c>
      <c r="F141" s="222" t="s">
        <v>197</v>
      </c>
      <c r="G141" s="220"/>
      <c r="H141" s="223">
        <v>8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146</v>
      </c>
      <c r="AU141" s="229" t="s">
        <v>90</v>
      </c>
      <c r="AV141" s="14" t="s">
        <v>90</v>
      </c>
      <c r="AW141" s="14" t="s">
        <v>36</v>
      </c>
      <c r="AX141" s="14" t="s">
        <v>81</v>
      </c>
      <c r="AY141" s="229" t="s">
        <v>135</v>
      </c>
    </row>
    <row r="142" spans="2:51" s="15" customFormat="1" ht="11.25">
      <c r="B142" s="230"/>
      <c r="C142" s="231"/>
      <c r="D142" s="204" t="s">
        <v>146</v>
      </c>
      <c r="E142" s="232" t="s">
        <v>1</v>
      </c>
      <c r="F142" s="233" t="s">
        <v>187</v>
      </c>
      <c r="G142" s="231"/>
      <c r="H142" s="234">
        <v>14</v>
      </c>
      <c r="I142" s="235"/>
      <c r="J142" s="231"/>
      <c r="K142" s="231"/>
      <c r="L142" s="236"/>
      <c r="M142" s="237"/>
      <c r="N142" s="238"/>
      <c r="O142" s="238"/>
      <c r="P142" s="238"/>
      <c r="Q142" s="238"/>
      <c r="R142" s="238"/>
      <c r="S142" s="238"/>
      <c r="T142" s="239"/>
      <c r="AT142" s="240" t="s">
        <v>146</v>
      </c>
      <c r="AU142" s="240" t="s">
        <v>90</v>
      </c>
      <c r="AV142" s="15" t="s">
        <v>142</v>
      </c>
      <c r="AW142" s="15" t="s">
        <v>36</v>
      </c>
      <c r="AX142" s="15" t="s">
        <v>88</v>
      </c>
      <c r="AY142" s="240" t="s">
        <v>135</v>
      </c>
    </row>
    <row r="143" spans="1:65" s="2" customFormat="1" ht="24.2" customHeight="1">
      <c r="A143" s="34"/>
      <c r="B143" s="35"/>
      <c r="C143" s="191" t="s">
        <v>142</v>
      </c>
      <c r="D143" s="191" t="s">
        <v>137</v>
      </c>
      <c r="E143" s="192" t="s">
        <v>651</v>
      </c>
      <c r="F143" s="193" t="s">
        <v>652</v>
      </c>
      <c r="G143" s="194" t="s">
        <v>397</v>
      </c>
      <c r="H143" s="195">
        <v>11</v>
      </c>
      <c r="I143" s="196"/>
      <c r="J143" s="197">
        <f>ROUND(I143*H143,2)</f>
        <v>0</v>
      </c>
      <c r="K143" s="193" t="s">
        <v>141</v>
      </c>
      <c r="L143" s="39"/>
      <c r="M143" s="198" t="s">
        <v>1</v>
      </c>
      <c r="N143" s="199" t="s">
        <v>46</v>
      </c>
      <c r="O143" s="71"/>
      <c r="P143" s="200">
        <f>O143*H143</f>
        <v>0</v>
      </c>
      <c r="Q143" s="200">
        <v>0</v>
      </c>
      <c r="R143" s="200">
        <f>Q143*H143</f>
        <v>0</v>
      </c>
      <c r="S143" s="200">
        <v>0</v>
      </c>
      <c r="T143" s="201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02" t="s">
        <v>142</v>
      </c>
      <c r="AT143" s="202" t="s">
        <v>137</v>
      </c>
      <c r="AU143" s="202" t="s">
        <v>90</v>
      </c>
      <c r="AY143" s="17" t="s">
        <v>135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17" t="s">
        <v>88</v>
      </c>
      <c r="BK143" s="203">
        <f>ROUND(I143*H143,2)</f>
        <v>0</v>
      </c>
      <c r="BL143" s="17" t="s">
        <v>142</v>
      </c>
      <c r="BM143" s="202" t="s">
        <v>653</v>
      </c>
    </row>
    <row r="144" spans="1:47" s="2" customFormat="1" ht="19.5">
      <c r="A144" s="34"/>
      <c r="B144" s="35"/>
      <c r="C144" s="36"/>
      <c r="D144" s="204" t="s">
        <v>144</v>
      </c>
      <c r="E144" s="36"/>
      <c r="F144" s="205" t="s">
        <v>654</v>
      </c>
      <c r="G144" s="36"/>
      <c r="H144" s="36"/>
      <c r="I144" s="206"/>
      <c r="J144" s="36"/>
      <c r="K144" s="36"/>
      <c r="L144" s="39"/>
      <c r="M144" s="207"/>
      <c r="N144" s="208"/>
      <c r="O144" s="71"/>
      <c r="P144" s="71"/>
      <c r="Q144" s="71"/>
      <c r="R144" s="71"/>
      <c r="S144" s="71"/>
      <c r="T144" s="72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7" t="s">
        <v>144</v>
      </c>
      <c r="AU144" s="17" t="s">
        <v>90</v>
      </c>
    </row>
    <row r="145" spans="2:51" s="13" customFormat="1" ht="11.25">
      <c r="B145" s="209"/>
      <c r="C145" s="210"/>
      <c r="D145" s="204" t="s">
        <v>146</v>
      </c>
      <c r="E145" s="211" t="s">
        <v>1</v>
      </c>
      <c r="F145" s="212" t="s">
        <v>85</v>
      </c>
      <c r="G145" s="210"/>
      <c r="H145" s="211" t="s">
        <v>1</v>
      </c>
      <c r="I145" s="213"/>
      <c r="J145" s="210"/>
      <c r="K145" s="210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146</v>
      </c>
      <c r="AU145" s="218" t="s">
        <v>90</v>
      </c>
      <c r="AV145" s="13" t="s">
        <v>88</v>
      </c>
      <c r="AW145" s="13" t="s">
        <v>36</v>
      </c>
      <c r="AX145" s="13" t="s">
        <v>81</v>
      </c>
      <c r="AY145" s="218" t="s">
        <v>135</v>
      </c>
    </row>
    <row r="146" spans="2:51" s="14" customFormat="1" ht="11.25">
      <c r="B146" s="219"/>
      <c r="C146" s="220"/>
      <c r="D146" s="204" t="s">
        <v>146</v>
      </c>
      <c r="E146" s="221" t="s">
        <v>1</v>
      </c>
      <c r="F146" s="222" t="s">
        <v>188</v>
      </c>
      <c r="G146" s="220"/>
      <c r="H146" s="223">
        <v>7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146</v>
      </c>
      <c r="AU146" s="229" t="s">
        <v>90</v>
      </c>
      <c r="AV146" s="14" t="s">
        <v>90</v>
      </c>
      <c r="AW146" s="14" t="s">
        <v>36</v>
      </c>
      <c r="AX146" s="14" t="s">
        <v>81</v>
      </c>
      <c r="AY146" s="229" t="s">
        <v>135</v>
      </c>
    </row>
    <row r="147" spans="2:51" s="13" customFormat="1" ht="11.25">
      <c r="B147" s="209"/>
      <c r="C147" s="210"/>
      <c r="D147" s="204" t="s">
        <v>146</v>
      </c>
      <c r="E147" s="211" t="s">
        <v>1</v>
      </c>
      <c r="F147" s="212" t="s">
        <v>97</v>
      </c>
      <c r="G147" s="210"/>
      <c r="H147" s="211" t="s">
        <v>1</v>
      </c>
      <c r="I147" s="213"/>
      <c r="J147" s="210"/>
      <c r="K147" s="210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146</v>
      </c>
      <c r="AU147" s="218" t="s">
        <v>90</v>
      </c>
      <c r="AV147" s="13" t="s">
        <v>88</v>
      </c>
      <c r="AW147" s="13" t="s">
        <v>36</v>
      </c>
      <c r="AX147" s="13" t="s">
        <v>81</v>
      </c>
      <c r="AY147" s="218" t="s">
        <v>135</v>
      </c>
    </row>
    <row r="148" spans="2:51" s="14" customFormat="1" ht="11.25">
      <c r="B148" s="219"/>
      <c r="C148" s="220"/>
      <c r="D148" s="204" t="s">
        <v>146</v>
      </c>
      <c r="E148" s="221" t="s">
        <v>1</v>
      </c>
      <c r="F148" s="222" t="s">
        <v>142</v>
      </c>
      <c r="G148" s="220"/>
      <c r="H148" s="223">
        <v>4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146</v>
      </c>
      <c r="AU148" s="229" t="s">
        <v>90</v>
      </c>
      <c r="AV148" s="14" t="s">
        <v>90</v>
      </c>
      <c r="AW148" s="14" t="s">
        <v>36</v>
      </c>
      <c r="AX148" s="14" t="s">
        <v>81</v>
      </c>
      <c r="AY148" s="229" t="s">
        <v>135</v>
      </c>
    </row>
    <row r="149" spans="2:51" s="15" customFormat="1" ht="11.25">
      <c r="B149" s="230"/>
      <c r="C149" s="231"/>
      <c r="D149" s="204" t="s">
        <v>146</v>
      </c>
      <c r="E149" s="232" t="s">
        <v>1</v>
      </c>
      <c r="F149" s="233" t="s">
        <v>187</v>
      </c>
      <c r="G149" s="231"/>
      <c r="H149" s="234">
        <v>11</v>
      </c>
      <c r="I149" s="235"/>
      <c r="J149" s="231"/>
      <c r="K149" s="231"/>
      <c r="L149" s="236"/>
      <c r="M149" s="237"/>
      <c r="N149" s="238"/>
      <c r="O149" s="238"/>
      <c r="P149" s="238"/>
      <c r="Q149" s="238"/>
      <c r="R149" s="238"/>
      <c r="S149" s="238"/>
      <c r="T149" s="239"/>
      <c r="AT149" s="240" t="s">
        <v>146</v>
      </c>
      <c r="AU149" s="240" t="s">
        <v>90</v>
      </c>
      <c r="AV149" s="15" t="s">
        <v>142</v>
      </c>
      <c r="AW149" s="15" t="s">
        <v>36</v>
      </c>
      <c r="AX149" s="15" t="s">
        <v>88</v>
      </c>
      <c r="AY149" s="240" t="s">
        <v>135</v>
      </c>
    </row>
    <row r="150" spans="1:65" s="2" customFormat="1" ht="24.2" customHeight="1">
      <c r="A150" s="34"/>
      <c r="B150" s="35"/>
      <c r="C150" s="191" t="s">
        <v>170</v>
      </c>
      <c r="D150" s="191" t="s">
        <v>137</v>
      </c>
      <c r="E150" s="192" t="s">
        <v>655</v>
      </c>
      <c r="F150" s="193" t="s">
        <v>656</v>
      </c>
      <c r="G150" s="194" t="s">
        <v>397</v>
      </c>
      <c r="H150" s="195">
        <v>15</v>
      </c>
      <c r="I150" s="196"/>
      <c r="J150" s="197">
        <f>ROUND(I150*H150,2)</f>
        <v>0</v>
      </c>
      <c r="K150" s="193" t="s">
        <v>141</v>
      </c>
      <c r="L150" s="39"/>
      <c r="M150" s="198" t="s">
        <v>1</v>
      </c>
      <c r="N150" s="199" t="s">
        <v>46</v>
      </c>
      <c r="O150" s="71"/>
      <c r="P150" s="200">
        <f>O150*H150</f>
        <v>0</v>
      </c>
      <c r="Q150" s="200">
        <v>0</v>
      </c>
      <c r="R150" s="200">
        <f>Q150*H150</f>
        <v>0</v>
      </c>
      <c r="S150" s="200">
        <v>0</v>
      </c>
      <c r="T150" s="201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02" t="s">
        <v>142</v>
      </c>
      <c r="AT150" s="202" t="s">
        <v>137</v>
      </c>
      <c r="AU150" s="202" t="s">
        <v>90</v>
      </c>
      <c r="AY150" s="17" t="s">
        <v>135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17" t="s">
        <v>88</v>
      </c>
      <c r="BK150" s="203">
        <f>ROUND(I150*H150,2)</f>
        <v>0</v>
      </c>
      <c r="BL150" s="17" t="s">
        <v>142</v>
      </c>
      <c r="BM150" s="202" t="s">
        <v>657</v>
      </c>
    </row>
    <row r="151" spans="1:47" s="2" customFormat="1" ht="19.5">
      <c r="A151" s="34"/>
      <c r="B151" s="35"/>
      <c r="C151" s="36"/>
      <c r="D151" s="204" t="s">
        <v>144</v>
      </c>
      <c r="E151" s="36"/>
      <c r="F151" s="205" t="s">
        <v>658</v>
      </c>
      <c r="G151" s="36"/>
      <c r="H151" s="36"/>
      <c r="I151" s="206"/>
      <c r="J151" s="36"/>
      <c r="K151" s="36"/>
      <c r="L151" s="39"/>
      <c r="M151" s="207"/>
      <c r="N151" s="208"/>
      <c r="O151" s="71"/>
      <c r="P151" s="71"/>
      <c r="Q151" s="71"/>
      <c r="R151" s="71"/>
      <c r="S151" s="71"/>
      <c r="T151" s="72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T151" s="17" t="s">
        <v>144</v>
      </c>
      <c r="AU151" s="17" t="s">
        <v>90</v>
      </c>
    </row>
    <row r="152" spans="2:51" s="13" customFormat="1" ht="11.25">
      <c r="B152" s="209"/>
      <c r="C152" s="210"/>
      <c r="D152" s="204" t="s">
        <v>146</v>
      </c>
      <c r="E152" s="211" t="s">
        <v>1</v>
      </c>
      <c r="F152" s="212" t="s">
        <v>85</v>
      </c>
      <c r="G152" s="210"/>
      <c r="H152" s="211" t="s">
        <v>1</v>
      </c>
      <c r="I152" s="213"/>
      <c r="J152" s="210"/>
      <c r="K152" s="210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146</v>
      </c>
      <c r="AU152" s="218" t="s">
        <v>90</v>
      </c>
      <c r="AV152" s="13" t="s">
        <v>88</v>
      </c>
      <c r="AW152" s="13" t="s">
        <v>36</v>
      </c>
      <c r="AX152" s="13" t="s">
        <v>81</v>
      </c>
      <c r="AY152" s="218" t="s">
        <v>135</v>
      </c>
    </row>
    <row r="153" spans="2:51" s="14" customFormat="1" ht="11.25">
      <c r="B153" s="219"/>
      <c r="C153" s="220"/>
      <c r="D153" s="204" t="s">
        <v>146</v>
      </c>
      <c r="E153" s="221" t="s">
        <v>1</v>
      </c>
      <c r="F153" s="222" t="s">
        <v>228</v>
      </c>
      <c r="G153" s="220"/>
      <c r="H153" s="223">
        <v>12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146</v>
      </c>
      <c r="AU153" s="229" t="s">
        <v>90</v>
      </c>
      <c r="AV153" s="14" t="s">
        <v>90</v>
      </c>
      <c r="AW153" s="14" t="s">
        <v>36</v>
      </c>
      <c r="AX153" s="14" t="s">
        <v>81</v>
      </c>
      <c r="AY153" s="229" t="s">
        <v>135</v>
      </c>
    </row>
    <row r="154" spans="2:51" s="13" customFormat="1" ht="11.25">
      <c r="B154" s="209"/>
      <c r="C154" s="210"/>
      <c r="D154" s="204" t="s">
        <v>146</v>
      </c>
      <c r="E154" s="211" t="s">
        <v>1</v>
      </c>
      <c r="F154" s="212" t="s">
        <v>97</v>
      </c>
      <c r="G154" s="210"/>
      <c r="H154" s="211" t="s">
        <v>1</v>
      </c>
      <c r="I154" s="213"/>
      <c r="J154" s="210"/>
      <c r="K154" s="210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146</v>
      </c>
      <c r="AU154" s="218" t="s">
        <v>90</v>
      </c>
      <c r="AV154" s="13" t="s">
        <v>88</v>
      </c>
      <c r="AW154" s="13" t="s">
        <v>36</v>
      </c>
      <c r="AX154" s="13" t="s">
        <v>81</v>
      </c>
      <c r="AY154" s="218" t="s">
        <v>135</v>
      </c>
    </row>
    <row r="155" spans="2:51" s="14" customFormat="1" ht="11.25">
      <c r="B155" s="219"/>
      <c r="C155" s="220"/>
      <c r="D155" s="204" t="s">
        <v>146</v>
      </c>
      <c r="E155" s="221" t="s">
        <v>1</v>
      </c>
      <c r="F155" s="222" t="s">
        <v>156</v>
      </c>
      <c r="G155" s="220"/>
      <c r="H155" s="223">
        <v>3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146</v>
      </c>
      <c r="AU155" s="229" t="s">
        <v>90</v>
      </c>
      <c r="AV155" s="14" t="s">
        <v>90</v>
      </c>
      <c r="AW155" s="14" t="s">
        <v>36</v>
      </c>
      <c r="AX155" s="14" t="s">
        <v>81</v>
      </c>
      <c r="AY155" s="229" t="s">
        <v>135</v>
      </c>
    </row>
    <row r="156" spans="2:51" s="15" customFormat="1" ht="11.25">
      <c r="B156" s="230"/>
      <c r="C156" s="231"/>
      <c r="D156" s="204" t="s">
        <v>146</v>
      </c>
      <c r="E156" s="232" t="s">
        <v>1</v>
      </c>
      <c r="F156" s="233" t="s">
        <v>187</v>
      </c>
      <c r="G156" s="231"/>
      <c r="H156" s="234">
        <v>15</v>
      </c>
      <c r="I156" s="235"/>
      <c r="J156" s="231"/>
      <c r="K156" s="231"/>
      <c r="L156" s="236"/>
      <c r="M156" s="237"/>
      <c r="N156" s="238"/>
      <c r="O156" s="238"/>
      <c r="P156" s="238"/>
      <c r="Q156" s="238"/>
      <c r="R156" s="238"/>
      <c r="S156" s="238"/>
      <c r="T156" s="239"/>
      <c r="AT156" s="240" t="s">
        <v>146</v>
      </c>
      <c r="AU156" s="240" t="s">
        <v>90</v>
      </c>
      <c r="AV156" s="15" t="s">
        <v>142</v>
      </c>
      <c r="AW156" s="15" t="s">
        <v>36</v>
      </c>
      <c r="AX156" s="15" t="s">
        <v>88</v>
      </c>
      <c r="AY156" s="240" t="s">
        <v>135</v>
      </c>
    </row>
    <row r="157" spans="1:65" s="2" customFormat="1" ht="24.2" customHeight="1">
      <c r="A157" s="34"/>
      <c r="B157" s="35"/>
      <c r="C157" s="191" t="s">
        <v>175</v>
      </c>
      <c r="D157" s="191" t="s">
        <v>137</v>
      </c>
      <c r="E157" s="192" t="s">
        <v>659</v>
      </c>
      <c r="F157" s="193" t="s">
        <v>660</v>
      </c>
      <c r="G157" s="194" t="s">
        <v>397</v>
      </c>
      <c r="H157" s="195">
        <v>1</v>
      </c>
      <c r="I157" s="196"/>
      <c r="J157" s="197">
        <f>ROUND(I157*H157,2)</f>
        <v>0</v>
      </c>
      <c r="K157" s="193" t="s">
        <v>141</v>
      </c>
      <c r="L157" s="39"/>
      <c r="M157" s="198" t="s">
        <v>1</v>
      </c>
      <c r="N157" s="199" t="s">
        <v>46</v>
      </c>
      <c r="O157" s="71"/>
      <c r="P157" s="200">
        <f>O157*H157</f>
        <v>0</v>
      </c>
      <c r="Q157" s="200">
        <v>0</v>
      </c>
      <c r="R157" s="200">
        <f>Q157*H157</f>
        <v>0</v>
      </c>
      <c r="S157" s="200">
        <v>0</v>
      </c>
      <c r="T157" s="201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02" t="s">
        <v>142</v>
      </c>
      <c r="AT157" s="202" t="s">
        <v>137</v>
      </c>
      <c r="AU157" s="202" t="s">
        <v>90</v>
      </c>
      <c r="AY157" s="17" t="s">
        <v>135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17" t="s">
        <v>88</v>
      </c>
      <c r="BK157" s="203">
        <f>ROUND(I157*H157,2)</f>
        <v>0</v>
      </c>
      <c r="BL157" s="17" t="s">
        <v>142</v>
      </c>
      <c r="BM157" s="202" t="s">
        <v>661</v>
      </c>
    </row>
    <row r="158" spans="1:47" s="2" customFormat="1" ht="19.5">
      <c r="A158" s="34"/>
      <c r="B158" s="35"/>
      <c r="C158" s="36"/>
      <c r="D158" s="204" t="s">
        <v>144</v>
      </c>
      <c r="E158" s="36"/>
      <c r="F158" s="205" t="s">
        <v>662</v>
      </c>
      <c r="G158" s="36"/>
      <c r="H158" s="36"/>
      <c r="I158" s="206"/>
      <c r="J158" s="36"/>
      <c r="K158" s="36"/>
      <c r="L158" s="39"/>
      <c r="M158" s="207"/>
      <c r="N158" s="208"/>
      <c r="O158" s="71"/>
      <c r="P158" s="71"/>
      <c r="Q158" s="71"/>
      <c r="R158" s="71"/>
      <c r="S158" s="71"/>
      <c r="T158" s="72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144</v>
      </c>
      <c r="AU158" s="17" t="s">
        <v>90</v>
      </c>
    </row>
    <row r="159" spans="2:51" s="13" customFormat="1" ht="11.25">
      <c r="B159" s="209"/>
      <c r="C159" s="210"/>
      <c r="D159" s="204" t="s">
        <v>146</v>
      </c>
      <c r="E159" s="211" t="s">
        <v>1</v>
      </c>
      <c r="F159" s="212" t="s">
        <v>85</v>
      </c>
      <c r="G159" s="210"/>
      <c r="H159" s="211" t="s">
        <v>1</v>
      </c>
      <c r="I159" s="213"/>
      <c r="J159" s="210"/>
      <c r="K159" s="210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146</v>
      </c>
      <c r="AU159" s="218" t="s">
        <v>90</v>
      </c>
      <c r="AV159" s="13" t="s">
        <v>88</v>
      </c>
      <c r="AW159" s="13" t="s">
        <v>36</v>
      </c>
      <c r="AX159" s="13" t="s">
        <v>81</v>
      </c>
      <c r="AY159" s="218" t="s">
        <v>135</v>
      </c>
    </row>
    <row r="160" spans="2:51" s="14" customFormat="1" ht="11.25">
      <c r="B160" s="219"/>
      <c r="C160" s="220"/>
      <c r="D160" s="204" t="s">
        <v>146</v>
      </c>
      <c r="E160" s="221" t="s">
        <v>1</v>
      </c>
      <c r="F160" s="222" t="s">
        <v>88</v>
      </c>
      <c r="G160" s="220"/>
      <c r="H160" s="223">
        <v>1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146</v>
      </c>
      <c r="AU160" s="229" t="s">
        <v>90</v>
      </c>
      <c r="AV160" s="14" t="s">
        <v>90</v>
      </c>
      <c r="AW160" s="14" t="s">
        <v>36</v>
      </c>
      <c r="AX160" s="14" t="s">
        <v>81</v>
      </c>
      <c r="AY160" s="229" t="s">
        <v>135</v>
      </c>
    </row>
    <row r="161" spans="2:51" s="13" customFormat="1" ht="11.25">
      <c r="B161" s="209"/>
      <c r="C161" s="210"/>
      <c r="D161" s="204" t="s">
        <v>146</v>
      </c>
      <c r="E161" s="211" t="s">
        <v>1</v>
      </c>
      <c r="F161" s="212" t="s">
        <v>97</v>
      </c>
      <c r="G161" s="210"/>
      <c r="H161" s="211" t="s">
        <v>1</v>
      </c>
      <c r="I161" s="213"/>
      <c r="J161" s="210"/>
      <c r="K161" s="210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146</v>
      </c>
      <c r="AU161" s="218" t="s">
        <v>90</v>
      </c>
      <c r="AV161" s="13" t="s">
        <v>88</v>
      </c>
      <c r="AW161" s="13" t="s">
        <v>36</v>
      </c>
      <c r="AX161" s="13" t="s">
        <v>81</v>
      </c>
      <c r="AY161" s="218" t="s">
        <v>135</v>
      </c>
    </row>
    <row r="162" spans="2:51" s="14" customFormat="1" ht="11.25">
      <c r="B162" s="219"/>
      <c r="C162" s="220"/>
      <c r="D162" s="204" t="s">
        <v>146</v>
      </c>
      <c r="E162" s="221" t="s">
        <v>1</v>
      </c>
      <c r="F162" s="222" t="s">
        <v>81</v>
      </c>
      <c r="G162" s="220"/>
      <c r="H162" s="223">
        <v>0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146</v>
      </c>
      <c r="AU162" s="229" t="s">
        <v>90</v>
      </c>
      <c r="AV162" s="14" t="s">
        <v>90</v>
      </c>
      <c r="AW162" s="14" t="s">
        <v>36</v>
      </c>
      <c r="AX162" s="14" t="s">
        <v>81</v>
      </c>
      <c r="AY162" s="229" t="s">
        <v>135</v>
      </c>
    </row>
    <row r="163" spans="2:51" s="15" customFormat="1" ht="11.25">
      <c r="B163" s="230"/>
      <c r="C163" s="231"/>
      <c r="D163" s="204" t="s">
        <v>146</v>
      </c>
      <c r="E163" s="232" t="s">
        <v>1</v>
      </c>
      <c r="F163" s="233" t="s">
        <v>187</v>
      </c>
      <c r="G163" s="231"/>
      <c r="H163" s="234">
        <v>1</v>
      </c>
      <c r="I163" s="235"/>
      <c r="J163" s="231"/>
      <c r="K163" s="231"/>
      <c r="L163" s="236"/>
      <c r="M163" s="237"/>
      <c r="N163" s="238"/>
      <c r="O163" s="238"/>
      <c r="P163" s="238"/>
      <c r="Q163" s="238"/>
      <c r="R163" s="238"/>
      <c r="S163" s="238"/>
      <c r="T163" s="239"/>
      <c r="AT163" s="240" t="s">
        <v>146</v>
      </c>
      <c r="AU163" s="240" t="s">
        <v>90</v>
      </c>
      <c r="AV163" s="15" t="s">
        <v>142</v>
      </c>
      <c r="AW163" s="15" t="s">
        <v>36</v>
      </c>
      <c r="AX163" s="15" t="s">
        <v>88</v>
      </c>
      <c r="AY163" s="240" t="s">
        <v>135</v>
      </c>
    </row>
    <row r="164" spans="1:65" s="2" customFormat="1" ht="24.2" customHeight="1">
      <c r="A164" s="34"/>
      <c r="B164" s="35"/>
      <c r="C164" s="191" t="s">
        <v>188</v>
      </c>
      <c r="D164" s="191" t="s">
        <v>137</v>
      </c>
      <c r="E164" s="192" t="s">
        <v>663</v>
      </c>
      <c r="F164" s="193" t="s">
        <v>664</v>
      </c>
      <c r="G164" s="194" t="s">
        <v>200</v>
      </c>
      <c r="H164" s="195">
        <v>6650</v>
      </c>
      <c r="I164" s="196"/>
      <c r="J164" s="197">
        <f>ROUND(I164*H164,2)</f>
        <v>0</v>
      </c>
      <c r="K164" s="193" t="s">
        <v>141</v>
      </c>
      <c r="L164" s="39"/>
      <c r="M164" s="198" t="s">
        <v>1</v>
      </c>
      <c r="N164" s="199" t="s">
        <v>46</v>
      </c>
      <c r="O164" s="71"/>
      <c r="P164" s="200">
        <f>O164*H164</f>
        <v>0</v>
      </c>
      <c r="Q164" s="200">
        <v>0</v>
      </c>
      <c r="R164" s="200">
        <f>Q164*H164</f>
        <v>0</v>
      </c>
      <c r="S164" s="200">
        <v>0</v>
      </c>
      <c r="T164" s="201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02" t="s">
        <v>142</v>
      </c>
      <c r="AT164" s="202" t="s">
        <v>137</v>
      </c>
      <c r="AU164" s="202" t="s">
        <v>90</v>
      </c>
      <c r="AY164" s="17" t="s">
        <v>135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17" t="s">
        <v>88</v>
      </c>
      <c r="BK164" s="203">
        <f>ROUND(I164*H164,2)</f>
        <v>0</v>
      </c>
      <c r="BL164" s="17" t="s">
        <v>142</v>
      </c>
      <c r="BM164" s="202" t="s">
        <v>665</v>
      </c>
    </row>
    <row r="165" spans="1:47" s="2" customFormat="1" ht="19.5">
      <c r="A165" s="34"/>
      <c r="B165" s="35"/>
      <c r="C165" s="36"/>
      <c r="D165" s="204" t="s">
        <v>144</v>
      </c>
      <c r="E165" s="36"/>
      <c r="F165" s="205" t="s">
        <v>666</v>
      </c>
      <c r="G165" s="36"/>
      <c r="H165" s="36"/>
      <c r="I165" s="206"/>
      <c r="J165" s="36"/>
      <c r="K165" s="36"/>
      <c r="L165" s="39"/>
      <c r="M165" s="207"/>
      <c r="N165" s="208"/>
      <c r="O165" s="71"/>
      <c r="P165" s="71"/>
      <c r="Q165" s="71"/>
      <c r="R165" s="71"/>
      <c r="S165" s="71"/>
      <c r="T165" s="72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T165" s="17" t="s">
        <v>144</v>
      </c>
      <c r="AU165" s="17" t="s">
        <v>90</v>
      </c>
    </row>
    <row r="166" spans="2:51" s="13" customFormat="1" ht="11.25">
      <c r="B166" s="209"/>
      <c r="C166" s="210"/>
      <c r="D166" s="204" t="s">
        <v>146</v>
      </c>
      <c r="E166" s="211" t="s">
        <v>1</v>
      </c>
      <c r="F166" s="212" t="s">
        <v>85</v>
      </c>
      <c r="G166" s="210"/>
      <c r="H166" s="211" t="s">
        <v>1</v>
      </c>
      <c r="I166" s="213"/>
      <c r="J166" s="210"/>
      <c r="K166" s="210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146</v>
      </c>
      <c r="AU166" s="218" t="s">
        <v>90</v>
      </c>
      <c r="AV166" s="13" t="s">
        <v>88</v>
      </c>
      <c r="AW166" s="13" t="s">
        <v>36</v>
      </c>
      <c r="AX166" s="13" t="s">
        <v>81</v>
      </c>
      <c r="AY166" s="218" t="s">
        <v>135</v>
      </c>
    </row>
    <row r="167" spans="2:51" s="14" customFormat="1" ht="11.25">
      <c r="B167" s="219"/>
      <c r="C167" s="220"/>
      <c r="D167" s="204" t="s">
        <v>146</v>
      </c>
      <c r="E167" s="221" t="s">
        <v>1</v>
      </c>
      <c r="F167" s="222" t="s">
        <v>639</v>
      </c>
      <c r="G167" s="220"/>
      <c r="H167" s="223">
        <v>3550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146</v>
      </c>
      <c r="AU167" s="229" t="s">
        <v>90</v>
      </c>
      <c r="AV167" s="14" t="s">
        <v>90</v>
      </c>
      <c r="AW167" s="14" t="s">
        <v>36</v>
      </c>
      <c r="AX167" s="14" t="s">
        <v>81</v>
      </c>
      <c r="AY167" s="229" t="s">
        <v>135</v>
      </c>
    </row>
    <row r="168" spans="2:51" s="13" customFormat="1" ht="11.25">
      <c r="B168" s="209"/>
      <c r="C168" s="210"/>
      <c r="D168" s="204" t="s">
        <v>146</v>
      </c>
      <c r="E168" s="211" t="s">
        <v>1</v>
      </c>
      <c r="F168" s="212" t="s">
        <v>97</v>
      </c>
      <c r="G168" s="210"/>
      <c r="H168" s="211" t="s">
        <v>1</v>
      </c>
      <c r="I168" s="213"/>
      <c r="J168" s="210"/>
      <c r="K168" s="210"/>
      <c r="L168" s="214"/>
      <c r="M168" s="215"/>
      <c r="N168" s="216"/>
      <c r="O168" s="216"/>
      <c r="P168" s="216"/>
      <c r="Q168" s="216"/>
      <c r="R168" s="216"/>
      <c r="S168" s="216"/>
      <c r="T168" s="217"/>
      <c r="AT168" s="218" t="s">
        <v>146</v>
      </c>
      <c r="AU168" s="218" t="s">
        <v>90</v>
      </c>
      <c r="AV168" s="13" t="s">
        <v>88</v>
      </c>
      <c r="AW168" s="13" t="s">
        <v>36</v>
      </c>
      <c r="AX168" s="13" t="s">
        <v>81</v>
      </c>
      <c r="AY168" s="218" t="s">
        <v>135</v>
      </c>
    </row>
    <row r="169" spans="2:51" s="14" customFormat="1" ht="11.25">
      <c r="B169" s="219"/>
      <c r="C169" s="220"/>
      <c r="D169" s="204" t="s">
        <v>146</v>
      </c>
      <c r="E169" s="221" t="s">
        <v>1</v>
      </c>
      <c r="F169" s="222" t="s">
        <v>640</v>
      </c>
      <c r="G169" s="220"/>
      <c r="H169" s="223">
        <v>3100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146</v>
      </c>
      <c r="AU169" s="229" t="s">
        <v>90</v>
      </c>
      <c r="AV169" s="14" t="s">
        <v>90</v>
      </c>
      <c r="AW169" s="14" t="s">
        <v>36</v>
      </c>
      <c r="AX169" s="14" t="s">
        <v>81</v>
      </c>
      <c r="AY169" s="229" t="s">
        <v>135</v>
      </c>
    </row>
    <row r="170" spans="2:51" s="15" customFormat="1" ht="11.25">
      <c r="B170" s="230"/>
      <c r="C170" s="231"/>
      <c r="D170" s="204" t="s">
        <v>146</v>
      </c>
      <c r="E170" s="232" t="s">
        <v>1</v>
      </c>
      <c r="F170" s="233" t="s">
        <v>187</v>
      </c>
      <c r="G170" s="231"/>
      <c r="H170" s="234">
        <v>6650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146</v>
      </c>
      <c r="AU170" s="240" t="s">
        <v>90</v>
      </c>
      <c r="AV170" s="15" t="s">
        <v>142</v>
      </c>
      <c r="AW170" s="15" t="s">
        <v>36</v>
      </c>
      <c r="AX170" s="15" t="s">
        <v>88</v>
      </c>
      <c r="AY170" s="240" t="s">
        <v>135</v>
      </c>
    </row>
    <row r="171" spans="1:65" s="2" customFormat="1" ht="24.2" customHeight="1">
      <c r="A171" s="34"/>
      <c r="B171" s="35"/>
      <c r="C171" s="191" t="s">
        <v>197</v>
      </c>
      <c r="D171" s="191" t="s">
        <v>137</v>
      </c>
      <c r="E171" s="192" t="s">
        <v>246</v>
      </c>
      <c r="F171" s="193" t="s">
        <v>667</v>
      </c>
      <c r="G171" s="194" t="s">
        <v>668</v>
      </c>
      <c r="H171" s="195">
        <v>123</v>
      </c>
      <c r="I171" s="196"/>
      <c r="J171" s="197">
        <f>ROUND(I171*H171,2)</f>
        <v>0</v>
      </c>
      <c r="K171" s="193" t="s">
        <v>219</v>
      </c>
      <c r="L171" s="39"/>
      <c r="M171" s="198" t="s">
        <v>1</v>
      </c>
      <c r="N171" s="199" t="s">
        <v>46</v>
      </c>
      <c r="O171" s="71"/>
      <c r="P171" s="200">
        <f>O171*H171</f>
        <v>0</v>
      </c>
      <c r="Q171" s="200">
        <v>0</v>
      </c>
      <c r="R171" s="200">
        <f>Q171*H171</f>
        <v>0</v>
      </c>
      <c r="S171" s="200">
        <v>0</v>
      </c>
      <c r="T171" s="201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02" t="s">
        <v>142</v>
      </c>
      <c r="AT171" s="202" t="s">
        <v>137</v>
      </c>
      <c r="AU171" s="202" t="s">
        <v>90</v>
      </c>
      <c r="AY171" s="17" t="s">
        <v>135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17" t="s">
        <v>88</v>
      </c>
      <c r="BK171" s="203">
        <f>ROUND(I171*H171,2)</f>
        <v>0</v>
      </c>
      <c r="BL171" s="17" t="s">
        <v>142</v>
      </c>
      <c r="BM171" s="202" t="s">
        <v>669</v>
      </c>
    </row>
    <row r="172" spans="1:47" s="2" customFormat="1" ht="19.5">
      <c r="A172" s="34"/>
      <c r="B172" s="35"/>
      <c r="C172" s="36"/>
      <c r="D172" s="204" t="s">
        <v>144</v>
      </c>
      <c r="E172" s="36"/>
      <c r="F172" s="205" t="s">
        <v>670</v>
      </c>
      <c r="G172" s="36"/>
      <c r="H172" s="36"/>
      <c r="I172" s="206"/>
      <c r="J172" s="36"/>
      <c r="K172" s="36"/>
      <c r="L172" s="39"/>
      <c r="M172" s="207"/>
      <c r="N172" s="208"/>
      <c r="O172" s="71"/>
      <c r="P172" s="71"/>
      <c r="Q172" s="71"/>
      <c r="R172" s="71"/>
      <c r="S172" s="71"/>
      <c r="T172" s="72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T172" s="17" t="s">
        <v>144</v>
      </c>
      <c r="AU172" s="17" t="s">
        <v>90</v>
      </c>
    </row>
    <row r="173" spans="1:47" s="2" customFormat="1" ht="19.5">
      <c r="A173" s="34"/>
      <c r="B173" s="35"/>
      <c r="C173" s="36"/>
      <c r="D173" s="204" t="s">
        <v>250</v>
      </c>
      <c r="E173" s="36"/>
      <c r="F173" s="251" t="s">
        <v>671</v>
      </c>
      <c r="G173" s="36"/>
      <c r="H173" s="36"/>
      <c r="I173" s="206"/>
      <c r="J173" s="36"/>
      <c r="K173" s="36"/>
      <c r="L173" s="39"/>
      <c r="M173" s="207"/>
      <c r="N173" s="208"/>
      <c r="O173" s="71"/>
      <c r="P173" s="71"/>
      <c r="Q173" s="71"/>
      <c r="R173" s="71"/>
      <c r="S173" s="71"/>
      <c r="T173" s="72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250</v>
      </c>
      <c r="AU173" s="17" t="s">
        <v>90</v>
      </c>
    </row>
    <row r="174" spans="2:51" s="13" customFormat="1" ht="11.25">
      <c r="B174" s="209"/>
      <c r="C174" s="210"/>
      <c r="D174" s="204" t="s">
        <v>146</v>
      </c>
      <c r="E174" s="211" t="s">
        <v>1</v>
      </c>
      <c r="F174" s="212" t="s">
        <v>85</v>
      </c>
      <c r="G174" s="210"/>
      <c r="H174" s="211" t="s">
        <v>1</v>
      </c>
      <c r="I174" s="213"/>
      <c r="J174" s="210"/>
      <c r="K174" s="210"/>
      <c r="L174" s="214"/>
      <c r="M174" s="215"/>
      <c r="N174" s="216"/>
      <c r="O174" s="216"/>
      <c r="P174" s="216"/>
      <c r="Q174" s="216"/>
      <c r="R174" s="216"/>
      <c r="S174" s="216"/>
      <c r="T174" s="217"/>
      <c r="AT174" s="218" t="s">
        <v>146</v>
      </c>
      <c r="AU174" s="218" t="s">
        <v>90</v>
      </c>
      <c r="AV174" s="13" t="s">
        <v>88</v>
      </c>
      <c r="AW174" s="13" t="s">
        <v>36</v>
      </c>
      <c r="AX174" s="13" t="s">
        <v>81</v>
      </c>
      <c r="AY174" s="218" t="s">
        <v>135</v>
      </c>
    </row>
    <row r="175" spans="2:51" s="14" customFormat="1" ht="11.25">
      <c r="B175" s="219"/>
      <c r="C175" s="220"/>
      <c r="D175" s="204" t="s">
        <v>146</v>
      </c>
      <c r="E175" s="221" t="s">
        <v>1</v>
      </c>
      <c r="F175" s="222" t="s">
        <v>672</v>
      </c>
      <c r="G175" s="220"/>
      <c r="H175" s="223">
        <v>68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146</v>
      </c>
      <c r="AU175" s="229" t="s">
        <v>90</v>
      </c>
      <c r="AV175" s="14" t="s">
        <v>90</v>
      </c>
      <c r="AW175" s="14" t="s">
        <v>36</v>
      </c>
      <c r="AX175" s="14" t="s">
        <v>81</v>
      </c>
      <c r="AY175" s="229" t="s">
        <v>135</v>
      </c>
    </row>
    <row r="176" spans="2:51" s="13" customFormat="1" ht="11.25">
      <c r="B176" s="209"/>
      <c r="C176" s="210"/>
      <c r="D176" s="204" t="s">
        <v>146</v>
      </c>
      <c r="E176" s="211" t="s">
        <v>1</v>
      </c>
      <c r="F176" s="212" t="s">
        <v>97</v>
      </c>
      <c r="G176" s="210"/>
      <c r="H176" s="211" t="s">
        <v>1</v>
      </c>
      <c r="I176" s="213"/>
      <c r="J176" s="210"/>
      <c r="K176" s="210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146</v>
      </c>
      <c r="AU176" s="218" t="s">
        <v>90</v>
      </c>
      <c r="AV176" s="13" t="s">
        <v>88</v>
      </c>
      <c r="AW176" s="13" t="s">
        <v>36</v>
      </c>
      <c r="AX176" s="13" t="s">
        <v>81</v>
      </c>
      <c r="AY176" s="218" t="s">
        <v>135</v>
      </c>
    </row>
    <row r="177" spans="2:51" s="14" customFormat="1" ht="11.25">
      <c r="B177" s="219"/>
      <c r="C177" s="220"/>
      <c r="D177" s="204" t="s">
        <v>146</v>
      </c>
      <c r="E177" s="221" t="s">
        <v>1</v>
      </c>
      <c r="F177" s="222" t="s">
        <v>673</v>
      </c>
      <c r="G177" s="220"/>
      <c r="H177" s="223">
        <v>55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146</v>
      </c>
      <c r="AU177" s="229" t="s">
        <v>90</v>
      </c>
      <c r="AV177" s="14" t="s">
        <v>90</v>
      </c>
      <c r="AW177" s="14" t="s">
        <v>36</v>
      </c>
      <c r="AX177" s="14" t="s">
        <v>81</v>
      </c>
      <c r="AY177" s="229" t="s">
        <v>135</v>
      </c>
    </row>
    <row r="178" spans="2:51" s="15" customFormat="1" ht="11.25">
      <c r="B178" s="230"/>
      <c r="C178" s="231"/>
      <c r="D178" s="204" t="s">
        <v>146</v>
      </c>
      <c r="E178" s="232" t="s">
        <v>1</v>
      </c>
      <c r="F178" s="233" t="s">
        <v>187</v>
      </c>
      <c r="G178" s="231"/>
      <c r="H178" s="234">
        <v>123</v>
      </c>
      <c r="I178" s="235"/>
      <c r="J178" s="231"/>
      <c r="K178" s="231"/>
      <c r="L178" s="236"/>
      <c r="M178" s="237"/>
      <c r="N178" s="238"/>
      <c r="O178" s="238"/>
      <c r="P178" s="238"/>
      <c r="Q178" s="238"/>
      <c r="R178" s="238"/>
      <c r="S178" s="238"/>
      <c r="T178" s="239"/>
      <c r="AT178" s="240" t="s">
        <v>146</v>
      </c>
      <c r="AU178" s="240" t="s">
        <v>90</v>
      </c>
      <c r="AV178" s="15" t="s">
        <v>142</v>
      </c>
      <c r="AW178" s="15" t="s">
        <v>36</v>
      </c>
      <c r="AX178" s="15" t="s">
        <v>88</v>
      </c>
      <c r="AY178" s="240" t="s">
        <v>135</v>
      </c>
    </row>
    <row r="179" spans="1:65" s="2" customFormat="1" ht="21.75" customHeight="1">
      <c r="A179" s="34"/>
      <c r="B179" s="35"/>
      <c r="C179" s="191" t="s">
        <v>209</v>
      </c>
      <c r="D179" s="191" t="s">
        <v>137</v>
      </c>
      <c r="E179" s="192" t="s">
        <v>674</v>
      </c>
      <c r="F179" s="193" t="s">
        <v>675</v>
      </c>
      <c r="G179" s="194" t="s">
        <v>397</v>
      </c>
      <c r="H179" s="195">
        <v>63</v>
      </c>
      <c r="I179" s="196"/>
      <c r="J179" s="197">
        <f>ROUND(I179*H179,2)</f>
        <v>0</v>
      </c>
      <c r="K179" s="193" t="s">
        <v>141</v>
      </c>
      <c r="L179" s="39"/>
      <c r="M179" s="198" t="s">
        <v>1</v>
      </c>
      <c r="N179" s="199" t="s">
        <v>46</v>
      </c>
      <c r="O179" s="71"/>
      <c r="P179" s="200">
        <f>O179*H179</f>
        <v>0</v>
      </c>
      <c r="Q179" s="200">
        <v>0</v>
      </c>
      <c r="R179" s="200">
        <f>Q179*H179</f>
        <v>0</v>
      </c>
      <c r="S179" s="200">
        <v>0</v>
      </c>
      <c r="T179" s="201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02" t="s">
        <v>142</v>
      </c>
      <c r="AT179" s="202" t="s">
        <v>137</v>
      </c>
      <c r="AU179" s="202" t="s">
        <v>90</v>
      </c>
      <c r="AY179" s="17" t="s">
        <v>135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17" t="s">
        <v>88</v>
      </c>
      <c r="BK179" s="203">
        <f>ROUND(I179*H179,2)</f>
        <v>0</v>
      </c>
      <c r="BL179" s="17" t="s">
        <v>142</v>
      </c>
      <c r="BM179" s="202" t="s">
        <v>676</v>
      </c>
    </row>
    <row r="180" spans="1:47" s="2" customFormat="1" ht="19.5">
      <c r="A180" s="34"/>
      <c r="B180" s="35"/>
      <c r="C180" s="36"/>
      <c r="D180" s="204" t="s">
        <v>144</v>
      </c>
      <c r="E180" s="36"/>
      <c r="F180" s="205" t="s">
        <v>677</v>
      </c>
      <c r="G180" s="36"/>
      <c r="H180" s="36"/>
      <c r="I180" s="206"/>
      <c r="J180" s="36"/>
      <c r="K180" s="36"/>
      <c r="L180" s="39"/>
      <c r="M180" s="207"/>
      <c r="N180" s="208"/>
      <c r="O180" s="71"/>
      <c r="P180" s="71"/>
      <c r="Q180" s="71"/>
      <c r="R180" s="71"/>
      <c r="S180" s="71"/>
      <c r="T180" s="72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T180" s="17" t="s">
        <v>144</v>
      </c>
      <c r="AU180" s="17" t="s">
        <v>90</v>
      </c>
    </row>
    <row r="181" spans="2:51" s="13" customFormat="1" ht="11.25">
      <c r="B181" s="209"/>
      <c r="C181" s="210"/>
      <c r="D181" s="204" t="s">
        <v>146</v>
      </c>
      <c r="E181" s="211" t="s">
        <v>1</v>
      </c>
      <c r="F181" s="212" t="s">
        <v>85</v>
      </c>
      <c r="G181" s="210"/>
      <c r="H181" s="211" t="s">
        <v>1</v>
      </c>
      <c r="I181" s="213"/>
      <c r="J181" s="210"/>
      <c r="K181" s="210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146</v>
      </c>
      <c r="AU181" s="218" t="s">
        <v>90</v>
      </c>
      <c r="AV181" s="13" t="s">
        <v>88</v>
      </c>
      <c r="AW181" s="13" t="s">
        <v>36</v>
      </c>
      <c r="AX181" s="13" t="s">
        <v>81</v>
      </c>
      <c r="AY181" s="218" t="s">
        <v>135</v>
      </c>
    </row>
    <row r="182" spans="2:51" s="14" customFormat="1" ht="11.25">
      <c r="B182" s="219"/>
      <c r="C182" s="220"/>
      <c r="D182" s="204" t="s">
        <v>146</v>
      </c>
      <c r="E182" s="221" t="s">
        <v>1</v>
      </c>
      <c r="F182" s="222" t="s">
        <v>334</v>
      </c>
      <c r="G182" s="220"/>
      <c r="H182" s="223">
        <v>28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146</v>
      </c>
      <c r="AU182" s="229" t="s">
        <v>90</v>
      </c>
      <c r="AV182" s="14" t="s">
        <v>90</v>
      </c>
      <c r="AW182" s="14" t="s">
        <v>36</v>
      </c>
      <c r="AX182" s="14" t="s">
        <v>81</v>
      </c>
      <c r="AY182" s="229" t="s">
        <v>135</v>
      </c>
    </row>
    <row r="183" spans="2:51" s="13" customFormat="1" ht="11.25">
      <c r="B183" s="209"/>
      <c r="C183" s="210"/>
      <c r="D183" s="204" t="s">
        <v>146</v>
      </c>
      <c r="E183" s="211" t="s">
        <v>1</v>
      </c>
      <c r="F183" s="212" t="s">
        <v>97</v>
      </c>
      <c r="G183" s="210"/>
      <c r="H183" s="211" t="s">
        <v>1</v>
      </c>
      <c r="I183" s="213"/>
      <c r="J183" s="210"/>
      <c r="K183" s="210"/>
      <c r="L183" s="214"/>
      <c r="M183" s="215"/>
      <c r="N183" s="216"/>
      <c r="O183" s="216"/>
      <c r="P183" s="216"/>
      <c r="Q183" s="216"/>
      <c r="R183" s="216"/>
      <c r="S183" s="216"/>
      <c r="T183" s="217"/>
      <c r="AT183" s="218" t="s">
        <v>146</v>
      </c>
      <c r="AU183" s="218" t="s">
        <v>90</v>
      </c>
      <c r="AV183" s="13" t="s">
        <v>88</v>
      </c>
      <c r="AW183" s="13" t="s">
        <v>36</v>
      </c>
      <c r="AX183" s="13" t="s">
        <v>81</v>
      </c>
      <c r="AY183" s="218" t="s">
        <v>135</v>
      </c>
    </row>
    <row r="184" spans="2:51" s="14" customFormat="1" ht="11.25">
      <c r="B184" s="219"/>
      <c r="C184" s="220"/>
      <c r="D184" s="204" t="s">
        <v>146</v>
      </c>
      <c r="E184" s="221" t="s">
        <v>1</v>
      </c>
      <c r="F184" s="222" t="s">
        <v>375</v>
      </c>
      <c r="G184" s="220"/>
      <c r="H184" s="223">
        <v>35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146</v>
      </c>
      <c r="AU184" s="229" t="s">
        <v>90</v>
      </c>
      <c r="AV184" s="14" t="s">
        <v>90</v>
      </c>
      <c r="AW184" s="14" t="s">
        <v>36</v>
      </c>
      <c r="AX184" s="14" t="s">
        <v>81</v>
      </c>
      <c r="AY184" s="229" t="s">
        <v>135</v>
      </c>
    </row>
    <row r="185" spans="2:51" s="15" customFormat="1" ht="11.25">
      <c r="B185" s="230"/>
      <c r="C185" s="231"/>
      <c r="D185" s="204" t="s">
        <v>146</v>
      </c>
      <c r="E185" s="232" t="s">
        <v>1</v>
      </c>
      <c r="F185" s="233" t="s">
        <v>187</v>
      </c>
      <c r="G185" s="231"/>
      <c r="H185" s="234">
        <v>63</v>
      </c>
      <c r="I185" s="235"/>
      <c r="J185" s="231"/>
      <c r="K185" s="231"/>
      <c r="L185" s="236"/>
      <c r="M185" s="237"/>
      <c r="N185" s="238"/>
      <c r="O185" s="238"/>
      <c r="P185" s="238"/>
      <c r="Q185" s="238"/>
      <c r="R185" s="238"/>
      <c r="S185" s="238"/>
      <c r="T185" s="239"/>
      <c r="AT185" s="240" t="s">
        <v>146</v>
      </c>
      <c r="AU185" s="240" t="s">
        <v>90</v>
      </c>
      <c r="AV185" s="15" t="s">
        <v>142</v>
      </c>
      <c r="AW185" s="15" t="s">
        <v>36</v>
      </c>
      <c r="AX185" s="15" t="s">
        <v>88</v>
      </c>
      <c r="AY185" s="240" t="s">
        <v>135</v>
      </c>
    </row>
    <row r="186" spans="1:65" s="2" customFormat="1" ht="21.75" customHeight="1">
      <c r="A186" s="34"/>
      <c r="B186" s="35"/>
      <c r="C186" s="191" t="s">
        <v>214</v>
      </c>
      <c r="D186" s="191" t="s">
        <v>137</v>
      </c>
      <c r="E186" s="192" t="s">
        <v>678</v>
      </c>
      <c r="F186" s="193" t="s">
        <v>679</v>
      </c>
      <c r="G186" s="194" t="s">
        <v>397</v>
      </c>
      <c r="H186" s="195">
        <v>23</v>
      </c>
      <c r="I186" s="196"/>
      <c r="J186" s="197">
        <f>ROUND(I186*H186,2)</f>
        <v>0</v>
      </c>
      <c r="K186" s="193" t="s">
        <v>141</v>
      </c>
      <c r="L186" s="39"/>
      <c r="M186" s="198" t="s">
        <v>1</v>
      </c>
      <c r="N186" s="199" t="s">
        <v>46</v>
      </c>
      <c r="O186" s="71"/>
      <c r="P186" s="200">
        <f>O186*H186</f>
        <v>0</v>
      </c>
      <c r="Q186" s="200">
        <v>0</v>
      </c>
      <c r="R186" s="200">
        <f>Q186*H186</f>
        <v>0</v>
      </c>
      <c r="S186" s="200">
        <v>0</v>
      </c>
      <c r="T186" s="201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202" t="s">
        <v>142</v>
      </c>
      <c r="AT186" s="202" t="s">
        <v>137</v>
      </c>
      <c r="AU186" s="202" t="s">
        <v>90</v>
      </c>
      <c r="AY186" s="17" t="s">
        <v>135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17" t="s">
        <v>88</v>
      </c>
      <c r="BK186" s="203">
        <f>ROUND(I186*H186,2)</f>
        <v>0</v>
      </c>
      <c r="BL186" s="17" t="s">
        <v>142</v>
      </c>
      <c r="BM186" s="202" t="s">
        <v>680</v>
      </c>
    </row>
    <row r="187" spans="1:47" s="2" customFormat="1" ht="19.5">
      <c r="A187" s="34"/>
      <c r="B187" s="35"/>
      <c r="C187" s="36"/>
      <c r="D187" s="204" t="s">
        <v>144</v>
      </c>
      <c r="E187" s="36"/>
      <c r="F187" s="205" t="s">
        <v>681</v>
      </c>
      <c r="G187" s="36"/>
      <c r="H187" s="36"/>
      <c r="I187" s="206"/>
      <c r="J187" s="36"/>
      <c r="K187" s="36"/>
      <c r="L187" s="39"/>
      <c r="M187" s="207"/>
      <c r="N187" s="208"/>
      <c r="O187" s="71"/>
      <c r="P187" s="71"/>
      <c r="Q187" s="71"/>
      <c r="R187" s="71"/>
      <c r="S187" s="71"/>
      <c r="T187" s="72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7" t="s">
        <v>144</v>
      </c>
      <c r="AU187" s="17" t="s">
        <v>90</v>
      </c>
    </row>
    <row r="188" spans="2:51" s="13" customFormat="1" ht="11.25">
      <c r="B188" s="209"/>
      <c r="C188" s="210"/>
      <c r="D188" s="204" t="s">
        <v>146</v>
      </c>
      <c r="E188" s="211" t="s">
        <v>1</v>
      </c>
      <c r="F188" s="212" t="s">
        <v>85</v>
      </c>
      <c r="G188" s="210"/>
      <c r="H188" s="211" t="s">
        <v>1</v>
      </c>
      <c r="I188" s="213"/>
      <c r="J188" s="210"/>
      <c r="K188" s="210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146</v>
      </c>
      <c r="AU188" s="218" t="s">
        <v>90</v>
      </c>
      <c r="AV188" s="13" t="s">
        <v>88</v>
      </c>
      <c r="AW188" s="13" t="s">
        <v>36</v>
      </c>
      <c r="AX188" s="13" t="s">
        <v>81</v>
      </c>
      <c r="AY188" s="218" t="s">
        <v>135</v>
      </c>
    </row>
    <row r="189" spans="2:51" s="14" customFormat="1" ht="11.25">
      <c r="B189" s="219"/>
      <c r="C189" s="220"/>
      <c r="D189" s="204" t="s">
        <v>146</v>
      </c>
      <c r="E189" s="221" t="s">
        <v>1</v>
      </c>
      <c r="F189" s="222" t="s">
        <v>8</v>
      </c>
      <c r="G189" s="220"/>
      <c r="H189" s="223">
        <v>15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146</v>
      </c>
      <c r="AU189" s="229" t="s">
        <v>90</v>
      </c>
      <c r="AV189" s="14" t="s">
        <v>90</v>
      </c>
      <c r="AW189" s="14" t="s">
        <v>36</v>
      </c>
      <c r="AX189" s="14" t="s">
        <v>81</v>
      </c>
      <c r="AY189" s="229" t="s">
        <v>135</v>
      </c>
    </row>
    <row r="190" spans="2:51" s="13" customFormat="1" ht="11.25">
      <c r="B190" s="209"/>
      <c r="C190" s="210"/>
      <c r="D190" s="204" t="s">
        <v>146</v>
      </c>
      <c r="E190" s="211" t="s">
        <v>1</v>
      </c>
      <c r="F190" s="212" t="s">
        <v>97</v>
      </c>
      <c r="G190" s="210"/>
      <c r="H190" s="211" t="s">
        <v>1</v>
      </c>
      <c r="I190" s="213"/>
      <c r="J190" s="210"/>
      <c r="K190" s="210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146</v>
      </c>
      <c r="AU190" s="218" t="s">
        <v>90</v>
      </c>
      <c r="AV190" s="13" t="s">
        <v>88</v>
      </c>
      <c r="AW190" s="13" t="s">
        <v>36</v>
      </c>
      <c r="AX190" s="13" t="s">
        <v>81</v>
      </c>
      <c r="AY190" s="218" t="s">
        <v>135</v>
      </c>
    </row>
    <row r="191" spans="2:51" s="14" customFormat="1" ht="11.25">
      <c r="B191" s="219"/>
      <c r="C191" s="220"/>
      <c r="D191" s="204" t="s">
        <v>146</v>
      </c>
      <c r="E191" s="221" t="s">
        <v>1</v>
      </c>
      <c r="F191" s="222" t="s">
        <v>197</v>
      </c>
      <c r="G191" s="220"/>
      <c r="H191" s="223">
        <v>8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146</v>
      </c>
      <c r="AU191" s="229" t="s">
        <v>90</v>
      </c>
      <c r="AV191" s="14" t="s">
        <v>90</v>
      </c>
      <c r="AW191" s="14" t="s">
        <v>36</v>
      </c>
      <c r="AX191" s="14" t="s">
        <v>81</v>
      </c>
      <c r="AY191" s="229" t="s">
        <v>135</v>
      </c>
    </row>
    <row r="192" spans="2:51" s="15" customFormat="1" ht="11.25">
      <c r="B192" s="230"/>
      <c r="C192" s="231"/>
      <c r="D192" s="204" t="s">
        <v>146</v>
      </c>
      <c r="E192" s="232" t="s">
        <v>1</v>
      </c>
      <c r="F192" s="233" t="s">
        <v>187</v>
      </c>
      <c r="G192" s="231"/>
      <c r="H192" s="234">
        <v>23</v>
      </c>
      <c r="I192" s="235"/>
      <c r="J192" s="231"/>
      <c r="K192" s="231"/>
      <c r="L192" s="236"/>
      <c r="M192" s="237"/>
      <c r="N192" s="238"/>
      <c r="O192" s="238"/>
      <c r="P192" s="238"/>
      <c r="Q192" s="238"/>
      <c r="R192" s="238"/>
      <c r="S192" s="238"/>
      <c r="T192" s="239"/>
      <c r="AT192" s="240" t="s">
        <v>146</v>
      </c>
      <c r="AU192" s="240" t="s">
        <v>90</v>
      </c>
      <c r="AV192" s="15" t="s">
        <v>142</v>
      </c>
      <c r="AW192" s="15" t="s">
        <v>36</v>
      </c>
      <c r="AX192" s="15" t="s">
        <v>88</v>
      </c>
      <c r="AY192" s="240" t="s">
        <v>135</v>
      </c>
    </row>
    <row r="193" spans="1:65" s="2" customFormat="1" ht="21.75" customHeight="1">
      <c r="A193" s="34"/>
      <c r="B193" s="35"/>
      <c r="C193" s="191" t="s">
        <v>222</v>
      </c>
      <c r="D193" s="191" t="s">
        <v>137</v>
      </c>
      <c r="E193" s="192" t="s">
        <v>682</v>
      </c>
      <c r="F193" s="193" t="s">
        <v>683</v>
      </c>
      <c r="G193" s="194" t="s">
        <v>397</v>
      </c>
      <c r="H193" s="195">
        <v>16</v>
      </c>
      <c r="I193" s="196"/>
      <c r="J193" s="197">
        <f>ROUND(I193*H193,2)</f>
        <v>0</v>
      </c>
      <c r="K193" s="193" t="s">
        <v>141</v>
      </c>
      <c r="L193" s="39"/>
      <c r="M193" s="198" t="s">
        <v>1</v>
      </c>
      <c r="N193" s="199" t="s">
        <v>46</v>
      </c>
      <c r="O193" s="71"/>
      <c r="P193" s="200">
        <f>O193*H193</f>
        <v>0</v>
      </c>
      <c r="Q193" s="200">
        <v>0</v>
      </c>
      <c r="R193" s="200">
        <f>Q193*H193</f>
        <v>0</v>
      </c>
      <c r="S193" s="200">
        <v>0</v>
      </c>
      <c r="T193" s="201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02" t="s">
        <v>142</v>
      </c>
      <c r="AT193" s="202" t="s">
        <v>137</v>
      </c>
      <c r="AU193" s="202" t="s">
        <v>90</v>
      </c>
      <c r="AY193" s="17" t="s">
        <v>135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17" t="s">
        <v>88</v>
      </c>
      <c r="BK193" s="203">
        <f>ROUND(I193*H193,2)</f>
        <v>0</v>
      </c>
      <c r="BL193" s="17" t="s">
        <v>142</v>
      </c>
      <c r="BM193" s="202" t="s">
        <v>684</v>
      </c>
    </row>
    <row r="194" spans="1:47" s="2" customFormat="1" ht="19.5">
      <c r="A194" s="34"/>
      <c r="B194" s="35"/>
      <c r="C194" s="36"/>
      <c r="D194" s="204" t="s">
        <v>144</v>
      </c>
      <c r="E194" s="36"/>
      <c r="F194" s="205" t="s">
        <v>685</v>
      </c>
      <c r="G194" s="36"/>
      <c r="H194" s="36"/>
      <c r="I194" s="206"/>
      <c r="J194" s="36"/>
      <c r="K194" s="36"/>
      <c r="L194" s="39"/>
      <c r="M194" s="207"/>
      <c r="N194" s="208"/>
      <c r="O194" s="71"/>
      <c r="P194" s="71"/>
      <c r="Q194" s="71"/>
      <c r="R194" s="71"/>
      <c r="S194" s="71"/>
      <c r="T194" s="72"/>
      <c r="U194" s="34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144</v>
      </c>
      <c r="AU194" s="17" t="s">
        <v>90</v>
      </c>
    </row>
    <row r="195" spans="2:51" s="13" customFormat="1" ht="11.25">
      <c r="B195" s="209"/>
      <c r="C195" s="210"/>
      <c r="D195" s="204" t="s">
        <v>146</v>
      </c>
      <c r="E195" s="211" t="s">
        <v>1</v>
      </c>
      <c r="F195" s="212" t="s">
        <v>85</v>
      </c>
      <c r="G195" s="210"/>
      <c r="H195" s="211" t="s">
        <v>1</v>
      </c>
      <c r="I195" s="213"/>
      <c r="J195" s="210"/>
      <c r="K195" s="210"/>
      <c r="L195" s="214"/>
      <c r="M195" s="215"/>
      <c r="N195" s="216"/>
      <c r="O195" s="216"/>
      <c r="P195" s="216"/>
      <c r="Q195" s="216"/>
      <c r="R195" s="216"/>
      <c r="S195" s="216"/>
      <c r="T195" s="217"/>
      <c r="AT195" s="218" t="s">
        <v>146</v>
      </c>
      <c r="AU195" s="218" t="s">
        <v>90</v>
      </c>
      <c r="AV195" s="13" t="s">
        <v>88</v>
      </c>
      <c r="AW195" s="13" t="s">
        <v>36</v>
      </c>
      <c r="AX195" s="13" t="s">
        <v>81</v>
      </c>
      <c r="AY195" s="218" t="s">
        <v>135</v>
      </c>
    </row>
    <row r="196" spans="2:51" s="14" customFormat="1" ht="11.25">
      <c r="B196" s="219"/>
      <c r="C196" s="220"/>
      <c r="D196" s="204" t="s">
        <v>146</v>
      </c>
      <c r="E196" s="221" t="s">
        <v>1</v>
      </c>
      <c r="F196" s="222" t="s">
        <v>222</v>
      </c>
      <c r="G196" s="220"/>
      <c r="H196" s="223">
        <v>11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146</v>
      </c>
      <c r="AU196" s="229" t="s">
        <v>90</v>
      </c>
      <c r="AV196" s="14" t="s">
        <v>90</v>
      </c>
      <c r="AW196" s="14" t="s">
        <v>36</v>
      </c>
      <c r="AX196" s="14" t="s">
        <v>81</v>
      </c>
      <c r="AY196" s="229" t="s">
        <v>135</v>
      </c>
    </row>
    <row r="197" spans="2:51" s="13" customFormat="1" ht="11.25">
      <c r="B197" s="209"/>
      <c r="C197" s="210"/>
      <c r="D197" s="204" t="s">
        <v>146</v>
      </c>
      <c r="E197" s="211" t="s">
        <v>1</v>
      </c>
      <c r="F197" s="212" t="s">
        <v>97</v>
      </c>
      <c r="G197" s="210"/>
      <c r="H197" s="211" t="s">
        <v>1</v>
      </c>
      <c r="I197" s="213"/>
      <c r="J197" s="210"/>
      <c r="K197" s="210"/>
      <c r="L197" s="214"/>
      <c r="M197" s="215"/>
      <c r="N197" s="216"/>
      <c r="O197" s="216"/>
      <c r="P197" s="216"/>
      <c r="Q197" s="216"/>
      <c r="R197" s="216"/>
      <c r="S197" s="216"/>
      <c r="T197" s="217"/>
      <c r="AT197" s="218" t="s">
        <v>146</v>
      </c>
      <c r="AU197" s="218" t="s">
        <v>90</v>
      </c>
      <c r="AV197" s="13" t="s">
        <v>88</v>
      </c>
      <c r="AW197" s="13" t="s">
        <v>36</v>
      </c>
      <c r="AX197" s="13" t="s">
        <v>81</v>
      </c>
      <c r="AY197" s="218" t="s">
        <v>135</v>
      </c>
    </row>
    <row r="198" spans="2:51" s="14" customFormat="1" ht="11.25">
      <c r="B198" s="219"/>
      <c r="C198" s="220"/>
      <c r="D198" s="204" t="s">
        <v>146</v>
      </c>
      <c r="E198" s="221" t="s">
        <v>1</v>
      </c>
      <c r="F198" s="222" t="s">
        <v>170</v>
      </c>
      <c r="G198" s="220"/>
      <c r="H198" s="223">
        <v>5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146</v>
      </c>
      <c r="AU198" s="229" t="s">
        <v>90</v>
      </c>
      <c r="AV198" s="14" t="s">
        <v>90</v>
      </c>
      <c r="AW198" s="14" t="s">
        <v>36</v>
      </c>
      <c r="AX198" s="14" t="s">
        <v>81</v>
      </c>
      <c r="AY198" s="229" t="s">
        <v>135</v>
      </c>
    </row>
    <row r="199" spans="2:51" s="15" customFormat="1" ht="11.25">
      <c r="B199" s="230"/>
      <c r="C199" s="231"/>
      <c r="D199" s="204" t="s">
        <v>146</v>
      </c>
      <c r="E199" s="232" t="s">
        <v>1</v>
      </c>
      <c r="F199" s="233" t="s">
        <v>187</v>
      </c>
      <c r="G199" s="231"/>
      <c r="H199" s="234">
        <v>16</v>
      </c>
      <c r="I199" s="235"/>
      <c r="J199" s="231"/>
      <c r="K199" s="231"/>
      <c r="L199" s="236"/>
      <c r="M199" s="237"/>
      <c r="N199" s="238"/>
      <c r="O199" s="238"/>
      <c r="P199" s="238"/>
      <c r="Q199" s="238"/>
      <c r="R199" s="238"/>
      <c r="S199" s="238"/>
      <c r="T199" s="239"/>
      <c r="AT199" s="240" t="s">
        <v>146</v>
      </c>
      <c r="AU199" s="240" t="s">
        <v>90</v>
      </c>
      <c r="AV199" s="15" t="s">
        <v>142</v>
      </c>
      <c r="AW199" s="15" t="s">
        <v>36</v>
      </c>
      <c r="AX199" s="15" t="s">
        <v>88</v>
      </c>
      <c r="AY199" s="240" t="s">
        <v>135</v>
      </c>
    </row>
    <row r="200" spans="1:65" s="2" customFormat="1" ht="21.75" customHeight="1">
      <c r="A200" s="34"/>
      <c r="B200" s="35"/>
      <c r="C200" s="191" t="s">
        <v>228</v>
      </c>
      <c r="D200" s="191" t="s">
        <v>137</v>
      </c>
      <c r="E200" s="192" t="s">
        <v>686</v>
      </c>
      <c r="F200" s="193" t="s">
        <v>687</v>
      </c>
      <c r="G200" s="194" t="s">
        <v>397</v>
      </c>
      <c r="H200" s="195">
        <v>14</v>
      </c>
      <c r="I200" s="196"/>
      <c r="J200" s="197">
        <f>ROUND(I200*H200,2)</f>
        <v>0</v>
      </c>
      <c r="K200" s="193" t="s">
        <v>141</v>
      </c>
      <c r="L200" s="39"/>
      <c r="M200" s="198" t="s">
        <v>1</v>
      </c>
      <c r="N200" s="199" t="s">
        <v>46</v>
      </c>
      <c r="O200" s="71"/>
      <c r="P200" s="200">
        <f>O200*H200</f>
        <v>0</v>
      </c>
      <c r="Q200" s="200">
        <v>0</v>
      </c>
      <c r="R200" s="200">
        <f>Q200*H200</f>
        <v>0</v>
      </c>
      <c r="S200" s="200">
        <v>0</v>
      </c>
      <c r="T200" s="201">
        <f>S200*H200</f>
        <v>0</v>
      </c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202" t="s">
        <v>142</v>
      </c>
      <c r="AT200" s="202" t="s">
        <v>137</v>
      </c>
      <c r="AU200" s="202" t="s">
        <v>90</v>
      </c>
      <c r="AY200" s="17" t="s">
        <v>135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17" t="s">
        <v>88</v>
      </c>
      <c r="BK200" s="203">
        <f>ROUND(I200*H200,2)</f>
        <v>0</v>
      </c>
      <c r="BL200" s="17" t="s">
        <v>142</v>
      </c>
      <c r="BM200" s="202" t="s">
        <v>688</v>
      </c>
    </row>
    <row r="201" spans="1:47" s="2" customFormat="1" ht="19.5">
      <c r="A201" s="34"/>
      <c r="B201" s="35"/>
      <c r="C201" s="36"/>
      <c r="D201" s="204" t="s">
        <v>144</v>
      </c>
      <c r="E201" s="36"/>
      <c r="F201" s="205" t="s">
        <v>689</v>
      </c>
      <c r="G201" s="36"/>
      <c r="H201" s="36"/>
      <c r="I201" s="206"/>
      <c r="J201" s="36"/>
      <c r="K201" s="36"/>
      <c r="L201" s="39"/>
      <c r="M201" s="207"/>
      <c r="N201" s="208"/>
      <c r="O201" s="71"/>
      <c r="P201" s="71"/>
      <c r="Q201" s="71"/>
      <c r="R201" s="71"/>
      <c r="S201" s="71"/>
      <c r="T201" s="72"/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144</v>
      </c>
      <c r="AU201" s="17" t="s">
        <v>90</v>
      </c>
    </row>
    <row r="202" spans="2:51" s="13" customFormat="1" ht="11.25">
      <c r="B202" s="209"/>
      <c r="C202" s="210"/>
      <c r="D202" s="204" t="s">
        <v>146</v>
      </c>
      <c r="E202" s="211" t="s">
        <v>1</v>
      </c>
      <c r="F202" s="212" t="s">
        <v>85</v>
      </c>
      <c r="G202" s="210"/>
      <c r="H202" s="211" t="s">
        <v>1</v>
      </c>
      <c r="I202" s="213"/>
      <c r="J202" s="210"/>
      <c r="K202" s="210"/>
      <c r="L202" s="214"/>
      <c r="M202" s="215"/>
      <c r="N202" s="216"/>
      <c r="O202" s="216"/>
      <c r="P202" s="216"/>
      <c r="Q202" s="216"/>
      <c r="R202" s="216"/>
      <c r="S202" s="216"/>
      <c r="T202" s="217"/>
      <c r="AT202" s="218" t="s">
        <v>146</v>
      </c>
      <c r="AU202" s="218" t="s">
        <v>90</v>
      </c>
      <c r="AV202" s="13" t="s">
        <v>88</v>
      </c>
      <c r="AW202" s="13" t="s">
        <v>36</v>
      </c>
      <c r="AX202" s="13" t="s">
        <v>81</v>
      </c>
      <c r="AY202" s="218" t="s">
        <v>135</v>
      </c>
    </row>
    <row r="203" spans="2:51" s="14" customFormat="1" ht="11.25">
      <c r="B203" s="219"/>
      <c r="C203" s="220"/>
      <c r="D203" s="204" t="s">
        <v>146</v>
      </c>
      <c r="E203" s="221" t="s">
        <v>1</v>
      </c>
      <c r="F203" s="222" t="s">
        <v>214</v>
      </c>
      <c r="G203" s="220"/>
      <c r="H203" s="223">
        <v>10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146</v>
      </c>
      <c r="AU203" s="229" t="s">
        <v>90</v>
      </c>
      <c r="AV203" s="14" t="s">
        <v>90</v>
      </c>
      <c r="AW203" s="14" t="s">
        <v>36</v>
      </c>
      <c r="AX203" s="14" t="s">
        <v>81</v>
      </c>
      <c r="AY203" s="229" t="s">
        <v>135</v>
      </c>
    </row>
    <row r="204" spans="2:51" s="13" customFormat="1" ht="11.25">
      <c r="B204" s="209"/>
      <c r="C204" s="210"/>
      <c r="D204" s="204" t="s">
        <v>146</v>
      </c>
      <c r="E204" s="211" t="s">
        <v>1</v>
      </c>
      <c r="F204" s="212" t="s">
        <v>97</v>
      </c>
      <c r="G204" s="210"/>
      <c r="H204" s="211" t="s">
        <v>1</v>
      </c>
      <c r="I204" s="213"/>
      <c r="J204" s="210"/>
      <c r="K204" s="210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146</v>
      </c>
      <c r="AU204" s="218" t="s">
        <v>90</v>
      </c>
      <c r="AV204" s="13" t="s">
        <v>88</v>
      </c>
      <c r="AW204" s="13" t="s">
        <v>36</v>
      </c>
      <c r="AX204" s="13" t="s">
        <v>81</v>
      </c>
      <c r="AY204" s="218" t="s">
        <v>135</v>
      </c>
    </row>
    <row r="205" spans="2:51" s="14" customFormat="1" ht="11.25">
      <c r="B205" s="219"/>
      <c r="C205" s="220"/>
      <c r="D205" s="204" t="s">
        <v>146</v>
      </c>
      <c r="E205" s="221" t="s">
        <v>1</v>
      </c>
      <c r="F205" s="222" t="s">
        <v>142</v>
      </c>
      <c r="G205" s="220"/>
      <c r="H205" s="223">
        <v>4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146</v>
      </c>
      <c r="AU205" s="229" t="s">
        <v>90</v>
      </c>
      <c r="AV205" s="14" t="s">
        <v>90</v>
      </c>
      <c r="AW205" s="14" t="s">
        <v>36</v>
      </c>
      <c r="AX205" s="14" t="s">
        <v>81</v>
      </c>
      <c r="AY205" s="229" t="s">
        <v>135</v>
      </c>
    </row>
    <row r="206" spans="2:51" s="15" customFormat="1" ht="11.25">
      <c r="B206" s="230"/>
      <c r="C206" s="231"/>
      <c r="D206" s="204" t="s">
        <v>146</v>
      </c>
      <c r="E206" s="232" t="s">
        <v>1</v>
      </c>
      <c r="F206" s="233" t="s">
        <v>187</v>
      </c>
      <c r="G206" s="231"/>
      <c r="H206" s="234">
        <v>14</v>
      </c>
      <c r="I206" s="235"/>
      <c r="J206" s="231"/>
      <c r="K206" s="231"/>
      <c r="L206" s="236"/>
      <c r="M206" s="237"/>
      <c r="N206" s="238"/>
      <c r="O206" s="238"/>
      <c r="P206" s="238"/>
      <c r="Q206" s="238"/>
      <c r="R206" s="238"/>
      <c r="S206" s="238"/>
      <c r="T206" s="239"/>
      <c r="AT206" s="240" t="s">
        <v>146</v>
      </c>
      <c r="AU206" s="240" t="s">
        <v>90</v>
      </c>
      <c r="AV206" s="15" t="s">
        <v>142</v>
      </c>
      <c r="AW206" s="15" t="s">
        <v>36</v>
      </c>
      <c r="AX206" s="15" t="s">
        <v>88</v>
      </c>
      <c r="AY206" s="240" t="s">
        <v>135</v>
      </c>
    </row>
    <row r="207" spans="1:65" s="2" customFormat="1" ht="21.75" customHeight="1">
      <c r="A207" s="34"/>
      <c r="B207" s="35"/>
      <c r="C207" s="191" t="s">
        <v>233</v>
      </c>
      <c r="D207" s="191" t="s">
        <v>137</v>
      </c>
      <c r="E207" s="192" t="s">
        <v>690</v>
      </c>
      <c r="F207" s="193" t="s">
        <v>691</v>
      </c>
      <c r="G207" s="194" t="s">
        <v>397</v>
      </c>
      <c r="H207" s="195">
        <v>6</v>
      </c>
      <c r="I207" s="196"/>
      <c r="J207" s="197">
        <f>ROUND(I207*H207,2)</f>
        <v>0</v>
      </c>
      <c r="K207" s="193" t="s">
        <v>141</v>
      </c>
      <c r="L207" s="39"/>
      <c r="M207" s="198" t="s">
        <v>1</v>
      </c>
      <c r="N207" s="199" t="s">
        <v>46</v>
      </c>
      <c r="O207" s="71"/>
      <c r="P207" s="200">
        <f>O207*H207</f>
        <v>0</v>
      </c>
      <c r="Q207" s="200">
        <v>0</v>
      </c>
      <c r="R207" s="200">
        <f>Q207*H207</f>
        <v>0</v>
      </c>
      <c r="S207" s="200">
        <v>0</v>
      </c>
      <c r="T207" s="201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02" t="s">
        <v>142</v>
      </c>
      <c r="AT207" s="202" t="s">
        <v>137</v>
      </c>
      <c r="AU207" s="202" t="s">
        <v>90</v>
      </c>
      <c r="AY207" s="17" t="s">
        <v>135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17" t="s">
        <v>88</v>
      </c>
      <c r="BK207" s="203">
        <f>ROUND(I207*H207,2)</f>
        <v>0</v>
      </c>
      <c r="BL207" s="17" t="s">
        <v>142</v>
      </c>
      <c r="BM207" s="202" t="s">
        <v>692</v>
      </c>
    </row>
    <row r="208" spans="1:47" s="2" customFormat="1" ht="19.5">
      <c r="A208" s="34"/>
      <c r="B208" s="35"/>
      <c r="C208" s="36"/>
      <c r="D208" s="204" t="s">
        <v>144</v>
      </c>
      <c r="E208" s="36"/>
      <c r="F208" s="205" t="s">
        <v>693</v>
      </c>
      <c r="G208" s="36"/>
      <c r="H208" s="36"/>
      <c r="I208" s="206"/>
      <c r="J208" s="36"/>
      <c r="K208" s="36"/>
      <c r="L208" s="39"/>
      <c r="M208" s="207"/>
      <c r="N208" s="208"/>
      <c r="O208" s="71"/>
      <c r="P208" s="71"/>
      <c r="Q208" s="71"/>
      <c r="R208" s="71"/>
      <c r="S208" s="71"/>
      <c r="T208" s="72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144</v>
      </c>
      <c r="AU208" s="17" t="s">
        <v>90</v>
      </c>
    </row>
    <row r="209" spans="2:51" s="13" customFormat="1" ht="11.25">
      <c r="B209" s="209"/>
      <c r="C209" s="210"/>
      <c r="D209" s="204" t="s">
        <v>146</v>
      </c>
      <c r="E209" s="211" t="s">
        <v>1</v>
      </c>
      <c r="F209" s="212" t="s">
        <v>85</v>
      </c>
      <c r="G209" s="210"/>
      <c r="H209" s="211" t="s">
        <v>1</v>
      </c>
      <c r="I209" s="213"/>
      <c r="J209" s="210"/>
      <c r="K209" s="210"/>
      <c r="L209" s="214"/>
      <c r="M209" s="215"/>
      <c r="N209" s="216"/>
      <c r="O209" s="216"/>
      <c r="P209" s="216"/>
      <c r="Q209" s="216"/>
      <c r="R209" s="216"/>
      <c r="S209" s="216"/>
      <c r="T209" s="217"/>
      <c r="AT209" s="218" t="s">
        <v>146</v>
      </c>
      <c r="AU209" s="218" t="s">
        <v>90</v>
      </c>
      <c r="AV209" s="13" t="s">
        <v>88</v>
      </c>
      <c r="AW209" s="13" t="s">
        <v>36</v>
      </c>
      <c r="AX209" s="13" t="s">
        <v>81</v>
      </c>
      <c r="AY209" s="218" t="s">
        <v>135</v>
      </c>
    </row>
    <row r="210" spans="2:51" s="14" customFormat="1" ht="11.25">
      <c r="B210" s="219"/>
      <c r="C210" s="220"/>
      <c r="D210" s="204" t="s">
        <v>146</v>
      </c>
      <c r="E210" s="221" t="s">
        <v>1</v>
      </c>
      <c r="F210" s="222" t="s">
        <v>156</v>
      </c>
      <c r="G210" s="220"/>
      <c r="H210" s="223">
        <v>3</v>
      </c>
      <c r="I210" s="224"/>
      <c r="J210" s="220"/>
      <c r="K210" s="220"/>
      <c r="L210" s="225"/>
      <c r="M210" s="226"/>
      <c r="N210" s="227"/>
      <c r="O210" s="227"/>
      <c r="P210" s="227"/>
      <c r="Q210" s="227"/>
      <c r="R210" s="227"/>
      <c r="S210" s="227"/>
      <c r="T210" s="228"/>
      <c r="AT210" s="229" t="s">
        <v>146</v>
      </c>
      <c r="AU210" s="229" t="s">
        <v>90</v>
      </c>
      <c r="AV210" s="14" t="s">
        <v>90</v>
      </c>
      <c r="AW210" s="14" t="s">
        <v>36</v>
      </c>
      <c r="AX210" s="14" t="s">
        <v>81</v>
      </c>
      <c r="AY210" s="229" t="s">
        <v>135</v>
      </c>
    </row>
    <row r="211" spans="2:51" s="13" customFormat="1" ht="11.25">
      <c r="B211" s="209"/>
      <c r="C211" s="210"/>
      <c r="D211" s="204" t="s">
        <v>146</v>
      </c>
      <c r="E211" s="211" t="s">
        <v>1</v>
      </c>
      <c r="F211" s="212" t="s">
        <v>97</v>
      </c>
      <c r="G211" s="210"/>
      <c r="H211" s="211" t="s">
        <v>1</v>
      </c>
      <c r="I211" s="213"/>
      <c r="J211" s="210"/>
      <c r="K211" s="210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146</v>
      </c>
      <c r="AU211" s="218" t="s">
        <v>90</v>
      </c>
      <c r="AV211" s="13" t="s">
        <v>88</v>
      </c>
      <c r="AW211" s="13" t="s">
        <v>36</v>
      </c>
      <c r="AX211" s="13" t="s">
        <v>81</v>
      </c>
      <c r="AY211" s="218" t="s">
        <v>135</v>
      </c>
    </row>
    <row r="212" spans="2:51" s="14" customFormat="1" ht="11.25">
      <c r="B212" s="219"/>
      <c r="C212" s="220"/>
      <c r="D212" s="204" t="s">
        <v>146</v>
      </c>
      <c r="E212" s="221" t="s">
        <v>1</v>
      </c>
      <c r="F212" s="222" t="s">
        <v>156</v>
      </c>
      <c r="G212" s="220"/>
      <c r="H212" s="223">
        <v>3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146</v>
      </c>
      <c r="AU212" s="229" t="s">
        <v>90</v>
      </c>
      <c r="AV212" s="14" t="s">
        <v>90</v>
      </c>
      <c r="AW212" s="14" t="s">
        <v>36</v>
      </c>
      <c r="AX212" s="14" t="s">
        <v>81</v>
      </c>
      <c r="AY212" s="229" t="s">
        <v>135</v>
      </c>
    </row>
    <row r="213" spans="2:51" s="15" customFormat="1" ht="11.25">
      <c r="B213" s="230"/>
      <c r="C213" s="231"/>
      <c r="D213" s="204" t="s">
        <v>146</v>
      </c>
      <c r="E213" s="232" t="s">
        <v>1</v>
      </c>
      <c r="F213" s="233" t="s">
        <v>187</v>
      </c>
      <c r="G213" s="231"/>
      <c r="H213" s="234">
        <v>6</v>
      </c>
      <c r="I213" s="235"/>
      <c r="J213" s="231"/>
      <c r="K213" s="231"/>
      <c r="L213" s="236"/>
      <c r="M213" s="237"/>
      <c r="N213" s="238"/>
      <c r="O213" s="238"/>
      <c r="P213" s="238"/>
      <c r="Q213" s="238"/>
      <c r="R213" s="238"/>
      <c r="S213" s="238"/>
      <c r="T213" s="239"/>
      <c r="AT213" s="240" t="s">
        <v>146</v>
      </c>
      <c r="AU213" s="240" t="s">
        <v>90</v>
      </c>
      <c r="AV213" s="15" t="s">
        <v>142</v>
      </c>
      <c r="AW213" s="15" t="s">
        <v>36</v>
      </c>
      <c r="AX213" s="15" t="s">
        <v>88</v>
      </c>
      <c r="AY213" s="240" t="s">
        <v>135</v>
      </c>
    </row>
    <row r="214" spans="1:65" s="2" customFormat="1" ht="21.75" customHeight="1">
      <c r="A214" s="34"/>
      <c r="B214" s="35"/>
      <c r="C214" s="191" t="s">
        <v>239</v>
      </c>
      <c r="D214" s="191" t="s">
        <v>137</v>
      </c>
      <c r="E214" s="192" t="s">
        <v>694</v>
      </c>
      <c r="F214" s="193" t="s">
        <v>695</v>
      </c>
      <c r="G214" s="194" t="s">
        <v>397</v>
      </c>
      <c r="H214" s="195">
        <v>1</v>
      </c>
      <c r="I214" s="196"/>
      <c r="J214" s="197">
        <f>ROUND(I214*H214,2)</f>
        <v>0</v>
      </c>
      <c r="K214" s="193" t="s">
        <v>141</v>
      </c>
      <c r="L214" s="39"/>
      <c r="M214" s="198" t="s">
        <v>1</v>
      </c>
      <c r="N214" s="199" t="s">
        <v>46</v>
      </c>
      <c r="O214" s="71"/>
      <c r="P214" s="200">
        <f>O214*H214</f>
        <v>0</v>
      </c>
      <c r="Q214" s="200">
        <v>0</v>
      </c>
      <c r="R214" s="200">
        <f>Q214*H214</f>
        <v>0</v>
      </c>
      <c r="S214" s="200">
        <v>0</v>
      </c>
      <c r="T214" s="201">
        <f>S214*H214</f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202" t="s">
        <v>142</v>
      </c>
      <c r="AT214" s="202" t="s">
        <v>137</v>
      </c>
      <c r="AU214" s="202" t="s">
        <v>90</v>
      </c>
      <c r="AY214" s="17" t="s">
        <v>135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17" t="s">
        <v>88</v>
      </c>
      <c r="BK214" s="203">
        <f>ROUND(I214*H214,2)</f>
        <v>0</v>
      </c>
      <c r="BL214" s="17" t="s">
        <v>142</v>
      </c>
      <c r="BM214" s="202" t="s">
        <v>696</v>
      </c>
    </row>
    <row r="215" spans="1:47" s="2" customFormat="1" ht="19.5">
      <c r="A215" s="34"/>
      <c r="B215" s="35"/>
      <c r="C215" s="36"/>
      <c r="D215" s="204" t="s">
        <v>144</v>
      </c>
      <c r="E215" s="36"/>
      <c r="F215" s="205" t="s">
        <v>697</v>
      </c>
      <c r="G215" s="36"/>
      <c r="H215" s="36"/>
      <c r="I215" s="206"/>
      <c r="J215" s="36"/>
      <c r="K215" s="36"/>
      <c r="L215" s="39"/>
      <c r="M215" s="207"/>
      <c r="N215" s="208"/>
      <c r="O215" s="71"/>
      <c r="P215" s="71"/>
      <c r="Q215" s="71"/>
      <c r="R215" s="71"/>
      <c r="S215" s="71"/>
      <c r="T215" s="72"/>
      <c r="U215" s="34"/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T215" s="17" t="s">
        <v>144</v>
      </c>
      <c r="AU215" s="17" t="s">
        <v>90</v>
      </c>
    </row>
    <row r="216" spans="2:51" s="13" customFormat="1" ht="11.25">
      <c r="B216" s="209"/>
      <c r="C216" s="210"/>
      <c r="D216" s="204" t="s">
        <v>146</v>
      </c>
      <c r="E216" s="211" t="s">
        <v>1</v>
      </c>
      <c r="F216" s="212" t="s">
        <v>85</v>
      </c>
      <c r="G216" s="210"/>
      <c r="H216" s="211" t="s">
        <v>1</v>
      </c>
      <c r="I216" s="213"/>
      <c r="J216" s="210"/>
      <c r="K216" s="210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146</v>
      </c>
      <c r="AU216" s="218" t="s">
        <v>90</v>
      </c>
      <c r="AV216" s="13" t="s">
        <v>88</v>
      </c>
      <c r="AW216" s="13" t="s">
        <v>36</v>
      </c>
      <c r="AX216" s="13" t="s">
        <v>81</v>
      </c>
      <c r="AY216" s="218" t="s">
        <v>135</v>
      </c>
    </row>
    <row r="217" spans="2:51" s="14" customFormat="1" ht="11.25">
      <c r="B217" s="219"/>
      <c r="C217" s="220"/>
      <c r="D217" s="204" t="s">
        <v>146</v>
      </c>
      <c r="E217" s="221" t="s">
        <v>1</v>
      </c>
      <c r="F217" s="222" t="s">
        <v>88</v>
      </c>
      <c r="G217" s="220"/>
      <c r="H217" s="223">
        <v>1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146</v>
      </c>
      <c r="AU217" s="229" t="s">
        <v>90</v>
      </c>
      <c r="AV217" s="14" t="s">
        <v>90</v>
      </c>
      <c r="AW217" s="14" t="s">
        <v>36</v>
      </c>
      <c r="AX217" s="14" t="s">
        <v>81</v>
      </c>
      <c r="AY217" s="229" t="s">
        <v>135</v>
      </c>
    </row>
    <row r="218" spans="2:51" s="13" customFormat="1" ht="11.25">
      <c r="B218" s="209"/>
      <c r="C218" s="210"/>
      <c r="D218" s="204" t="s">
        <v>146</v>
      </c>
      <c r="E218" s="211" t="s">
        <v>1</v>
      </c>
      <c r="F218" s="212" t="s">
        <v>97</v>
      </c>
      <c r="G218" s="210"/>
      <c r="H218" s="211" t="s">
        <v>1</v>
      </c>
      <c r="I218" s="213"/>
      <c r="J218" s="210"/>
      <c r="K218" s="210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146</v>
      </c>
      <c r="AU218" s="218" t="s">
        <v>90</v>
      </c>
      <c r="AV218" s="13" t="s">
        <v>88</v>
      </c>
      <c r="AW218" s="13" t="s">
        <v>36</v>
      </c>
      <c r="AX218" s="13" t="s">
        <v>81</v>
      </c>
      <c r="AY218" s="218" t="s">
        <v>135</v>
      </c>
    </row>
    <row r="219" spans="2:51" s="14" customFormat="1" ht="11.25">
      <c r="B219" s="219"/>
      <c r="C219" s="220"/>
      <c r="D219" s="204" t="s">
        <v>146</v>
      </c>
      <c r="E219" s="221" t="s">
        <v>1</v>
      </c>
      <c r="F219" s="222" t="s">
        <v>81</v>
      </c>
      <c r="G219" s="220"/>
      <c r="H219" s="223">
        <v>0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146</v>
      </c>
      <c r="AU219" s="229" t="s">
        <v>90</v>
      </c>
      <c r="AV219" s="14" t="s">
        <v>90</v>
      </c>
      <c r="AW219" s="14" t="s">
        <v>36</v>
      </c>
      <c r="AX219" s="14" t="s">
        <v>81</v>
      </c>
      <c r="AY219" s="229" t="s">
        <v>135</v>
      </c>
    </row>
    <row r="220" spans="2:51" s="15" customFormat="1" ht="11.25">
      <c r="B220" s="230"/>
      <c r="C220" s="231"/>
      <c r="D220" s="204" t="s">
        <v>146</v>
      </c>
      <c r="E220" s="232" t="s">
        <v>1</v>
      </c>
      <c r="F220" s="233" t="s">
        <v>187</v>
      </c>
      <c r="G220" s="231"/>
      <c r="H220" s="234">
        <v>1</v>
      </c>
      <c r="I220" s="235"/>
      <c r="J220" s="231"/>
      <c r="K220" s="231"/>
      <c r="L220" s="236"/>
      <c r="M220" s="237"/>
      <c r="N220" s="238"/>
      <c r="O220" s="238"/>
      <c r="P220" s="238"/>
      <c r="Q220" s="238"/>
      <c r="R220" s="238"/>
      <c r="S220" s="238"/>
      <c r="T220" s="239"/>
      <c r="AT220" s="240" t="s">
        <v>146</v>
      </c>
      <c r="AU220" s="240" t="s">
        <v>90</v>
      </c>
      <c r="AV220" s="15" t="s">
        <v>142</v>
      </c>
      <c r="AW220" s="15" t="s">
        <v>36</v>
      </c>
      <c r="AX220" s="15" t="s">
        <v>88</v>
      </c>
      <c r="AY220" s="240" t="s">
        <v>135</v>
      </c>
    </row>
    <row r="221" spans="1:65" s="2" customFormat="1" ht="24.2" customHeight="1">
      <c r="A221" s="34"/>
      <c r="B221" s="35"/>
      <c r="C221" s="191" t="s">
        <v>8</v>
      </c>
      <c r="D221" s="191" t="s">
        <v>137</v>
      </c>
      <c r="E221" s="192" t="s">
        <v>698</v>
      </c>
      <c r="F221" s="193" t="s">
        <v>699</v>
      </c>
      <c r="G221" s="194" t="s">
        <v>397</v>
      </c>
      <c r="H221" s="195">
        <v>63</v>
      </c>
      <c r="I221" s="196"/>
      <c r="J221" s="197">
        <f>ROUND(I221*H221,2)</f>
        <v>0</v>
      </c>
      <c r="K221" s="193" t="s">
        <v>141</v>
      </c>
      <c r="L221" s="39"/>
      <c r="M221" s="198" t="s">
        <v>1</v>
      </c>
      <c r="N221" s="199" t="s">
        <v>46</v>
      </c>
      <c r="O221" s="71"/>
      <c r="P221" s="200">
        <f>O221*H221</f>
        <v>0</v>
      </c>
      <c r="Q221" s="200">
        <v>0</v>
      </c>
      <c r="R221" s="200">
        <f>Q221*H221</f>
        <v>0</v>
      </c>
      <c r="S221" s="200">
        <v>0</v>
      </c>
      <c r="T221" s="201">
        <f>S221*H221</f>
        <v>0</v>
      </c>
      <c r="U221" s="34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R221" s="202" t="s">
        <v>142</v>
      </c>
      <c r="AT221" s="202" t="s">
        <v>137</v>
      </c>
      <c r="AU221" s="202" t="s">
        <v>90</v>
      </c>
      <c r="AY221" s="17" t="s">
        <v>135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17" t="s">
        <v>88</v>
      </c>
      <c r="BK221" s="203">
        <f>ROUND(I221*H221,2)</f>
        <v>0</v>
      </c>
      <c r="BL221" s="17" t="s">
        <v>142</v>
      </c>
      <c r="BM221" s="202" t="s">
        <v>700</v>
      </c>
    </row>
    <row r="222" spans="1:47" s="2" customFormat="1" ht="29.25">
      <c r="A222" s="34"/>
      <c r="B222" s="35"/>
      <c r="C222" s="36"/>
      <c r="D222" s="204" t="s">
        <v>144</v>
      </c>
      <c r="E222" s="36"/>
      <c r="F222" s="205" t="s">
        <v>701</v>
      </c>
      <c r="G222" s="36"/>
      <c r="H222" s="36"/>
      <c r="I222" s="206"/>
      <c r="J222" s="36"/>
      <c r="K222" s="36"/>
      <c r="L222" s="39"/>
      <c r="M222" s="207"/>
      <c r="N222" s="208"/>
      <c r="O222" s="71"/>
      <c r="P222" s="71"/>
      <c r="Q222" s="71"/>
      <c r="R222" s="71"/>
      <c r="S222" s="71"/>
      <c r="T222" s="72"/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T222" s="17" t="s">
        <v>144</v>
      </c>
      <c r="AU222" s="17" t="s">
        <v>90</v>
      </c>
    </row>
    <row r="223" spans="2:51" s="13" customFormat="1" ht="11.25">
      <c r="B223" s="209"/>
      <c r="C223" s="210"/>
      <c r="D223" s="204" t="s">
        <v>146</v>
      </c>
      <c r="E223" s="211" t="s">
        <v>1</v>
      </c>
      <c r="F223" s="212" t="s">
        <v>85</v>
      </c>
      <c r="G223" s="210"/>
      <c r="H223" s="211" t="s">
        <v>1</v>
      </c>
      <c r="I223" s="213"/>
      <c r="J223" s="210"/>
      <c r="K223" s="210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146</v>
      </c>
      <c r="AU223" s="218" t="s">
        <v>90</v>
      </c>
      <c r="AV223" s="13" t="s">
        <v>88</v>
      </c>
      <c r="AW223" s="13" t="s">
        <v>36</v>
      </c>
      <c r="AX223" s="13" t="s">
        <v>81</v>
      </c>
      <c r="AY223" s="218" t="s">
        <v>135</v>
      </c>
    </row>
    <row r="224" spans="2:51" s="14" customFormat="1" ht="11.25">
      <c r="B224" s="219"/>
      <c r="C224" s="220"/>
      <c r="D224" s="204" t="s">
        <v>146</v>
      </c>
      <c r="E224" s="221" t="s">
        <v>1</v>
      </c>
      <c r="F224" s="222" t="s">
        <v>334</v>
      </c>
      <c r="G224" s="220"/>
      <c r="H224" s="223">
        <v>28</v>
      </c>
      <c r="I224" s="224"/>
      <c r="J224" s="220"/>
      <c r="K224" s="220"/>
      <c r="L224" s="225"/>
      <c r="M224" s="226"/>
      <c r="N224" s="227"/>
      <c r="O224" s="227"/>
      <c r="P224" s="227"/>
      <c r="Q224" s="227"/>
      <c r="R224" s="227"/>
      <c r="S224" s="227"/>
      <c r="T224" s="228"/>
      <c r="AT224" s="229" t="s">
        <v>146</v>
      </c>
      <c r="AU224" s="229" t="s">
        <v>90</v>
      </c>
      <c r="AV224" s="14" t="s">
        <v>90</v>
      </c>
      <c r="AW224" s="14" t="s">
        <v>36</v>
      </c>
      <c r="AX224" s="14" t="s">
        <v>81</v>
      </c>
      <c r="AY224" s="229" t="s">
        <v>135</v>
      </c>
    </row>
    <row r="225" spans="2:51" s="13" customFormat="1" ht="11.25">
      <c r="B225" s="209"/>
      <c r="C225" s="210"/>
      <c r="D225" s="204" t="s">
        <v>146</v>
      </c>
      <c r="E225" s="211" t="s">
        <v>1</v>
      </c>
      <c r="F225" s="212" t="s">
        <v>97</v>
      </c>
      <c r="G225" s="210"/>
      <c r="H225" s="211" t="s">
        <v>1</v>
      </c>
      <c r="I225" s="213"/>
      <c r="J225" s="210"/>
      <c r="K225" s="210"/>
      <c r="L225" s="214"/>
      <c r="M225" s="215"/>
      <c r="N225" s="216"/>
      <c r="O225" s="216"/>
      <c r="P225" s="216"/>
      <c r="Q225" s="216"/>
      <c r="R225" s="216"/>
      <c r="S225" s="216"/>
      <c r="T225" s="217"/>
      <c r="AT225" s="218" t="s">
        <v>146</v>
      </c>
      <c r="AU225" s="218" t="s">
        <v>90</v>
      </c>
      <c r="AV225" s="13" t="s">
        <v>88</v>
      </c>
      <c r="AW225" s="13" t="s">
        <v>36</v>
      </c>
      <c r="AX225" s="13" t="s">
        <v>81</v>
      </c>
      <c r="AY225" s="218" t="s">
        <v>135</v>
      </c>
    </row>
    <row r="226" spans="2:51" s="14" customFormat="1" ht="11.25">
      <c r="B226" s="219"/>
      <c r="C226" s="220"/>
      <c r="D226" s="204" t="s">
        <v>146</v>
      </c>
      <c r="E226" s="221" t="s">
        <v>1</v>
      </c>
      <c r="F226" s="222" t="s">
        <v>375</v>
      </c>
      <c r="G226" s="220"/>
      <c r="H226" s="223">
        <v>35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146</v>
      </c>
      <c r="AU226" s="229" t="s">
        <v>90</v>
      </c>
      <c r="AV226" s="14" t="s">
        <v>90</v>
      </c>
      <c r="AW226" s="14" t="s">
        <v>36</v>
      </c>
      <c r="AX226" s="14" t="s">
        <v>81</v>
      </c>
      <c r="AY226" s="229" t="s">
        <v>135</v>
      </c>
    </row>
    <row r="227" spans="2:51" s="15" customFormat="1" ht="11.25">
      <c r="B227" s="230"/>
      <c r="C227" s="231"/>
      <c r="D227" s="204" t="s">
        <v>146</v>
      </c>
      <c r="E227" s="232" t="s">
        <v>1</v>
      </c>
      <c r="F227" s="233" t="s">
        <v>187</v>
      </c>
      <c r="G227" s="231"/>
      <c r="H227" s="234">
        <v>63</v>
      </c>
      <c r="I227" s="235"/>
      <c r="J227" s="231"/>
      <c r="K227" s="231"/>
      <c r="L227" s="236"/>
      <c r="M227" s="237"/>
      <c r="N227" s="238"/>
      <c r="O227" s="238"/>
      <c r="P227" s="238"/>
      <c r="Q227" s="238"/>
      <c r="R227" s="238"/>
      <c r="S227" s="238"/>
      <c r="T227" s="239"/>
      <c r="AT227" s="240" t="s">
        <v>146</v>
      </c>
      <c r="AU227" s="240" t="s">
        <v>90</v>
      </c>
      <c r="AV227" s="15" t="s">
        <v>142</v>
      </c>
      <c r="AW227" s="15" t="s">
        <v>36</v>
      </c>
      <c r="AX227" s="15" t="s">
        <v>88</v>
      </c>
      <c r="AY227" s="240" t="s">
        <v>135</v>
      </c>
    </row>
    <row r="228" spans="1:65" s="2" customFormat="1" ht="24.2" customHeight="1">
      <c r="A228" s="34"/>
      <c r="B228" s="35"/>
      <c r="C228" s="191" t="s">
        <v>255</v>
      </c>
      <c r="D228" s="191" t="s">
        <v>137</v>
      </c>
      <c r="E228" s="192" t="s">
        <v>702</v>
      </c>
      <c r="F228" s="193" t="s">
        <v>703</v>
      </c>
      <c r="G228" s="194" t="s">
        <v>397</v>
      </c>
      <c r="H228" s="195">
        <v>23</v>
      </c>
      <c r="I228" s="196"/>
      <c r="J228" s="197">
        <f>ROUND(I228*H228,2)</f>
        <v>0</v>
      </c>
      <c r="K228" s="193" t="s">
        <v>141</v>
      </c>
      <c r="L228" s="39"/>
      <c r="M228" s="198" t="s">
        <v>1</v>
      </c>
      <c r="N228" s="199" t="s">
        <v>46</v>
      </c>
      <c r="O228" s="71"/>
      <c r="P228" s="200">
        <f>O228*H228</f>
        <v>0</v>
      </c>
      <c r="Q228" s="200">
        <v>0</v>
      </c>
      <c r="R228" s="200">
        <f>Q228*H228</f>
        <v>0</v>
      </c>
      <c r="S228" s="200">
        <v>0</v>
      </c>
      <c r="T228" s="201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02" t="s">
        <v>142</v>
      </c>
      <c r="AT228" s="202" t="s">
        <v>137</v>
      </c>
      <c r="AU228" s="202" t="s">
        <v>90</v>
      </c>
      <c r="AY228" s="17" t="s">
        <v>135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17" t="s">
        <v>88</v>
      </c>
      <c r="BK228" s="203">
        <f>ROUND(I228*H228,2)</f>
        <v>0</v>
      </c>
      <c r="BL228" s="17" t="s">
        <v>142</v>
      </c>
      <c r="BM228" s="202" t="s">
        <v>704</v>
      </c>
    </row>
    <row r="229" spans="1:47" s="2" customFormat="1" ht="29.25">
      <c r="A229" s="34"/>
      <c r="B229" s="35"/>
      <c r="C229" s="36"/>
      <c r="D229" s="204" t="s">
        <v>144</v>
      </c>
      <c r="E229" s="36"/>
      <c r="F229" s="205" t="s">
        <v>705</v>
      </c>
      <c r="G229" s="36"/>
      <c r="H229" s="36"/>
      <c r="I229" s="206"/>
      <c r="J229" s="36"/>
      <c r="K229" s="36"/>
      <c r="L229" s="39"/>
      <c r="M229" s="207"/>
      <c r="N229" s="208"/>
      <c r="O229" s="71"/>
      <c r="P229" s="71"/>
      <c r="Q229" s="71"/>
      <c r="R229" s="71"/>
      <c r="S229" s="71"/>
      <c r="T229" s="72"/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T229" s="17" t="s">
        <v>144</v>
      </c>
      <c r="AU229" s="17" t="s">
        <v>90</v>
      </c>
    </row>
    <row r="230" spans="2:51" s="13" customFormat="1" ht="11.25">
      <c r="B230" s="209"/>
      <c r="C230" s="210"/>
      <c r="D230" s="204" t="s">
        <v>146</v>
      </c>
      <c r="E230" s="211" t="s">
        <v>1</v>
      </c>
      <c r="F230" s="212" t="s">
        <v>85</v>
      </c>
      <c r="G230" s="210"/>
      <c r="H230" s="211" t="s">
        <v>1</v>
      </c>
      <c r="I230" s="213"/>
      <c r="J230" s="210"/>
      <c r="K230" s="210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146</v>
      </c>
      <c r="AU230" s="218" t="s">
        <v>90</v>
      </c>
      <c r="AV230" s="13" t="s">
        <v>88</v>
      </c>
      <c r="AW230" s="13" t="s">
        <v>36</v>
      </c>
      <c r="AX230" s="13" t="s">
        <v>81</v>
      </c>
      <c r="AY230" s="218" t="s">
        <v>135</v>
      </c>
    </row>
    <row r="231" spans="2:51" s="14" customFormat="1" ht="11.25">
      <c r="B231" s="219"/>
      <c r="C231" s="220"/>
      <c r="D231" s="204" t="s">
        <v>146</v>
      </c>
      <c r="E231" s="221" t="s">
        <v>1</v>
      </c>
      <c r="F231" s="222" t="s">
        <v>8</v>
      </c>
      <c r="G231" s="220"/>
      <c r="H231" s="223">
        <v>15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146</v>
      </c>
      <c r="AU231" s="229" t="s">
        <v>90</v>
      </c>
      <c r="AV231" s="14" t="s">
        <v>90</v>
      </c>
      <c r="AW231" s="14" t="s">
        <v>36</v>
      </c>
      <c r="AX231" s="14" t="s">
        <v>81</v>
      </c>
      <c r="AY231" s="229" t="s">
        <v>135</v>
      </c>
    </row>
    <row r="232" spans="2:51" s="13" customFormat="1" ht="11.25">
      <c r="B232" s="209"/>
      <c r="C232" s="210"/>
      <c r="D232" s="204" t="s">
        <v>146</v>
      </c>
      <c r="E232" s="211" t="s">
        <v>1</v>
      </c>
      <c r="F232" s="212" t="s">
        <v>97</v>
      </c>
      <c r="G232" s="210"/>
      <c r="H232" s="211" t="s">
        <v>1</v>
      </c>
      <c r="I232" s="213"/>
      <c r="J232" s="210"/>
      <c r="K232" s="210"/>
      <c r="L232" s="214"/>
      <c r="M232" s="215"/>
      <c r="N232" s="216"/>
      <c r="O232" s="216"/>
      <c r="P232" s="216"/>
      <c r="Q232" s="216"/>
      <c r="R232" s="216"/>
      <c r="S232" s="216"/>
      <c r="T232" s="217"/>
      <c r="AT232" s="218" t="s">
        <v>146</v>
      </c>
      <c r="AU232" s="218" t="s">
        <v>90</v>
      </c>
      <c r="AV232" s="13" t="s">
        <v>88</v>
      </c>
      <c r="AW232" s="13" t="s">
        <v>36</v>
      </c>
      <c r="AX232" s="13" t="s">
        <v>81</v>
      </c>
      <c r="AY232" s="218" t="s">
        <v>135</v>
      </c>
    </row>
    <row r="233" spans="2:51" s="14" customFormat="1" ht="11.25">
      <c r="B233" s="219"/>
      <c r="C233" s="220"/>
      <c r="D233" s="204" t="s">
        <v>146</v>
      </c>
      <c r="E233" s="221" t="s">
        <v>1</v>
      </c>
      <c r="F233" s="222" t="s">
        <v>197</v>
      </c>
      <c r="G233" s="220"/>
      <c r="H233" s="223">
        <v>8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146</v>
      </c>
      <c r="AU233" s="229" t="s">
        <v>90</v>
      </c>
      <c r="AV233" s="14" t="s">
        <v>90</v>
      </c>
      <c r="AW233" s="14" t="s">
        <v>36</v>
      </c>
      <c r="AX233" s="14" t="s">
        <v>81</v>
      </c>
      <c r="AY233" s="229" t="s">
        <v>135</v>
      </c>
    </row>
    <row r="234" spans="2:51" s="15" customFormat="1" ht="11.25">
      <c r="B234" s="230"/>
      <c r="C234" s="231"/>
      <c r="D234" s="204" t="s">
        <v>146</v>
      </c>
      <c r="E234" s="232" t="s">
        <v>1</v>
      </c>
      <c r="F234" s="233" t="s">
        <v>187</v>
      </c>
      <c r="G234" s="231"/>
      <c r="H234" s="234">
        <v>23</v>
      </c>
      <c r="I234" s="235"/>
      <c r="J234" s="231"/>
      <c r="K234" s="231"/>
      <c r="L234" s="236"/>
      <c r="M234" s="237"/>
      <c r="N234" s="238"/>
      <c r="O234" s="238"/>
      <c r="P234" s="238"/>
      <c r="Q234" s="238"/>
      <c r="R234" s="238"/>
      <c r="S234" s="238"/>
      <c r="T234" s="239"/>
      <c r="AT234" s="240" t="s">
        <v>146</v>
      </c>
      <c r="AU234" s="240" t="s">
        <v>90</v>
      </c>
      <c r="AV234" s="15" t="s">
        <v>142</v>
      </c>
      <c r="AW234" s="15" t="s">
        <v>36</v>
      </c>
      <c r="AX234" s="15" t="s">
        <v>88</v>
      </c>
      <c r="AY234" s="240" t="s">
        <v>135</v>
      </c>
    </row>
    <row r="235" spans="1:65" s="2" customFormat="1" ht="24.2" customHeight="1">
      <c r="A235" s="34"/>
      <c r="B235" s="35"/>
      <c r="C235" s="191" t="s">
        <v>265</v>
      </c>
      <c r="D235" s="191" t="s">
        <v>137</v>
      </c>
      <c r="E235" s="192" t="s">
        <v>706</v>
      </c>
      <c r="F235" s="193" t="s">
        <v>707</v>
      </c>
      <c r="G235" s="194" t="s">
        <v>397</v>
      </c>
      <c r="H235" s="195">
        <v>16</v>
      </c>
      <c r="I235" s="196"/>
      <c r="J235" s="197">
        <f>ROUND(I235*H235,2)</f>
        <v>0</v>
      </c>
      <c r="K235" s="193" t="s">
        <v>141</v>
      </c>
      <c r="L235" s="39"/>
      <c r="M235" s="198" t="s">
        <v>1</v>
      </c>
      <c r="N235" s="199" t="s">
        <v>46</v>
      </c>
      <c r="O235" s="71"/>
      <c r="P235" s="200">
        <f>O235*H235</f>
        <v>0</v>
      </c>
      <c r="Q235" s="200">
        <v>0</v>
      </c>
      <c r="R235" s="200">
        <f>Q235*H235</f>
        <v>0</v>
      </c>
      <c r="S235" s="200">
        <v>0</v>
      </c>
      <c r="T235" s="201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02" t="s">
        <v>142</v>
      </c>
      <c r="AT235" s="202" t="s">
        <v>137</v>
      </c>
      <c r="AU235" s="202" t="s">
        <v>90</v>
      </c>
      <c r="AY235" s="17" t="s">
        <v>135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17" t="s">
        <v>88</v>
      </c>
      <c r="BK235" s="203">
        <f>ROUND(I235*H235,2)</f>
        <v>0</v>
      </c>
      <c r="BL235" s="17" t="s">
        <v>142</v>
      </c>
      <c r="BM235" s="202" t="s">
        <v>708</v>
      </c>
    </row>
    <row r="236" spans="1:47" s="2" customFormat="1" ht="29.25">
      <c r="A236" s="34"/>
      <c r="B236" s="35"/>
      <c r="C236" s="36"/>
      <c r="D236" s="204" t="s">
        <v>144</v>
      </c>
      <c r="E236" s="36"/>
      <c r="F236" s="205" t="s">
        <v>709</v>
      </c>
      <c r="G236" s="36"/>
      <c r="H236" s="36"/>
      <c r="I236" s="206"/>
      <c r="J236" s="36"/>
      <c r="K236" s="36"/>
      <c r="L236" s="39"/>
      <c r="M236" s="207"/>
      <c r="N236" s="208"/>
      <c r="O236" s="71"/>
      <c r="P236" s="71"/>
      <c r="Q236" s="71"/>
      <c r="R236" s="71"/>
      <c r="S236" s="71"/>
      <c r="T236" s="72"/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144</v>
      </c>
      <c r="AU236" s="17" t="s">
        <v>90</v>
      </c>
    </row>
    <row r="237" spans="2:51" s="13" customFormat="1" ht="11.25">
      <c r="B237" s="209"/>
      <c r="C237" s="210"/>
      <c r="D237" s="204" t="s">
        <v>146</v>
      </c>
      <c r="E237" s="211" t="s">
        <v>1</v>
      </c>
      <c r="F237" s="212" t="s">
        <v>85</v>
      </c>
      <c r="G237" s="210"/>
      <c r="H237" s="211" t="s">
        <v>1</v>
      </c>
      <c r="I237" s="213"/>
      <c r="J237" s="210"/>
      <c r="K237" s="210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146</v>
      </c>
      <c r="AU237" s="218" t="s">
        <v>90</v>
      </c>
      <c r="AV237" s="13" t="s">
        <v>88</v>
      </c>
      <c r="AW237" s="13" t="s">
        <v>36</v>
      </c>
      <c r="AX237" s="13" t="s">
        <v>81</v>
      </c>
      <c r="AY237" s="218" t="s">
        <v>135</v>
      </c>
    </row>
    <row r="238" spans="2:51" s="14" customFormat="1" ht="11.25">
      <c r="B238" s="219"/>
      <c r="C238" s="220"/>
      <c r="D238" s="204" t="s">
        <v>146</v>
      </c>
      <c r="E238" s="221" t="s">
        <v>1</v>
      </c>
      <c r="F238" s="222" t="s">
        <v>222</v>
      </c>
      <c r="G238" s="220"/>
      <c r="H238" s="223">
        <v>11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146</v>
      </c>
      <c r="AU238" s="229" t="s">
        <v>90</v>
      </c>
      <c r="AV238" s="14" t="s">
        <v>90</v>
      </c>
      <c r="AW238" s="14" t="s">
        <v>36</v>
      </c>
      <c r="AX238" s="14" t="s">
        <v>81</v>
      </c>
      <c r="AY238" s="229" t="s">
        <v>135</v>
      </c>
    </row>
    <row r="239" spans="2:51" s="13" customFormat="1" ht="11.25">
      <c r="B239" s="209"/>
      <c r="C239" s="210"/>
      <c r="D239" s="204" t="s">
        <v>146</v>
      </c>
      <c r="E239" s="211" t="s">
        <v>1</v>
      </c>
      <c r="F239" s="212" t="s">
        <v>97</v>
      </c>
      <c r="G239" s="210"/>
      <c r="H239" s="211" t="s">
        <v>1</v>
      </c>
      <c r="I239" s="213"/>
      <c r="J239" s="210"/>
      <c r="K239" s="210"/>
      <c r="L239" s="214"/>
      <c r="M239" s="215"/>
      <c r="N239" s="216"/>
      <c r="O239" s="216"/>
      <c r="P239" s="216"/>
      <c r="Q239" s="216"/>
      <c r="R239" s="216"/>
      <c r="S239" s="216"/>
      <c r="T239" s="217"/>
      <c r="AT239" s="218" t="s">
        <v>146</v>
      </c>
      <c r="AU239" s="218" t="s">
        <v>90</v>
      </c>
      <c r="AV239" s="13" t="s">
        <v>88</v>
      </c>
      <c r="AW239" s="13" t="s">
        <v>36</v>
      </c>
      <c r="AX239" s="13" t="s">
        <v>81</v>
      </c>
      <c r="AY239" s="218" t="s">
        <v>135</v>
      </c>
    </row>
    <row r="240" spans="2:51" s="14" customFormat="1" ht="11.25">
      <c r="B240" s="219"/>
      <c r="C240" s="220"/>
      <c r="D240" s="204" t="s">
        <v>146</v>
      </c>
      <c r="E240" s="221" t="s">
        <v>1</v>
      </c>
      <c r="F240" s="222" t="s">
        <v>170</v>
      </c>
      <c r="G240" s="220"/>
      <c r="H240" s="223">
        <v>5</v>
      </c>
      <c r="I240" s="224"/>
      <c r="J240" s="220"/>
      <c r="K240" s="220"/>
      <c r="L240" s="225"/>
      <c r="M240" s="226"/>
      <c r="N240" s="227"/>
      <c r="O240" s="227"/>
      <c r="P240" s="227"/>
      <c r="Q240" s="227"/>
      <c r="R240" s="227"/>
      <c r="S240" s="227"/>
      <c r="T240" s="228"/>
      <c r="AT240" s="229" t="s">
        <v>146</v>
      </c>
      <c r="AU240" s="229" t="s">
        <v>90</v>
      </c>
      <c r="AV240" s="14" t="s">
        <v>90</v>
      </c>
      <c r="AW240" s="14" t="s">
        <v>36</v>
      </c>
      <c r="AX240" s="14" t="s">
        <v>81</v>
      </c>
      <c r="AY240" s="229" t="s">
        <v>135</v>
      </c>
    </row>
    <row r="241" spans="2:51" s="15" customFormat="1" ht="11.25">
      <c r="B241" s="230"/>
      <c r="C241" s="231"/>
      <c r="D241" s="204" t="s">
        <v>146</v>
      </c>
      <c r="E241" s="232" t="s">
        <v>1</v>
      </c>
      <c r="F241" s="233" t="s">
        <v>187</v>
      </c>
      <c r="G241" s="231"/>
      <c r="H241" s="234">
        <v>16</v>
      </c>
      <c r="I241" s="235"/>
      <c r="J241" s="231"/>
      <c r="K241" s="231"/>
      <c r="L241" s="236"/>
      <c r="M241" s="237"/>
      <c r="N241" s="238"/>
      <c r="O241" s="238"/>
      <c r="P241" s="238"/>
      <c r="Q241" s="238"/>
      <c r="R241" s="238"/>
      <c r="S241" s="238"/>
      <c r="T241" s="239"/>
      <c r="AT241" s="240" t="s">
        <v>146</v>
      </c>
      <c r="AU241" s="240" t="s">
        <v>90</v>
      </c>
      <c r="AV241" s="15" t="s">
        <v>142</v>
      </c>
      <c r="AW241" s="15" t="s">
        <v>36</v>
      </c>
      <c r="AX241" s="15" t="s">
        <v>88</v>
      </c>
      <c r="AY241" s="240" t="s">
        <v>135</v>
      </c>
    </row>
    <row r="242" spans="1:65" s="2" customFormat="1" ht="24.2" customHeight="1">
      <c r="A242" s="34"/>
      <c r="B242" s="35"/>
      <c r="C242" s="191" t="s">
        <v>272</v>
      </c>
      <c r="D242" s="191" t="s">
        <v>137</v>
      </c>
      <c r="E242" s="192" t="s">
        <v>710</v>
      </c>
      <c r="F242" s="193" t="s">
        <v>711</v>
      </c>
      <c r="G242" s="194" t="s">
        <v>397</v>
      </c>
      <c r="H242" s="195">
        <v>14</v>
      </c>
      <c r="I242" s="196"/>
      <c r="J242" s="197">
        <f>ROUND(I242*H242,2)</f>
        <v>0</v>
      </c>
      <c r="K242" s="193" t="s">
        <v>141</v>
      </c>
      <c r="L242" s="39"/>
      <c r="M242" s="198" t="s">
        <v>1</v>
      </c>
      <c r="N242" s="199" t="s">
        <v>46</v>
      </c>
      <c r="O242" s="71"/>
      <c r="P242" s="200">
        <f>O242*H242</f>
        <v>0</v>
      </c>
      <c r="Q242" s="200">
        <v>0</v>
      </c>
      <c r="R242" s="200">
        <f>Q242*H242</f>
        <v>0</v>
      </c>
      <c r="S242" s="200">
        <v>0</v>
      </c>
      <c r="T242" s="201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02" t="s">
        <v>142</v>
      </c>
      <c r="AT242" s="202" t="s">
        <v>137</v>
      </c>
      <c r="AU242" s="202" t="s">
        <v>90</v>
      </c>
      <c r="AY242" s="17" t="s">
        <v>135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17" t="s">
        <v>88</v>
      </c>
      <c r="BK242" s="203">
        <f>ROUND(I242*H242,2)</f>
        <v>0</v>
      </c>
      <c r="BL242" s="17" t="s">
        <v>142</v>
      </c>
      <c r="BM242" s="202" t="s">
        <v>712</v>
      </c>
    </row>
    <row r="243" spans="1:47" s="2" customFormat="1" ht="29.25">
      <c r="A243" s="34"/>
      <c r="B243" s="35"/>
      <c r="C243" s="36"/>
      <c r="D243" s="204" t="s">
        <v>144</v>
      </c>
      <c r="E243" s="36"/>
      <c r="F243" s="205" t="s">
        <v>713</v>
      </c>
      <c r="G243" s="36"/>
      <c r="H243" s="36"/>
      <c r="I243" s="206"/>
      <c r="J243" s="36"/>
      <c r="K243" s="36"/>
      <c r="L243" s="39"/>
      <c r="M243" s="207"/>
      <c r="N243" s="208"/>
      <c r="O243" s="71"/>
      <c r="P243" s="71"/>
      <c r="Q243" s="71"/>
      <c r="R243" s="71"/>
      <c r="S243" s="71"/>
      <c r="T243" s="72"/>
      <c r="U243" s="34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144</v>
      </c>
      <c r="AU243" s="17" t="s">
        <v>90</v>
      </c>
    </row>
    <row r="244" spans="2:51" s="13" customFormat="1" ht="11.25">
      <c r="B244" s="209"/>
      <c r="C244" s="210"/>
      <c r="D244" s="204" t="s">
        <v>146</v>
      </c>
      <c r="E244" s="211" t="s">
        <v>1</v>
      </c>
      <c r="F244" s="212" t="s">
        <v>85</v>
      </c>
      <c r="G244" s="210"/>
      <c r="H244" s="211" t="s">
        <v>1</v>
      </c>
      <c r="I244" s="213"/>
      <c r="J244" s="210"/>
      <c r="K244" s="210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146</v>
      </c>
      <c r="AU244" s="218" t="s">
        <v>90</v>
      </c>
      <c r="AV244" s="13" t="s">
        <v>88</v>
      </c>
      <c r="AW244" s="13" t="s">
        <v>36</v>
      </c>
      <c r="AX244" s="13" t="s">
        <v>81</v>
      </c>
      <c r="AY244" s="218" t="s">
        <v>135</v>
      </c>
    </row>
    <row r="245" spans="2:51" s="14" customFormat="1" ht="11.25">
      <c r="B245" s="219"/>
      <c r="C245" s="220"/>
      <c r="D245" s="204" t="s">
        <v>146</v>
      </c>
      <c r="E245" s="221" t="s">
        <v>1</v>
      </c>
      <c r="F245" s="222" t="s">
        <v>214</v>
      </c>
      <c r="G245" s="220"/>
      <c r="H245" s="223">
        <v>10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146</v>
      </c>
      <c r="AU245" s="229" t="s">
        <v>90</v>
      </c>
      <c r="AV245" s="14" t="s">
        <v>90</v>
      </c>
      <c r="AW245" s="14" t="s">
        <v>36</v>
      </c>
      <c r="AX245" s="14" t="s">
        <v>81</v>
      </c>
      <c r="AY245" s="229" t="s">
        <v>135</v>
      </c>
    </row>
    <row r="246" spans="2:51" s="13" customFormat="1" ht="11.25">
      <c r="B246" s="209"/>
      <c r="C246" s="210"/>
      <c r="D246" s="204" t="s">
        <v>146</v>
      </c>
      <c r="E246" s="211" t="s">
        <v>1</v>
      </c>
      <c r="F246" s="212" t="s">
        <v>97</v>
      </c>
      <c r="G246" s="210"/>
      <c r="H246" s="211" t="s">
        <v>1</v>
      </c>
      <c r="I246" s="213"/>
      <c r="J246" s="210"/>
      <c r="K246" s="210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146</v>
      </c>
      <c r="AU246" s="218" t="s">
        <v>90</v>
      </c>
      <c r="AV246" s="13" t="s">
        <v>88</v>
      </c>
      <c r="AW246" s="13" t="s">
        <v>36</v>
      </c>
      <c r="AX246" s="13" t="s">
        <v>81</v>
      </c>
      <c r="AY246" s="218" t="s">
        <v>135</v>
      </c>
    </row>
    <row r="247" spans="2:51" s="14" customFormat="1" ht="11.25">
      <c r="B247" s="219"/>
      <c r="C247" s="220"/>
      <c r="D247" s="204" t="s">
        <v>146</v>
      </c>
      <c r="E247" s="221" t="s">
        <v>1</v>
      </c>
      <c r="F247" s="222" t="s">
        <v>142</v>
      </c>
      <c r="G247" s="220"/>
      <c r="H247" s="223">
        <v>4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146</v>
      </c>
      <c r="AU247" s="229" t="s">
        <v>90</v>
      </c>
      <c r="AV247" s="14" t="s">
        <v>90</v>
      </c>
      <c r="AW247" s="14" t="s">
        <v>36</v>
      </c>
      <c r="AX247" s="14" t="s">
        <v>81</v>
      </c>
      <c r="AY247" s="229" t="s">
        <v>135</v>
      </c>
    </row>
    <row r="248" spans="2:51" s="15" customFormat="1" ht="11.25">
      <c r="B248" s="230"/>
      <c r="C248" s="231"/>
      <c r="D248" s="204" t="s">
        <v>146</v>
      </c>
      <c r="E248" s="232" t="s">
        <v>1</v>
      </c>
      <c r="F248" s="233" t="s">
        <v>187</v>
      </c>
      <c r="G248" s="231"/>
      <c r="H248" s="234">
        <v>14</v>
      </c>
      <c r="I248" s="235"/>
      <c r="J248" s="231"/>
      <c r="K248" s="231"/>
      <c r="L248" s="236"/>
      <c r="M248" s="237"/>
      <c r="N248" s="238"/>
      <c r="O248" s="238"/>
      <c r="P248" s="238"/>
      <c r="Q248" s="238"/>
      <c r="R248" s="238"/>
      <c r="S248" s="238"/>
      <c r="T248" s="239"/>
      <c r="AT248" s="240" t="s">
        <v>146</v>
      </c>
      <c r="AU248" s="240" t="s">
        <v>90</v>
      </c>
      <c r="AV248" s="15" t="s">
        <v>142</v>
      </c>
      <c r="AW248" s="15" t="s">
        <v>36</v>
      </c>
      <c r="AX248" s="15" t="s">
        <v>88</v>
      </c>
      <c r="AY248" s="240" t="s">
        <v>135</v>
      </c>
    </row>
    <row r="249" spans="1:65" s="2" customFormat="1" ht="24.2" customHeight="1">
      <c r="A249" s="34"/>
      <c r="B249" s="35"/>
      <c r="C249" s="191" t="s">
        <v>279</v>
      </c>
      <c r="D249" s="191" t="s">
        <v>137</v>
      </c>
      <c r="E249" s="192" t="s">
        <v>714</v>
      </c>
      <c r="F249" s="193" t="s">
        <v>715</v>
      </c>
      <c r="G249" s="194" t="s">
        <v>397</v>
      </c>
      <c r="H249" s="195">
        <v>6</v>
      </c>
      <c r="I249" s="196"/>
      <c r="J249" s="197">
        <f>ROUND(I249*H249,2)</f>
        <v>0</v>
      </c>
      <c r="K249" s="193" t="s">
        <v>141</v>
      </c>
      <c r="L249" s="39"/>
      <c r="M249" s="198" t="s">
        <v>1</v>
      </c>
      <c r="N249" s="199" t="s">
        <v>46</v>
      </c>
      <c r="O249" s="71"/>
      <c r="P249" s="200">
        <f>O249*H249</f>
        <v>0</v>
      </c>
      <c r="Q249" s="200">
        <v>0</v>
      </c>
      <c r="R249" s="200">
        <f>Q249*H249</f>
        <v>0</v>
      </c>
      <c r="S249" s="200">
        <v>0</v>
      </c>
      <c r="T249" s="201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202" t="s">
        <v>142</v>
      </c>
      <c r="AT249" s="202" t="s">
        <v>137</v>
      </c>
      <c r="AU249" s="202" t="s">
        <v>90</v>
      </c>
      <c r="AY249" s="17" t="s">
        <v>135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17" t="s">
        <v>88</v>
      </c>
      <c r="BK249" s="203">
        <f>ROUND(I249*H249,2)</f>
        <v>0</v>
      </c>
      <c r="BL249" s="17" t="s">
        <v>142</v>
      </c>
      <c r="BM249" s="202" t="s">
        <v>716</v>
      </c>
    </row>
    <row r="250" spans="1:47" s="2" customFormat="1" ht="29.25">
      <c r="A250" s="34"/>
      <c r="B250" s="35"/>
      <c r="C250" s="36"/>
      <c r="D250" s="204" t="s">
        <v>144</v>
      </c>
      <c r="E250" s="36"/>
      <c r="F250" s="205" t="s">
        <v>717</v>
      </c>
      <c r="G250" s="36"/>
      <c r="H250" s="36"/>
      <c r="I250" s="206"/>
      <c r="J250" s="36"/>
      <c r="K250" s="36"/>
      <c r="L250" s="39"/>
      <c r="M250" s="207"/>
      <c r="N250" s="208"/>
      <c r="O250" s="71"/>
      <c r="P250" s="71"/>
      <c r="Q250" s="71"/>
      <c r="R250" s="71"/>
      <c r="S250" s="71"/>
      <c r="T250" s="72"/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144</v>
      </c>
      <c r="AU250" s="17" t="s">
        <v>90</v>
      </c>
    </row>
    <row r="251" spans="2:51" s="13" customFormat="1" ht="11.25">
      <c r="B251" s="209"/>
      <c r="C251" s="210"/>
      <c r="D251" s="204" t="s">
        <v>146</v>
      </c>
      <c r="E251" s="211" t="s">
        <v>1</v>
      </c>
      <c r="F251" s="212" t="s">
        <v>85</v>
      </c>
      <c r="G251" s="210"/>
      <c r="H251" s="211" t="s">
        <v>1</v>
      </c>
      <c r="I251" s="213"/>
      <c r="J251" s="210"/>
      <c r="K251" s="210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146</v>
      </c>
      <c r="AU251" s="218" t="s">
        <v>90</v>
      </c>
      <c r="AV251" s="13" t="s">
        <v>88</v>
      </c>
      <c r="AW251" s="13" t="s">
        <v>36</v>
      </c>
      <c r="AX251" s="13" t="s">
        <v>81</v>
      </c>
      <c r="AY251" s="218" t="s">
        <v>135</v>
      </c>
    </row>
    <row r="252" spans="2:51" s="14" customFormat="1" ht="11.25">
      <c r="B252" s="219"/>
      <c r="C252" s="220"/>
      <c r="D252" s="204" t="s">
        <v>146</v>
      </c>
      <c r="E252" s="221" t="s">
        <v>1</v>
      </c>
      <c r="F252" s="222" t="s">
        <v>156</v>
      </c>
      <c r="G252" s="220"/>
      <c r="H252" s="223">
        <v>3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146</v>
      </c>
      <c r="AU252" s="229" t="s">
        <v>90</v>
      </c>
      <c r="AV252" s="14" t="s">
        <v>90</v>
      </c>
      <c r="AW252" s="14" t="s">
        <v>36</v>
      </c>
      <c r="AX252" s="14" t="s">
        <v>81</v>
      </c>
      <c r="AY252" s="229" t="s">
        <v>135</v>
      </c>
    </row>
    <row r="253" spans="2:51" s="13" customFormat="1" ht="11.25">
      <c r="B253" s="209"/>
      <c r="C253" s="210"/>
      <c r="D253" s="204" t="s">
        <v>146</v>
      </c>
      <c r="E253" s="211" t="s">
        <v>1</v>
      </c>
      <c r="F253" s="212" t="s">
        <v>97</v>
      </c>
      <c r="G253" s="210"/>
      <c r="H253" s="211" t="s">
        <v>1</v>
      </c>
      <c r="I253" s="213"/>
      <c r="J253" s="210"/>
      <c r="K253" s="210"/>
      <c r="L253" s="214"/>
      <c r="M253" s="215"/>
      <c r="N253" s="216"/>
      <c r="O253" s="216"/>
      <c r="P253" s="216"/>
      <c r="Q253" s="216"/>
      <c r="R253" s="216"/>
      <c r="S253" s="216"/>
      <c r="T253" s="217"/>
      <c r="AT253" s="218" t="s">
        <v>146</v>
      </c>
      <c r="AU253" s="218" t="s">
        <v>90</v>
      </c>
      <c r="AV253" s="13" t="s">
        <v>88</v>
      </c>
      <c r="AW253" s="13" t="s">
        <v>36</v>
      </c>
      <c r="AX253" s="13" t="s">
        <v>81</v>
      </c>
      <c r="AY253" s="218" t="s">
        <v>135</v>
      </c>
    </row>
    <row r="254" spans="2:51" s="14" customFormat="1" ht="11.25">
      <c r="B254" s="219"/>
      <c r="C254" s="220"/>
      <c r="D254" s="204" t="s">
        <v>146</v>
      </c>
      <c r="E254" s="221" t="s">
        <v>1</v>
      </c>
      <c r="F254" s="222" t="s">
        <v>156</v>
      </c>
      <c r="G254" s="220"/>
      <c r="H254" s="223">
        <v>3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146</v>
      </c>
      <c r="AU254" s="229" t="s">
        <v>90</v>
      </c>
      <c r="AV254" s="14" t="s">
        <v>90</v>
      </c>
      <c r="AW254" s="14" t="s">
        <v>36</v>
      </c>
      <c r="AX254" s="14" t="s">
        <v>81</v>
      </c>
      <c r="AY254" s="229" t="s">
        <v>135</v>
      </c>
    </row>
    <row r="255" spans="2:51" s="15" customFormat="1" ht="11.25">
      <c r="B255" s="230"/>
      <c r="C255" s="231"/>
      <c r="D255" s="204" t="s">
        <v>146</v>
      </c>
      <c r="E255" s="232" t="s">
        <v>1</v>
      </c>
      <c r="F255" s="233" t="s">
        <v>187</v>
      </c>
      <c r="G255" s="231"/>
      <c r="H255" s="234">
        <v>6</v>
      </c>
      <c r="I255" s="235"/>
      <c r="J255" s="231"/>
      <c r="K255" s="231"/>
      <c r="L255" s="236"/>
      <c r="M255" s="237"/>
      <c r="N255" s="238"/>
      <c r="O255" s="238"/>
      <c r="P255" s="238"/>
      <c r="Q255" s="238"/>
      <c r="R255" s="238"/>
      <c r="S255" s="238"/>
      <c r="T255" s="239"/>
      <c r="AT255" s="240" t="s">
        <v>146</v>
      </c>
      <c r="AU255" s="240" t="s">
        <v>90</v>
      </c>
      <c r="AV255" s="15" t="s">
        <v>142</v>
      </c>
      <c r="AW255" s="15" t="s">
        <v>36</v>
      </c>
      <c r="AX255" s="15" t="s">
        <v>88</v>
      </c>
      <c r="AY255" s="240" t="s">
        <v>135</v>
      </c>
    </row>
    <row r="256" spans="1:65" s="2" customFormat="1" ht="24.2" customHeight="1">
      <c r="A256" s="34"/>
      <c r="B256" s="35"/>
      <c r="C256" s="191" t="s">
        <v>285</v>
      </c>
      <c r="D256" s="191" t="s">
        <v>137</v>
      </c>
      <c r="E256" s="192" t="s">
        <v>718</v>
      </c>
      <c r="F256" s="193" t="s">
        <v>719</v>
      </c>
      <c r="G256" s="194" t="s">
        <v>397</v>
      </c>
      <c r="H256" s="195">
        <v>1</v>
      </c>
      <c r="I256" s="196"/>
      <c r="J256" s="197">
        <f>ROUND(I256*H256,2)</f>
        <v>0</v>
      </c>
      <c r="K256" s="193" t="s">
        <v>141</v>
      </c>
      <c r="L256" s="39"/>
      <c r="M256" s="198" t="s">
        <v>1</v>
      </c>
      <c r="N256" s="199" t="s">
        <v>46</v>
      </c>
      <c r="O256" s="71"/>
      <c r="P256" s="200">
        <f>O256*H256</f>
        <v>0</v>
      </c>
      <c r="Q256" s="200">
        <v>0</v>
      </c>
      <c r="R256" s="200">
        <f>Q256*H256</f>
        <v>0</v>
      </c>
      <c r="S256" s="200">
        <v>0</v>
      </c>
      <c r="T256" s="201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02" t="s">
        <v>142</v>
      </c>
      <c r="AT256" s="202" t="s">
        <v>137</v>
      </c>
      <c r="AU256" s="202" t="s">
        <v>90</v>
      </c>
      <c r="AY256" s="17" t="s">
        <v>135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17" t="s">
        <v>88</v>
      </c>
      <c r="BK256" s="203">
        <f>ROUND(I256*H256,2)</f>
        <v>0</v>
      </c>
      <c r="BL256" s="17" t="s">
        <v>142</v>
      </c>
      <c r="BM256" s="202" t="s">
        <v>720</v>
      </c>
    </row>
    <row r="257" spans="1:47" s="2" customFormat="1" ht="29.25">
      <c r="A257" s="34"/>
      <c r="B257" s="35"/>
      <c r="C257" s="36"/>
      <c r="D257" s="204" t="s">
        <v>144</v>
      </c>
      <c r="E257" s="36"/>
      <c r="F257" s="205" t="s">
        <v>721</v>
      </c>
      <c r="G257" s="36"/>
      <c r="H257" s="36"/>
      <c r="I257" s="206"/>
      <c r="J257" s="36"/>
      <c r="K257" s="36"/>
      <c r="L257" s="39"/>
      <c r="M257" s="207"/>
      <c r="N257" s="208"/>
      <c r="O257" s="71"/>
      <c r="P257" s="71"/>
      <c r="Q257" s="71"/>
      <c r="R257" s="71"/>
      <c r="S257" s="71"/>
      <c r="T257" s="72"/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144</v>
      </c>
      <c r="AU257" s="17" t="s">
        <v>90</v>
      </c>
    </row>
    <row r="258" spans="2:51" s="13" customFormat="1" ht="11.25">
      <c r="B258" s="209"/>
      <c r="C258" s="210"/>
      <c r="D258" s="204" t="s">
        <v>146</v>
      </c>
      <c r="E258" s="211" t="s">
        <v>1</v>
      </c>
      <c r="F258" s="212" t="s">
        <v>85</v>
      </c>
      <c r="G258" s="210"/>
      <c r="H258" s="211" t="s">
        <v>1</v>
      </c>
      <c r="I258" s="213"/>
      <c r="J258" s="210"/>
      <c r="K258" s="210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146</v>
      </c>
      <c r="AU258" s="218" t="s">
        <v>90</v>
      </c>
      <c r="AV258" s="13" t="s">
        <v>88</v>
      </c>
      <c r="AW258" s="13" t="s">
        <v>36</v>
      </c>
      <c r="AX258" s="13" t="s">
        <v>81</v>
      </c>
      <c r="AY258" s="218" t="s">
        <v>135</v>
      </c>
    </row>
    <row r="259" spans="2:51" s="14" customFormat="1" ht="11.25">
      <c r="B259" s="219"/>
      <c r="C259" s="220"/>
      <c r="D259" s="204" t="s">
        <v>146</v>
      </c>
      <c r="E259" s="221" t="s">
        <v>1</v>
      </c>
      <c r="F259" s="222" t="s">
        <v>88</v>
      </c>
      <c r="G259" s="220"/>
      <c r="H259" s="223">
        <v>1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146</v>
      </c>
      <c r="AU259" s="229" t="s">
        <v>90</v>
      </c>
      <c r="AV259" s="14" t="s">
        <v>90</v>
      </c>
      <c r="AW259" s="14" t="s">
        <v>36</v>
      </c>
      <c r="AX259" s="14" t="s">
        <v>81</v>
      </c>
      <c r="AY259" s="229" t="s">
        <v>135</v>
      </c>
    </row>
    <row r="260" spans="2:51" s="13" customFormat="1" ht="11.25">
      <c r="B260" s="209"/>
      <c r="C260" s="210"/>
      <c r="D260" s="204" t="s">
        <v>146</v>
      </c>
      <c r="E260" s="211" t="s">
        <v>1</v>
      </c>
      <c r="F260" s="212" t="s">
        <v>97</v>
      </c>
      <c r="G260" s="210"/>
      <c r="H260" s="211" t="s">
        <v>1</v>
      </c>
      <c r="I260" s="213"/>
      <c r="J260" s="210"/>
      <c r="K260" s="210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146</v>
      </c>
      <c r="AU260" s="218" t="s">
        <v>90</v>
      </c>
      <c r="AV260" s="13" t="s">
        <v>88</v>
      </c>
      <c r="AW260" s="13" t="s">
        <v>36</v>
      </c>
      <c r="AX260" s="13" t="s">
        <v>81</v>
      </c>
      <c r="AY260" s="218" t="s">
        <v>135</v>
      </c>
    </row>
    <row r="261" spans="2:51" s="14" customFormat="1" ht="11.25">
      <c r="B261" s="219"/>
      <c r="C261" s="220"/>
      <c r="D261" s="204" t="s">
        <v>146</v>
      </c>
      <c r="E261" s="221" t="s">
        <v>1</v>
      </c>
      <c r="F261" s="222" t="s">
        <v>81</v>
      </c>
      <c r="G261" s="220"/>
      <c r="H261" s="223">
        <v>0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146</v>
      </c>
      <c r="AU261" s="229" t="s">
        <v>90</v>
      </c>
      <c r="AV261" s="14" t="s">
        <v>90</v>
      </c>
      <c r="AW261" s="14" t="s">
        <v>36</v>
      </c>
      <c r="AX261" s="14" t="s">
        <v>81</v>
      </c>
      <c r="AY261" s="229" t="s">
        <v>135</v>
      </c>
    </row>
    <row r="262" spans="2:51" s="15" customFormat="1" ht="11.25">
      <c r="B262" s="230"/>
      <c r="C262" s="231"/>
      <c r="D262" s="204" t="s">
        <v>146</v>
      </c>
      <c r="E262" s="232" t="s">
        <v>1</v>
      </c>
      <c r="F262" s="233" t="s">
        <v>187</v>
      </c>
      <c r="G262" s="231"/>
      <c r="H262" s="234">
        <v>1</v>
      </c>
      <c r="I262" s="235"/>
      <c r="J262" s="231"/>
      <c r="K262" s="231"/>
      <c r="L262" s="236"/>
      <c r="M262" s="237"/>
      <c r="N262" s="238"/>
      <c r="O262" s="238"/>
      <c r="P262" s="238"/>
      <c r="Q262" s="238"/>
      <c r="R262" s="238"/>
      <c r="S262" s="238"/>
      <c r="T262" s="239"/>
      <c r="AT262" s="240" t="s">
        <v>146</v>
      </c>
      <c r="AU262" s="240" t="s">
        <v>90</v>
      </c>
      <c r="AV262" s="15" t="s">
        <v>142</v>
      </c>
      <c r="AW262" s="15" t="s">
        <v>36</v>
      </c>
      <c r="AX262" s="15" t="s">
        <v>88</v>
      </c>
      <c r="AY262" s="240" t="s">
        <v>135</v>
      </c>
    </row>
    <row r="263" spans="1:65" s="2" customFormat="1" ht="24.2" customHeight="1">
      <c r="A263" s="34"/>
      <c r="B263" s="35"/>
      <c r="C263" s="191" t="s">
        <v>7</v>
      </c>
      <c r="D263" s="191" t="s">
        <v>137</v>
      </c>
      <c r="E263" s="192" t="s">
        <v>722</v>
      </c>
      <c r="F263" s="193" t="s">
        <v>723</v>
      </c>
      <c r="G263" s="194" t="s">
        <v>397</v>
      </c>
      <c r="H263" s="195">
        <v>1512</v>
      </c>
      <c r="I263" s="196"/>
      <c r="J263" s="197">
        <f>ROUND(I263*H263,2)</f>
        <v>0</v>
      </c>
      <c r="K263" s="193" t="s">
        <v>141</v>
      </c>
      <c r="L263" s="39"/>
      <c r="M263" s="198" t="s">
        <v>1</v>
      </c>
      <c r="N263" s="199" t="s">
        <v>46</v>
      </c>
      <c r="O263" s="71"/>
      <c r="P263" s="200">
        <f>O263*H263</f>
        <v>0</v>
      </c>
      <c r="Q263" s="200">
        <v>0</v>
      </c>
      <c r="R263" s="200">
        <f>Q263*H263</f>
        <v>0</v>
      </c>
      <c r="S263" s="200">
        <v>0</v>
      </c>
      <c r="T263" s="201">
        <f>S263*H263</f>
        <v>0</v>
      </c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R263" s="202" t="s">
        <v>142</v>
      </c>
      <c r="AT263" s="202" t="s">
        <v>137</v>
      </c>
      <c r="AU263" s="202" t="s">
        <v>90</v>
      </c>
      <c r="AY263" s="17" t="s">
        <v>135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17" t="s">
        <v>88</v>
      </c>
      <c r="BK263" s="203">
        <f>ROUND(I263*H263,2)</f>
        <v>0</v>
      </c>
      <c r="BL263" s="17" t="s">
        <v>142</v>
      </c>
      <c r="BM263" s="202" t="s">
        <v>724</v>
      </c>
    </row>
    <row r="264" spans="1:47" s="2" customFormat="1" ht="39">
      <c r="A264" s="34"/>
      <c r="B264" s="35"/>
      <c r="C264" s="36"/>
      <c r="D264" s="204" t="s">
        <v>144</v>
      </c>
      <c r="E264" s="36"/>
      <c r="F264" s="205" t="s">
        <v>725</v>
      </c>
      <c r="G264" s="36"/>
      <c r="H264" s="36"/>
      <c r="I264" s="206"/>
      <c r="J264" s="36"/>
      <c r="K264" s="36"/>
      <c r="L264" s="39"/>
      <c r="M264" s="207"/>
      <c r="N264" s="208"/>
      <c r="O264" s="71"/>
      <c r="P264" s="71"/>
      <c r="Q264" s="71"/>
      <c r="R264" s="71"/>
      <c r="S264" s="71"/>
      <c r="T264" s="72"/>
      <c r="U264" s="34"/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T264" s="17" t="s">
        <v>144</v>
      </c>
      <c r="AU264" s="17" t="s">
        <v>90</v>
      </c>
    </row>
    <row r="265" spans="2:51" s="13" customFormat="1" ht="11.25">
      <c r="B265" s="209"/>
      <c r="C265" s="210"/>
      <c r="D265" s="204" t="s">
        <v>146</v>
      </c>
      <c r="E265" s="211" t="s">
        <v>1</v>
      </c>
      <c r="F265" s="212" t="s">
        <v>85</v>
      </c>
      <c r="G265" s="210"/>
      <c r="H265" s="211" t="s">
        <v>1</v>
      </c>
      <c r="I265" s="213"/>
      <c r="J265" s="210"/>
      <c r="K265" s="210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146</v>
      </c>
      <c r="AU265" s="218" t="s">
        <v>90</v>
      </c>
      <c r="AV265" s="13" t="s">
        <v>88</v>
      </c>
      <c r="AW265" s="13" t="s">
        <v>36</v>
      </c>
      <c r="AX265" s="13" t="s">
        <v>81</v>
      </c>
      <c r="AY265" s="218" t="s">
        <v>135</v>
      </c>
    </row>
    <row r="266" spans="2:51" s="14" customFormat="1" ht="11.25">
      <c r="B266" s="219"/>
      <c r="C266" s="220"/>
      <c r="D266" s="204" t="s">
        <v>146</v>
      </c>
      <c r="E266" s="221" t="s">
        <v>1</v>
      </c>
      <c r="F266" s="222" t="s">
        <v>334</v>
      </c>
      <c r="G266" s="220"/>
      <c r="H266" s="223">
        <v>28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146</v>
      </c>
      <c r="AU266" s="229" t="s">
        <v>90</v>
      </c>
      <c r="AV266" s="14" t="s">
        <v>90</v>
      </c>
      <c r="AW266" s="14" t="s">
        <v>36</v>
      </c>
      <c r="AX266" s="14" t="s">
        <v>81</v>
      </c>
      <c r="AY266" s="229" t="s">
        <v>135</v>
      </c>
    </row>
    <row r="267" spans="2:51" s="13" customFormat="1" ht="11.25">
      <c r="B267" s="209"/>
      <c r="C267" s="210"/>
      <c r="D267" s="204" t="s">
        <v>146</v>
      </c>
      <c r="E267" s="211" t="s">
        <v>1</v>
      </c>
      <c r="F267" s="212" t="s">
        <v>97</v>
      </c>
      <c r="G267" s="210"/>
      <c r="H267" s="211" t="s">
        <v>1</v>
      </c>
      <c r="I267" s="213"/>
      <c r="J267" s="210"/>
      <c r="K267" s="210"/>
      <c r="L267" s="214"/>
      <c r="M267" s="215"/>
      <c r="N267" s="216"/>
      <c r="O267" s="216"/>
      <c r="P267" s="216"/>
      <c r="Q267" s="216"/>
      <c r="R267" s="216"/>
      <c r="S267" s="216"/>
      <c r="T267" s="217"/>
      <c r="AT267" s="218" t="s">
        <v>146</v>
      </c>
      <c r="AU267" s="218" t="s">
        <v>90</v>
      </c>
      <c r="AV267" s="13" t="s">
        <v>88</v>
      </c>
      <c r="AW267" s="13" t="s">
        <v>36</v>
      </c>
      <c r="AX267" s="13" t="s">
        <v>81</v>
      </c>
      <c r="AY267" s="218" t="s">
        <v>135</v>
      </c>
    </row>
    <row r="268" spans="2:51" s="14" customFormat="1" ht="11.25">
      <c r="B268" s="219"/>
      <c r="C268" s="220"/>
      <c r="D268" s="204" t="s">
        <v>146</v>
      </c>
      <c r="E268" s="221" t="s">
        <v>1</v>
      </c>
      <c r="F268" s="222" t="s">
        <v>375</v>
      </c>
      <c r="G268" s="220"/>
      <c r="H268" s="223">
        <v>35</v>
      </c>
      <c r="I268" s="224"/>
      <c r="J268" s="220"/>
      <c r="K268" s="220"/>
      <c r="L268" s="225"/>
      <c r="M268" s="226"/>
      <c r="N268" s="227"/>
      <c r="O268" s="227"/>
      <c r="P268" s="227"/>
      <c r="Q268" s="227"/>
      <c r="R268" s="227"/>
      <c r="S268" s="227"/>
      <c r="T268" s="228"/>
      <c r="AT268" s="229" t="s">
        <v>146</v>
      </c>
      <c r="AU268" s="229" t="s">
        <v>90</v>
      </c>
      <c r="AV268" s="14" t="s">
        <v>90</v>
      </c>
      <c r="AW268" s="14" t="s">
        <v>36</v>
      </c>
      <c r="AX268" s="14" t="s">
        <v>81</v>
      </c>
      <c r="AY268" s="229" t="s">
        <v>135</v>
      </c>
    </row>
    <row r="269" spans="2:51" s="15" customFormat="1" ht="11.25">
      <c r="B269" s="230"/>
      <c r="C269" s="231"/>
      <c r="D269" s="204" t="s">
        <v>146</v>
      </c>
      <c r="E269" s="232" t="s">
        <v>1</v>
      </c>
      <c r="F269" s="233" t="s">
        <v>187</v>
      </c>
      <c r="G269" s="231"/>
      <c r="H269" s="234">
        <v>63</v>
      </c>
      <c r="I269" s="235"/>
      <c r="J269" s="231"/>
      <c r="K269" s="231"/>
      <c r="L269" s="236"/>
      <c r="M269" s="237"/>
      <c r="N269" s="238"/>
      <c r="O269" s="238"/>
      <c r="P269" s="238"/>
      <c r="Q269" s="238"/>
      <c r="R269" s="238"/>
      <c r="S269" s="238"/>
      <c r="T269" s="239"/>
      <c r="AT269" s="240" t="s">
        <v>146</v>
      </c>
      <c r="AU269" s="240" t="s">
        <v>90</v>
      </c>
      <c r="AV269" s="15" t="s">
        <v>142</v>
      </c>
      <c r="AW269" s="15" t="s">
        <v>36</v>
      </c>
      <c r="AX269" s="15" t="s">
        <v>88</v>
      </c>
      <c r="AY269" s="240" t="s">
        <v>135</v>
      </c>
    </row>
    <row r="270" spans="2:51" s="14" customFormat="1" ht="11.25">
      <c r="B270" s="219"/>
      <c r="C270" s="220"/>
      <c r="D270" s="204" t="s">
        <v>146</v>
      </c>
      <c r="E270" s="220"/>
      <c r="F270" s="222" t="s">
        <v>726</v>
      </c>
      <c r="G270" s="220"/>
      <c r="H270" s="223">
        <v>1512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146</v>
      </c>
      <c r="AU270" s="229" t="s">
        <v>90</v>
      </c>
      <c r="AV270" s="14" t="s">
        <v>90</v>
      </c>
      <c r="AW270" s="14" t="s">
        <v>4</v>
      </c>
      <c r="AX270" s="14" t="s">
        <v>88</v>
      </c>
      <c r="AY270" s="229" t="s">
        <v>135</v>
      </c>
    </row>
    <row r="271" spans="1:65" s="2" customFormat="1" ht="24.2" customHeight="1">
      <c r="A271" s="34"/>
      <c r="B271" s="35"/>
      <c r="C271" s="191" t="s">
        <v>294</v>
      </c>
      <c r="D271" s="191" t="s">
        <v>137</v>
      </c>
      <c r="E271" s="192" t="s">
        <v>727</v>
      </c>
      <c r="F271" s="193" t="s">
        <v>728</v>
      </c>
      <c r="G271" s="194" t="s">
        <v>397</v>
      </c>
      <c r="H271" s="195">
        <v>552</v>
      </c>
      <c r="I271" s="196"/>
      <c r="J271" s="197">
        <f>ROUND(I271*H271,2)</f>
        <v>0</v>
      </c>
      <c r="K271" s="193" t="s">
        <v>141</v>
      </c>
      <c r="L271" s="39"/>
      <c r="M271" s="198" t="s">
        <v>1</v>
      </c>
      <c r="N271" s="199" t="s">
        <v>46</v>
      </c>
      <c r="O271" s="71"/>
      <c r="P271" s="200">
        <f>O271*H271</f>
        <v>0</v>
      </c>
      <c r="Q271" s="200">
        <v>0</v>
      </c>
      <c r="R271" s="200">
        <f>Q271*H271</f>
        <v>0</v>
      </c>
      <c r="S271" s="200">
        <v>0</v>
      </c>
      <c r="T271" s="201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02" t="s">
        <v>142</v>
      </c>
      <c r="AT271" s="202" t="s">
        <v>137</v>
      </c>
      <c r="AU271" s="202" t="s">
        <v>90</v>
      </c>
      <c r="AY271" s="17" t="s">
        <v>135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17" t="s">
        <v>88</v>
      </c>
      <c r="BK271" s="203">
        <f>ROUND(I271*H271,2)</f>
        <v>0</v>
      </c>
      <c r="BL271" s="17" t="s">
        <v>142</v>
      </c>
      <c r="BM271" s="202" t="s">
        <v>729</v>
      </c>
    </row>
    <row r="272" spans="1:47" s="2" customFormat="1" ht="39">
      <c r="A272" s="34"/>
      <c r="B272" s="35"/>
      <c r="C272" s="36"/>
      <c r="D272" s="204" t="s">
        <v>144</v>
      </c>
      <c r="E272" s="36"/>
      <c r="F272" s="205" t="s">
        <v>730</v>
      </c>
      <c r="G272" s="36"/>
      <c r="H272" s="36"/>
      <c r="I272" s="206"/>
      <c r="J272" s="36"/>
      <c r="K272" s="36"/>
      <c r="L272" s="39"/>
      <c r="M272" s="207"/>
      <c r="N272" s="208"/>
      <c r="O272" s="71"/>
      <c r="P272" s="71"/>
      <c r="Q272" s="71"/>
      <c r="R272" s="71"/>
      <c r="S272" s="71"/>
      <c r="T272" s="72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144</v>
      </c>
      <c r="AU272" s="17" t="s">
        <v>90</v>
      </c>
    </row>
    <row r="273" spans="2:51" s="13" customFormat="1" ht="11.25">
      <c r="B273" s="209"/>
      <c r="C273" s="210"/>
      <c r="D273" s="204" t="s">
        <v>146</v>
      </c>
      <c r="E273" s="211" t="s">
        <v>1</v>
      </c>
      <c r="F273" s="212" t="s">
        <v>85</v>
      </c>
      <c r="G273" s="210"/>
      <c r="H273" s="211" t="s">
        <v>1</v>
      </c>
      <c r="I273" s="213"/>
      <c r="J273" s="210"/>
      <c r="K273" s="210"/>
      <c r="L273" s="214"/>
      <c r="M273" s="215"/>
      <c r="N273" s="216"/>
      <c r="O273" s="216"/>
      <c r="P273" s="216"/>
      <c r="Q273" s="216"/>
      <c r="R273" s="216"/>
      <c r="S273" s="216"/>
      <c r="T273" s="217"/>
      <c r="AT273" s="218" t="s">
        <v>146</v>
      </c>
      <c r="AU273" s="218" t="s">
        <v>90</v>
      </c>
      <c r="AV273" s="13" t="s">
        <v>88</v>
      </c>
      <c r="AW273" s="13" t="s">
        <v>36</v>
      </c>
      <c r="AX273" s="13" t="s">
        <v>81</v>
      </c>
      <c r="AY273" s="218" t="s">
        <v>135</v>
      </c>
    </row>
    <row r="274" spans="2:51" s="14" customFormat="1" ht="11.25">
      <c r="B274" s="219"/>
      <c r="C274" s="220"/>
      <c r="D274" s="204" t="s">
        <v>146</v>
      </c>
      <c r="E274" s="221" t="s">
        <v>1</v>
      </c>
      <c r="F274" s="222" t="s">
        <v>8</v>
      </c>
      <c r="G274" s="220"/>
      <c r="H274" s="223">
        <v>15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146</v>
      </c>
      <c r="AU274" s="229" t="s">
        <v>90</v>
      </c>
      <c r="AV274" s="14" t="s">
        <v>90</v>
      </c>
      <c r="AW274" s="14" t="s">
        <v>36</v>
      </c>
      <c r="AX274" s="14" t="s">
        <v>81</v>
      </c>
      <c r="AY274" s="229" t="s">
        <v>135</v>
      </c>
    </row>
    <row r="275" spans="2:51" s="13" customFormat="1" ht="11.25">
      <c r="B275" s="209"/>
      <c r="C275" s="210"/>
      <c r="D275" s="204" t="s">
        <v>146</v>
      </c>
      <c r="E275" s="211" t="s">
        <v>1</v>
      </c>
      <c r="F275" s="212" t="s">
        <v>97</v>
      </c>
      <c r="G275" s="210"/>
      <c r="H275" s="211" t="s">
        <v>1</v>
      </c>
      <c r="I275" s="213"/>
      <c r="J275" s="210"/>
      <c r="K275" s="210"/>
      <c r="L275" s="214"/>
      <c r="M275" s="215"/>
      <c r="N275" s="216"/>
      <c r="O275" s="216"/>
      <c r="P275" s="216"/>
      <c r="Q275" s="216"/>
      <c r="R275" s="216"/>
      <c r="S275" s="216"/>
      <c r="T275" s="217"/>
      <c r="AT275" s="218" t="s">
        <v>146</v>
      </c>
      <c r="AU275" s="218" t="s">
        <v>90</v>
      </c>
      <c r="AV275" s="13" t="s">
        <v>88</v>
      </c>
      <c r="AW275" s="13" t="s">
        <v>36</v>
      </c>
      <c r="AX275" s="13" t="s">
        <v>81</v>
      </c>
      <c r="AY275" s="218" t="s">
        <v>135</v>
      </c>
    </row>
    <row r="276" spans="2:51" s="14" customFormat="1" ht="11.25">
      <c r="B276" s="219"/>
      <c r="C276" s="220"/>
      <c r="D276" s="204" t="s">
        <v>146</v>
      </c>
      <c r="E276" s="221" t="s">
        <v>1</v>
      </c>
      <c r="F276" s="222" t="s">
        <v>197</v>
      </c>
      <c r="G276" s="220"/>
      <c r="H276" s="223">
        <v>8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146</v>
      </c>
      <c r="AU276" s="229" t="s">
        <v>90</v>
      </c>
      <c r="AV276" s="14" t="s">
        <v>90</v>
      </c>
      <c r="AW276" s="14" t="s">
        <v>36</v>
      </c>
      <c r="AX276" s="14" t="s">
        <v>81</v>
      </c>
      <c r="AY276" s="229" t="s">
        <v>135</v>
      </c>
    </row>
    <row r="277" spans="2:51" s="15" customFormat="1" ht="11.25">
      <c r="B277" s="230"/>
      <c r="C277" s="231"/>
      <c r="D277" s="204" t="s">
        <v>146</v>
      </c>
      <c r="E277" s="232" t="s">
        <v>1</v>
      </c>
      <c r="F277" s="233" t="s">
        <v>187</v>
      </c>
      <c r="G277" s="231"/>
      <c r="H277" s="234">
        <v>23</v>
      </c>
      <c r="I277" s="235"/>
      <c r="J277" s="231"/>
      <c r="K277" s="231"/>
      <c r="L277" s="236"/>
      <c r="M277" s="237"/>
      <c r="N277" s="238"/>
      <c r="O277" s="238"/>
      <c r="P277" s="238"/>
      <c r="Q277" s="238"/>
      <c r="R277" s="238"/>
      <c r="S277" s="238"/>
      <c r="T277" s="239"/>
      <c r="AT277" s="240" t="s">
        <v>146</v>
      </c>
      <c r="AU277" s="240" t="s">
        <v>90</v>
      </c>
      <c r="AV277" s="15" t="s">
        <v>142</v>
      </c>
      <c r="AW277" s="15" t="s">
        <v>36</v>
      </c>
      <c r="AX277" s="15" t="s">
        <v>88</v>
      </c>
      <c r="AY277" s="240" t="s">
        <v>135</v>
      </c>
    </row>
    <row r="278" spans="2:51" s="14" customFormat="1" ht="11.25">
      <c r="B278" s="219"/>
      <c r="C278" s="220"/>
      <c r="D278" s="204" t="s">
        <v>146</v>
      </c>
      <c r="E278" s="220"/>
      <c r="F278" s="222" t="s">
        <v>731</v>
      </c>
      <c r="G278" s="220"/>
      <c r="H278" s="223">
        <v>552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146</v>
      </c>
      <c r="AU278" s="229" t="s">
        <v>90</v>
      </c>
      <c r="AV278" s="14" t="s">
        <v>90</v>
      </c>
      <c r="AW278" s="14" t="s">
        <v>4</v>
      </c>
      <c r="AX278" s="14" t="s">
        <v>88</v>
      </c>
      <c r="AY278" s="229" t="s">
        <v>135</v>
      </c>
    </row>
    <row r="279" spans="1:65" s="2" customFormat="1" ht="24.2" customHeight="1">
      <c r="A279" s="34"/>
      <c r="B279" s="35"/>
      <c r="C279" s="191" t="s">
        <v>301</v>
      </c>
      <c r="D279" s="191" t="s">
        <v>137</v>
      </c>
      <c r="E279" s="192" t="s">
        <v>732</v>
      </c>
      <c r="F279" s="193" t="s">
        <v>733</v>
      </c>
      <c r="G279" s="194" t="s">
        <v>397</v>
      </c>
      <c r="H279" s="195">
        <v>384</v>
      </c>
      <c r="I279" s="196"/>
      <c r="J279" s="197">
        <f>ROUND(I279*H279,2)</f>
        <v>0</v>
      </c>
      <c r="K279" s="193" t="s">
        <v>141</v>
      </c>
      <c r="L279" s="39"/>
      <c r="M279" s="198" t="s">
        <v>1</v>
      </c>
      <c r="N279" s="199" t="s">
        <v>46</v>
      </c>
      <c r="O279" s="71"/>
      <c r="P279" s="200">
        <f>O279*H279</f>
        <v>0</v>
      </c>
      <c r="Q279" s="200">
        <v>0</v>
      </c>
      <c r="R279" s="200">
        <f>Q279*H279</f>
        <v>0</v>
      </c>
      <c r="S279" s="200">
        <v>0</v>
      </c>
      <c r="T279" s="201">
        <f>S279*H279</f>
        <v>0</v>
      </c>
      <c r="U279" s="34"/>
      <c r="V279" s="34"/>
      <c r="W279" s="34"/>
      <c r="X279" s="34"/>
      <c r="Y279" s="34"/>
      <c r="Z279" s="34"/>
      <c r="AA279" s="34"/>
      <c r="AB279" s="34"/>
      <c r="AC279" s="34"/>
      <c r="AD279" s="34"/>
      <c r="AE279" s="34"/>
      <c r="AR279" s="202" t="s">
        <v>142</v>
      </c>
      <c r="AT279" s="202" t="s">
        <v>137</v>
      </c>
      <c r="AU279" s="202" t="s">
        <v>90</v>
      </c>
      <c r="AY279" s="17" t="s">
        <v>135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17" t="s">
        <v>88</v>
      </c>
      <c r="BK279" s="203">
        <f>ROUND(I279*H279,2)</f>
        <v>0</v>
      </c>
      <c r="BL279" s="17" t="s">
        <v>142</v>
      </c>
      <c r="BM279" s="202" t="s">
        <v>734</v>
      </c>
    </row>
    <row r="280" spans="1:47" s="2" customFormat="1" ht="39">
      <c r="A280" s="34"/>
      <c r="B280" s="35"/>
      <c r="C280" s="36"/>
      <c r="D280" s="204" t="s">
        <v>144</v>
      </c>
      <c r="E280" s="36"/>
      <c r="F280" s="205" t="s">
        <v>735</v>
      </c>
      <c r="G280" s="36"/>
      <c r="H280" s="36"/>
      <c r="I280" s="206"/>
      <c r="J280" s="36"/>
      <c r="K280" s="36"/>
      <c r="L280" s="39"/>
      <c r="M280" s="207"/>
      <c r="N280" s="208"/>
      <c r="O280" s="71"/>
      <c r="P280" s="71"/>
      <c r="Q280" s="71"/>
      <c r="R280" s="71"/>
      <c r="S280" s="71"/>
      <c r="T280" s="72"/>
      <c r="U280" s="34"/>
      <c r="V280" s="34"/>
      <c r="W280" s="34"/>
      <c r="X280" s="34"/>
      <c r="Y280" s="34"/>
      <c r="Z280" s="34"/>
      <c r="AA280" s="34"/>
      <c r="AB280" s="34"/>
      <c r="AC280" s="34"/>
      <c r="AD280" s="34"/>
      <c r="AE280" s="34"/>
      <c r="AT280" s="17" t="s">
        <v>144</v>
      </c>
      <c r="AU280" s="17" t="s">
        <v>90</v>
      </c>
    </row>
    <row r="281" spans="2:51" s="13" customFormat="1" ht="11.25">
      <c r="B281" s="209"/>
      <c r="C281" s="210"/>
      <c r="D281" s="204" t="s">
        <v>146</v>
      </c>
      <c r="E281" s="211" t="s">
        <v>1</v>
      </c>
      <c r="F281" s="212" t="s">
        <v>85</v>
      </c>
      <c r="G281" s="210"/>
      <c r="H281" s="211" t="s">
        <v>1</v>
      </c>
      <c r="I281" s="213"/>
      <c r="J281" s="210"/>
      <c r="K281" s="210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146</v>
      </c>
      <c r="AU281" s="218" t="s">
        <v>90</v>
      </c>
      <c r="AV281" s="13" t="s">
        <v>88</v>
      </c>
      <c r="AW281" s="13" t="s">
        <v>36</v>
      </c>
      <c r="AX281" s="13" t="s">
        <v>81</v>
      </c>
      <c r="AY281" s="218" t="s">
        <v>135</v>
      </c>
    </row>
    <row r="282" spans="2:51" s="14" customFormat="1" ht="11.25">
      <c r="B282" s="219"/>
      <c r="C282" s="220"/>
      <c r="D282" s="204" t="s">
        <v>146</v>
      </c>
      <c r="E282" s="221" t="s">
        <v>1</v>
      </c>
      <c r="F282" s="222" t="s">
        <v>222</v>
      </c>
      <c r="G282" s="220"/>
      <c r="H282" s="223">
        <v>11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146</v>
      </c>
      <c r="AU282" s="229" t="s">
        <v>90</v>
      </c>
      <c r="AV282" s="14" t="s">
        <v>90</v>
      </c>
      <c r="AW282" s="14" t="s">
        <v>36</v>
      </c>
      <c r="AX282" s="14" t="s">
        <v>81</v>
      </c>
      <c r="AY282" s="229" t="s">
        <v>135</v>
      </c>
    </row>
    <row r="283" spans="2:51" s="13" customFormat="1" ht="11.25">
      <c r="B283" s="209"/>
      <c r="C283" s="210"/>
      <c r="D283" s="204" t="s">
        <v>146</v>
      </c>
      <c r="E283" s="211" t="s">
        <v>1</v>
      </c>
      <c r="F283" s="212" t="s">
        <v>97</v>
      </c>
      <c r="G283" s="210"/>
      <c r="H283" s="211" t="s">
        <v>1</v>
      </c>
      <c r="I283" s="213"/>
      <c r="J283" s="210"/>
      <c r="K283" s="210"/>
      <c r="L283" s="214"/>
      <c r="M283" s="215"/>
      <c r="N283" s="216"/>
      <c r="O283" s="216"/>
      <c r="P283" s="216"/>
      <c r="Q283" s="216"/>
      <c r="R283" s="216"/>
      <c r="S283" s="216"/>
      <c r="T283" s="217"/>
      <c r="AT283" s="218" t="s">
        <v>146</v>
      </c>
      <c r="AU283" s="218" t="s">
        <v>90</v>
      </c>
      <c r="AV283" s="13" t="s">
        <v>88</v>
      </c>
      <c r="AW283" s="13" t="s">
        <v>36</v>
      </c>
      <c r="AX283" s="13" t="s">
        <v>81</v>
      </c>
      <c r="AY283" s="218" t="s">
        <v>135</v>
      </c>
    </row>
    <row r="284" spans="2:51" s="14" customFormat="1" ht="11.25">
      <c r="B284" s="219"/>
      <c r="C284" s="220"/>
      <c r="D284" s="204" t="s">
        <v>146</v>
      </c>
      <c r="E284" s="221" t="s">
        <v>1</v>
      </c>
      <c r="F284" s="222" t="s">
        <v>170</v>
      </c>
      <c r="G284" s="220"/>
      <c r="H284" s="223">
        <v>5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146</v>
      </c>
      <c r="AU284" s="229" t="s">
        <v>90</v>
      </c>
      <c r="AV284" s="14" t="s">
        <v>90</v>
      </c>
      <c r="AW284" s="14" t="s">
        <v>36</v>
      </c>
      <c r="AX284" s="14" t="s">
        <v>81</v>
      </c>
      <c r="AY284" s="229" t="s">
        <v>135</v>
      </c>
    </row>
    <row r="285" spans="2:51" s="15" customFormat="1" ht="11.25">
      <c r="B285" s="230"/>
      <c r="C285" s="231"/>
      <c r="D285" s="204" t="s">
        <v>146</v>
      </c>
      <c r="E285" s="232" t="s">
        <v>1</v>
      </c>
      <c r="F285" s="233" t="s">
        <v>187</v>
      </c>
      <c r="G285" s="231"/>
      <c r="H285" s="234">
        <v>16</v>
      </c>
      <c r="I285" s="235"/>
      <c r="J285" s="231"/>
      <c r="K285" s="231"/>
      <c r="L285" s="236"/>
      <c r="M285" s="237"/>
      <c r="N285" s="238"/>
      <c r="O285" s="238"/>
      <c r="P285" s="238"/>
      <c r="Q285" s="238"/>
      <c r="R285" s="238"/>
      <c r="S285" s="238"/>
      <c r="T285" s="239"/>
      <c r="AT285" s="240" t="s">
        <v>146</v>
      </c>
      <c r="AU285" s="240" t="s">
        <v>90</v>
      </c>
      <c r="AV285" s="15" t="s">
        <v>142</v>
      </c>
      <c r="AW285" s="15" t="s">
        <v>36</v>
      </c>
      <c r="AX285" s="15" t="s">
        <v>88</v>
      </c>
      <c r="AY285" s="240" t="s">
        <v>135</v>
      </c>
    </row>
    <row r="286" spans="2:51" s="14" customFormat="1" ht="11.25">
      <c r="B286" s="219"/>
      <c r="C286" s="220"/>
      <c r="D286" s="204" t="s">
        <v>146</v>
      </c>
      <c r="E286" s="220"/>
      <c r="F286" s="222" t="s">
        <v>736</v>
      </c>
      <c r="G286" s="220"/>
      <c r="H286" s="223">
        <v>384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146</v>
      </c>
      <c r="AU286" s="229" t="s">
        <v>90</v>
      </c>
      <c r="AV286" s="14" t="s">
        <v>90</v>
      </c>
      <c r="AW286" s="14" t="s">
        <v>4</v>
      </c>
      <c r="AX286" s="14" t="s">
        <v>88</v>
      </c>
      <c r="AY286" s="229" t="s">
        <v>135</v>
      </c>
    </row>
    <row r="287" spans="1:65" s="2" customFormat="1" ht="24.2" customHeight="1">
      <c r="A287" s="34"/>
      <c r="B287" s="35"/>
      <c r="C287" s="191" t="s">
        <v>307</v>
      </c>
      <c r="D287" s="191" t="s">
        <v>137</v>
      </c>
      <c r="E287" s="192" t="s">
        <v>737</v>
      </c>
      <c r="F287" s="193" t="s">
        <v>738</v>
      </c>
      <c r="G287" s="194" t="s">
        <v>397</v>
      </c>
      <c r="H287" s="195">
        <v>336</v>
      </c>
      <c r="I287" s="196"/>
      <c r="J287" s="197">
        <f>ROUND(I287*H287,2)</f>
        <v>0</v>
      </c>
      <c r="K287" s="193" t="s">
        <v>141</v>
      </c>
      <c r="L287" s="39"/>
      <c r="M287" s="198" t="s">
        <v>1</v>
      </c>
      <c r="N287" s="199" t="s">
        <v>46</v>
      </c>
      <c r="O287" s="71"/>
      <c r="P287" s="200">
        <f>O287*H287</f>
        <v>0</v>
      </c>
      <c r="Q287" s="200">
        <v>0</v>
      </c>
      <c r="R287" s="200">
        <f>Q287*H287</f>
        <v>0</v>
      </c>
      <c r="S287" s="200">
        <v>0</v>
      </c>
      <c r="T287" s="201">
        <f>S287*H287</f>
        <v>0</v>
      </c>
      <c r="U287" s="34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202" t="s">
        <v>142</v>
      </c>
      <c r="AT287" s="202" t="s">
        <v>137</v>
      </c>
      <c r="AU287" s="202" t="s">
        <v>90</v>
      </c>
      <c r="AY287" s="17" t="s">
        <v>135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17" t="s">
        <v>88</v>
      </c>
      <c r="BK287" s="203">
        <f>ROUND(I287*H287,2)</f>
        <v>0</v>
      </c>
      <c r="BL287" s="17" t="s">
        <v>142</v>
      </c>
      <c r="BM287" s="202" t="s">
        <v>739</v>
      </c>
    </row>
    <row r="288" spans="1:47" s="2" customFormat="1" ht="39">
      <c r="A288" s="34"/>
      <c r="B288" s="35"/>
      <c r="C288" s="36"/>
      <c r="D288" s="204" t="s">
        <v>144</v>
      </c>
      <c r="E288" s="36"/>
      <c r="F288" s="205" t="s">
        <v>740</v>
      </c>
      <c r="G288" s="36"/>
      <c r="H288" s="36"/>
      <c r="I288" s="206"/>
      <c r="J288" s="36"/>
      <c r="K288" s="36"/>
      <c r="L288" s="39"/>
      <c r="M288" s="207"/>
      <c r="N288" s="208"/>
      <c r="O288" s="71"/>
      <c r="P288" s="71"/>
      <c r="Q288" s="71"/>
      <c r="R288" s="71"/>
      <c r="S288" s="71"/>
      <c r="T288" s="72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144</v>
      </c>
      <c r="AU288" s="17" t="s">
        <v>90</v>
      </c>
    </row>
    <row r="289" spans="2:51" s="13" customFormat="1" ht="11.25">
      <c r="B289" s="209"/>
      <c r="C289" s="210"/>
      <c r="D289" s="204" t="s">
        <v>146</v>
      </c>
      <c r="E289" s="211" t="s">
        <v>1</v>
      </c>
      <c r="F289" s="212" t="s">
        <v>85</v>
      </c>
      <c r="G289" s="210"/>
      <c r="H289" s="211" t="s">
        <v>1</v>
      </c>
      <c r="I289" s="213"/>
      <c r="J289" s="210"/>
      <c r="K289" s="210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146</v>
      </c>
      <c r="AU289" s="218" t="s">
        <v>90</v>
      </c>
      <c r="AV289" s="13" t="s">
        <v>88</v>
      </c>
      <c r="AW289" s="13" t="s">
        <v>36</v>
      </c>
      <c r="AX289" s="13" t="s">
        <v>81</v>
      </c>
      <c r="AY289" s="218" t="s">
        <v>135</v>
      </c>
    </row>
    <row r="290" spans="2:51" s="14" customFormat="1" ht="11.25">
      <c r="B290" s="219"/>
      <c r="C290" s="220"/>
      <c r="D290" s="204" t="s">
        <v>146</v>
      </c>
      <c r="E290" s="221" t="s">
        <v>1</v>
      </c>
      <c r="F290" s="222" t="s">
        <v>214</v>
      </c>
      <c r="G290" s="220"/>
      <c r="H290" s="223">
        <v>10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146</v>
      </c>
      <c r="AU290" s="229" t="s">
        <v>90</v>
      </c>
      <c r="AV290" s="14" t="s">
        <v>90</v>
      </c>
      <c r="AW290" s="14" t="s">
        <v>36</v>
      </c>
      <c r="AX290" s="14" t="s">
        <v>81</v>
      </c>
      <c r="AY290" s="229" t="s">
        <v>135</v>
      </c>
    </row>
    <row r="291" spans="2:51" s="13" customFormat="1" ht="11.25">
      <c r="B291" s="209"/>
      <c r="C291" s="210"/>
      <c r="D291" s="204" t="s">
        <v>146</v>
      </c>
      <c r="E291" s="211" t="s">
        <v>1</v>
      </c>
      <c r="F291" s="212" t="s">
        <v>97</v>
      </c>
      <c r="G291" s="210"/>
      <c r="H291" s="211" t="s">
        <v>1</v>
      </c>
      <c r="I291" s="213"/>
      <c r="J291" s="210"/>
      <c r="K291" s="210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146</v>
      </c>
      <c r="AU291" s="218" t="s">
        <v>90</v>
      </c>
      <c r="AV291" s="13" t="s">
        <v>88</v>
      </c>
      <c r="AW291" s="13" t="s">
        <v>36</v>
      </c>
      <c r="AX291" s="13" t="s">
        <v>81</v>
      </c>
      <c r="AY291" s="218" t="s">
        <v>135</v>
      </c>
    </row>
    <row r="292" spans="2:51" s="14" customFormat="1" ht="11.25">
      <c r="B292" s="219"/>
      <c r="C292" s="220"/>
      <c r="D292" s="204" t="s">
        <v>146</v>
      </c>
      <c r="E292" s="221" t="s">
        <v>1</v>
      </c>
      <c r="F292" s="222" t="s">
        <v>142</v>
      </c>
      <c r="G292" s="220"/>
      <c r="H292" s="223">
        <v>4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146</v>
      </c>
      <c r="AU292" s="229" t="s">
        <v>90</v>
      </c>
      <c r="AV292" s="14" t="s">
        <v>90</v>
      </c>
      <c r="AW292" s="14" t="s">
        <v>36</v>
      </c>
      <c r="AX292" s="14" t="s">
        <v>81</v>
      </c>
      <c r="AY292" s="229" t="s">
        <v>135</v>
      </c>
    </row>
    <row r="293" spans="2:51" s="15" customFormat="1" ht="11.25">
      <c r="B293" s="230"/>
      <c r="C293" s="231"/>
      <c r="D293" s="204" t="s">
        <v>146</v>
      </c>
      <c r="E293" s="232" t="s">
        <v>1</v>
      </c>
      <c r="F293" s="233" t="s">
        <v>187</v>
      </c>
      <c r="G293" s="231"/>
      <c r="H293" s="234">
        <v>14</v>
      </c>
      <c r="I293" s="235"/>
      <c r="J293" s="231"/>
      <c r="K293" s="231"/>
      <c r="L293" s="236"/>
      <c r="M293" s="237"/>
      <c r="N293" s="238"/>
      <c r="O293" s="238"/>
      <c r="P293" s="238"/>
      <c r="Q293" s="238"/>
      <c r="R293" s="238"/>
      <c r="S293" s="238"/>
      <c r="T293" s="239"/>
      <c r="AT293" s="240" t="s">
        <v>146</v>
      </c>
      <c r="AU293" s="240" t="s">
        <v>90</v>
      </c>
      <c r="AV293" s="15" t="s">
        <v>142</v>
      </c>
      <c r="AW293" s="15" t="s">
        <v>36</v>
      </c>
      <c r="AX293" s="15" t="s">
        <v>88</v>
      </c>
      <c r="AY293" s="240" t="s">
        <v>135</v>
      </c>
    </row>
    <row r="294" spans="2:51" s="14" customFormat="1" ht="11.25">
      <c r="B294" s="219"/>
      <c r="C294" s="220"/>
      <c r="D294" s="204" t="s">
        <v>146</v>
      </c>
      <c r="E294" s="220"/>
      <c r="F294" s="222" t="s">
        <v>741</v>
      </c>
      <c r="G294" s="220"/>
      <c r="H294" s="223">
        <v>336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146</v>
      </c>
      <c r="AU294" s="229" t="s">
        <v>90</v>
      </c>
      <c r="AV294" s="14" t="s">
        <v>90</v>
      </c>
      <c r="AW294" s="14" t="s">
        <v>4</v>
      </c>
      <c r="AX294" s="14" t="s">
        <v>88</v>
      </c>
      <c r="AY294" s="229" t="s">
        <v>135</v>
      </c>
    </row>
    <row r="295" spans="1:65" s="2" customFormat="1" ht="24.2" customHeight="1">
      <c r="A295" s="34"/>
      <c r="B295" s="35"/>
      <c r="C295" s="191" t="s">
        <v>312</v>
      </c>
      <c r="D295" s="191" t="s">
        <v>137</v>
      </c>
      <c r="E295" s="192" t="s">
        <v>742</v>
      </c>
      <c r="F295" s="193" t="s">
        <v>743</v>
      </c>
      <c r="G295" s="194" t="s">
        <v>397</v>
      </c>
      <c r="H295" s="195">
        <v>144</v>
      </c>
      <c r="I295" s="196"/>
      <c r="J295" s="197">
        <f>ROUND(I295*H295,2)</f>
        <v>0</v>
      </c>
      <c r="K295" s="193" t="s">
        <v>141</v>
      </c>
      <c r="L295" s="39"/>
      <c r="M295" s="198" t="s">
        <v>1</v>
      </c>
      <c r="N295" s="199" t="s">
        <v>46</v>
      </c>
      <c r="O295" s="71"/>
      <c r="P295" s="200">
        <f>O295*H295</f>
        <v>0</v>
      </c>
      <c r="Q295" s="200">
        <v>0</v>
      </c>
      <c r="R295" s="200">
        <f>Q295*H295</f>
        <v>0</v>
      </c>
      <c r="S295" s="200">
        <v>0</v>
      </c>
      <c r="T295" s="201">
        <f>S295*H295</f>
        <v>0</v>
      </c>
      <c r="U295" s="34"/>
      <c r="V295" s="34"/>
      <c r="W295" s="34"/>
      <c r="X295" s="34"/>
      <c r="Y295" s="34"/>
      <c r="Z295" s="34"/>
      <c r="AA295" s="34"/>
      <c r="AB295" s="34"/>
      <c r="AC295" s="34"/>
      <c r="AD295" s="34"/>
      <c r="AE295" s="34"/>
      <c r="AR295" s="202" t="s">
        <v>142</v>
      </c>
      <c r="AT295" s="202" t="s">
        <v>137</v>
      </c>
      <c r="AU295" s="202" t="s">
        <v>90</v>
      </c>
      <c r="AY295" s="17" t="s">
        <v>135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17" t="s">
        <v>88</v>
      </c>
      <c r="BK295" s="203">
        <f>ROUND(I295*H295,2)</f>
        <v>0</v>
      </c>
      <c r="BL295" s="17" t="s">
        <v>142</v>
      </c>
      <c r="BM295" s="202" t="s">
        <v>744</v>
      </c>
    </row>
    <row r="296" spans="1:47" s="2" customFormat="1" ht="39">
      <c r="A296" s="34"/>
      <c r="B296" s="35"/>
      <c r="C296" s="36"/>
      <c r="D296" s="204" t="s">
        <v>144</v>
      </c>
      <c r="E296" s="36"/>
      <c r="F296" s="205" t="s">
        <v>745</v>
      </c>
      <c r="G296" s="36"/>
      <c r="H296" s="36"/>
      <c r="I296" s="206"/>
      <c r="J296" s="36"/>
      <c r="K296" s="36"/>
      <c r="L296" s="39"/>
      <c r="M296" s="207"/>
      <c r="N296" s="208"/>
      <c r="O296" s="71"/>
      <c r="P296" s="71"/>
      <c r="Q296" s="71"/>
      <c r="R296" s="71"/>
      <c r="S296" s="71"/>
      <c r="T296" s="72"/>
      <c r="U296" s="34"/>
      <c r="V296" s="34"/>
      <c r="W296" s="34"/>
      <c r="X296" s="34"/>
      <c r="Y296" s="34"/>
      <c r="Z296" s="34"/>
      <c r="AA296" s="34"/>
      <c r="AB296" s="34"/>
      <c r="AC296" s="34"/>
      <c r="AD296" s="34"/>
      <c r="AE296" s="34"/>
      <c r="AT296" s="17" t="s">
        <v>144</v>
      </c>
      <c r="AU296" s="17" t="s">
        <v>90</v>
      </c>
    </row>
    <row r="297" spans="2:51" s="13" customFormat="1" ht="11.25">
      <c r="B297" s="209"/>
      <c r="C297" s="210"/>
      <c r="D297" s="204" t="s">
        <v>146</v>
      </c>
      <c r="E297" s="211" t="s">
        <v>1</v>
      </c>
      <c r="F297" s="212" t="s">
        <v>85</v>
      </c>
      <c r="G297" s="210"/>
      <c r="H297" s="211" t="s">
        <v>1</v>
      </c>
      <c r="I297" s="213"/>
      <c r="J297" s="210"/>
      <c r="K297" s="210"/>
      <c r="L297" s="214"/>
      <c r="M297" s="215"/>
      <c r="N297" s="216"/>
      <c r="O297" s="216"/>
      <c r="P297" s="216"/>
      <c r="Q297" s="216"/>
      <c r="R297" s="216"/>
      <c r="S297" s="216"/>
      <c r="T297" s="217"/>
      <c r="AT297" s="218" t="s">
        <v>146</v>
      </c>
      <c r="AU297" s="218" t="s">
        <v>90</v>
      </c>
      <c r="AV297" s="13" t="s">
        <v>88</v>
      </c>
      <c r="AW297" s="13" t="s">
        <v>36</v>
      </c>
      <c r="AX297" s="13" t="s">
        <v>81</v>
      </c>
      <c r="AY297" s="218" t="s">
        <v>135</v>
      </c>
    </row>
    <row r="298" spans="2:51" s="14" customFormat="1" ht="11.25">
      <c r="B298" s="219"/>
      <c r="C298" s="220"/>
      <c r="D298" s="204" t="s">
        <v>146</v>
      </c>
      <c r="E298" s="221" t="s">
        <v>1</v>
      </c>
      <c r="F298" s="222" t="s">
        <v>156</v>
      </c>
      <c r="G298" s="220"/>
      <c r="H298" s="223">
        <v>3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146</v>
      </c>
      <c r="AU298" s="229" t="s">
        <v>90</v>
      </c>
      <c r="AV298" s="14" t="s">
        <v>90</v>
      </c>
      <c r="AW298" s="14" t="s">
        <v>36</v>
      </c>
      <c r="AX298" s="14" t="s">
        <v>81</v>
      </c>
      <c r="AY298" s="229" t="s">
        <v>135</v>
      </c>
    </row>
    <row r="299" spans="2:51" s="13" customFormat="1" ht="11.25">
      <c r="B299" s="209"/>
      <c r="C299" s="210"/>
      <c r="D299" s="204" t="s">
        <v>146</v>
      </c>
      <c r="E299" s="211" t="s">
        <v>1</v>
      </c>
      <c r="F299" s="212" t="s">
        <v>97</v>
      </c>
      <c r="G299" s="210"/>
      <c r="H299" s="211" t="s">
        <v>1</v>
      </c>
      <c r="I299" s="213"/>
      <c r="J299" s="210"/>
      <c r="K299" s="210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146</v>
      </c>
      <c r="AU299" s="218" t="s">
        <v>90</v>
      </c>
      <c r="AV299" s="13" t="s">
        <v>88</v>
      </c>
      <c r="AW299" s="13" t="s">
        <v>36</v>
      </c>
      <c r="AX299" s="13" t="s">
        <v>81</v>
      </c>
      <c r="AY299" s="218" t="s">
        <v>135</v>
      </c>
    </row>
    <row r="300" spans="2:51" s="14" customFormat="1" ht="11.25">
      <c r="B300" s="219"/>
      <c r="C300" s="220"/>
      <c r="D300" s="204" t="s">
        <v>146</v>
      </c>
      <c r="E300" s="221" t="s">
        <v>1</v>
      </c>
      <c r="F300" s="222" t="s">
        <v>156</v>
      </c>
      <c r="G300" s="220"/>
      <c r="H300" s="223">
        <v>3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146</v>
      </c>
      <c r="AU300" s="229" t="s">
        <v>90</v>
      </c>
      <c r="AV300" s="14" t="s">
        <v>90</v>
      </c>
      <c r="AW300" s="14" t="s">
        <v>36</v>
      </c>
      <c r="AX300" s="14" t="s">
        <v>81</v>
      </c>
      <c r="AY300" s="229" t="s">
        <v>135</v>
      </c>
    </row>
    <row r="301" spans="2:51" s="15" customFormat="1" ht="11.25">
      <c r="B301" s="230"/>
      <c r="C301" s="231"/>
      <c r="D301" s="204" t="s">
        <v>146</v>
      </c>
      <c r="E301" s="232" t="s">
        <v>1</v>
      </c>
      <c r="F301" s="233" t="s">
        <v>187</v>
      </c>
      <c r="G301" s="231"/>
      <c r="H301" s="234">
        <v>6</v>
      </c>
      <c r="I301" s="235"/>
      <c r="J301" s="231"/>
      <c r="K301" s="231"/>
      <c r="L301" s="236"/>
      <c r="M301" s="237"/>
      <c r="N301" s="238"/>
      <c r="O301" s="238"/>
      <c r="P301" s="238"/>
      <c r="Q301" s="238"/>
      <c r="R301" s="238"/>
      <c r="S301" s="238"/>
      <c r="T301" s="239"/>
      <c r="AT301" s="240" t="s">
        <v>146</v>
      </c>
      <c r="AU301" s="240" t="s">
        <v>90</v>
      </c>
      <c r="AV301" s="15" t="s">
        <v>142</v>
      </c>
      <c r="AW301" s="15" t="s">
        <v>36</v>
      </c>
      <c r="AX301" s="15" t="s">
        <v>88</v>
      </c>
      <c r="AY301" s="240" t="s">
        <v>135</v>
      </c>
    </row>
    <row r="302" spans="2:51" s="14" customFormat="1" ht="11.25">
      <c r="B302" s="219"/>
      <c r="C302" s="220"/>
      <c r="D302" s="204" t="s">
        <v>146</v>
      </c>
      <c r="E302" s="220"/>
      <c r="F302" s="222" t="s">
        <v>746</v>
      </c>
      <c r="G302" s="220"/>
      <c r="H302" s="223">
        <v>144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146</v>
      </c>
      <c r="AU302" s="229" t="s">
        <v>90</v>
      </c>
      <c r="AV302" s="14" t="s">
        <v>90</v>
      </c>
      <c r="AW302" s="14" t="s">
        <v>4</v>
      </c>
      <c r="AX302" s="14" t="s">
        <v>88</v>
      </c>
      <c r="AY302" s="229" t="s">
        <v>135</v>
      </c>
    </row>
    <row r="303" spans="1:65" s="2" customFormat="1" ht="24.2" customHeight="1">
      <c r="A303" s="34"/>
      <c r="B303" s="35"/>
      <c r="C303" s="191" t="s">
        <v>319</v>
      </c>
      <c r="D303" s="191" t="s">
        <v>137</v>
      </c>
      <c r="E303" s="192" t="s">
        <v>747</v>
      </c>
      <c r="F303" s="193" t="s">
        <v>748</v>
      </c>
      <c r="G303" s="194" t="s">
        <v>397</v>
      </c>
      <c r="H303" s="195">
        <v>24</v>
      </c>
      <c r="I303" s="196"/>
      <c r="J303" s="197">
        <f>ROUND(I303*H303,2)</f>
        <v>0</v>
      </c>
      <c r="K303" s="193" t="s">
        <v>141</v>
      </c>
      <c r="L303" s="39"/>
      <c r="M303" s="198" t="s">
        <v>1</v>
      </c>
      <c r="N303" s="199" t="s">
        <v>46</v>
      </c>
      <c r="O303" s="71"/>
      <c r="P303" s="200">
        <f>O303*H303</f>
        <v>0</v>
      </c>
      <c r="Q303" s="200">
        <v>0</v>
      </c>
      <c r="R303" s="200">
        <f>Q303*H303</f>
        <v>0</v>
      </c>
      <c r="S303" s="200">
        <v>0</v>
      </c>
      <c r="T303" s="201">
        <f>S303*H303</f>
        <v>0</v>
      </c>
      <c r="U303" s="34"/>
      <c r="V303" s="34"/>
      <c r="W303" s="34"/>
      <c r="X303" s="34"/>
      <c r="Y303" s="34"/>
      <c r="Z303" s="34"/>
      <c r="AA303" s="34"/>
      <c r="AB303" s="34"/>
      <c r="AC303" s="34"/>
      <c r="AD303" s="34"/>
      <c r="AE303" s="34"/>
      <c r="AR303" s="202" t="s">
        <v>142</v>
      </c>
      <c r="AT303" s="202" t="s">
        <v>137</v>
      </c>
      <c r="AU303" s="202" t="s">
        <v>90</v>
      </c>
      <c r="AY303" s="17" t="s">
        <v>135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17" t="s">
        <v>88</v>
      </c>
      <c r="BK303" s="203">
        <f>ROUND(I303*H303,2)</f>
        <v>0</v>
      </c>
      <c r="BL303" s="17" t="s">
        <v>142</v>
      </c>
      <c r="BM303" s="202" t="s">
        <v>749</v>
      </c>
    </row>
    <row r="304" spans="1:47" s="2" customFormat="1" ht="39">
      <c r="A304" s="34"/>
      <c r="B304" s="35"/>
      <c r="C304" s="36"/>
      <c r="D304" s="204" t="s">
        <v>144</v>
      </c>
      <c r="E304" s="36"/>
      <c r="F304" s="205" t="s">
        <v>750</v>
      </c>
      <c r="G304" s="36"/>
      <c r="H304" s="36"/>
      <c r="I304" s="206"/>
      <c r="J304" s="36"/>
      <c r="K304" s="36"/>
      <c r="L304" s="39"/>
      <c r="M304" s="207"/>
      <c r="N304" s="208"/>
      <c r="O304" s="71"/>
      <c r="P304" s="71"/>
      <c r="Q304" s="71"/>
      <c r="R304" s="71"/>
      <c r="S304" s="71"/>
      <c r="T304" s="72"/>
      <c r="U304" s="34"/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T304" s="17" t="s">
        <v>144</v>
      </c>
      <c r="AU304" s="17" t="s">
        <v>90</v>
      </c>
    </row>
    <row r="305" spans="2:51" s="13" customFormat="1" ht="11.25">
      <c r="B305" s="209"/>
      <c r="C305" s="210"/>
      <c r="D305" s="204" t="s">
        <v>146</v>
      </c>
      <c r="E305" s="211" t="s">
        <v>1</v>
      </c>
      <c r="F305" s="212" t="s">
        <v>85</v>
      </c>
      <c r="G305" s="210"/>
      <c r="H305" s="211" t="s">
        <v>1</v>
      </c>
      <c r="I305" s="213"/>
      <c r="J305" s="210"/>
      <c r="K305" s="210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146</v>
      </c>
      <c r="AU305" s="218" t="s">
        <v>90</v>
      </c>
      <c r="AV305" s="13" t="s">
        <v>88</v>
      </c>
      <c r="AW305" s="13" t="s">
        <v>36</v>
      </c>
      <c r="AX305" s="13" t="s">
        <v>81</v>
      </c>
      <c r="AY305" s="218" t="s">
        <v>135</v>
      </c>
    </row>
    <row r="306" spans="2:51" s="14" customFormat="1" ht="11.25">
      <c r="B306" s="219"/>
      <c r="C306" s="220"/>
      <c r="D306" s="204" t="s">
        <v>146</v>
      </c>
      <c r="E306" s="221" t="s">
        <v>1</v>
      </c>
      <c r="F306" s="222" t="s">
        <v>88</v>
      </c>
      <c r="G306" s="220"/>
      <c r="H306" s="223">
        <v>1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146</v>
      </c>
      <c r="AU306" s="229" t="s">
        <v>90</v>
      </c>
      <c r="AV306" s="14" t="s">
        <v>90</v>
      </c>
      <c r="AW306" s="14" t="s">
        <v>36</v>
      </c>
      <c r="AX306" s="14" t="s">
        <v>81</v>
      </c>
      <c r="AY306" s="229" t="s">
        <v>135</v>
      </c>
    </row>
    <row r="307" spans="2:51" s="13" customFormat="1" ht="11.25">
      <c r="B307" s="209"/>
      <c r="C307" s="210"/>
      <c r="D307" s="204" t="s">
        <v>146</v>
      </c>
      <c r="E307" s="211" t="s">
        <v>1</v>
      </c>
      <c r="F307" s="212" t="s">
        <v>97</v>
      </c>
      <c r="G307" s="210"/>
      <c r="H307" s="211" t="s">
        <v>1</v>
      </c>
      <c r="I307" s="213"/>
      <c r="J307" s="210"/>
      <c r="K307" s="210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146</v>
      </c>
      <c r="AU307" s="218" t="s">
        <v>90</v>
      </c>
      <c r="AV307" s="13" t="s">
        <v>88</v>
      </c>
      <c r="AW307" s="13" t="s">
        <v>36</v>
      </c>
      <c r="AX307" s="13" t="s">
        <v>81</v>
      </c>
      <c r="AY307" s="218" t="s">
        <v>135</v>
      </c>
    </row>
    <row r="308" spans="2:51" s="14" customFormat="1" ht="11.25">
      <c r="B308" s="219"/>
      <c r="C308" s="220"/>
      <c r="D308" s="204" t="s">
        <v>146</v>
      </c>
      <c r="E308" s="221" t="s">
        <v>1</v>
      </c>
      <c r="F308" s="222" t="s">
        <v>81</v>
      </c>
      <c r="G308" s="220"/>
      <c r="H308" s="223">
        <v>0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146</v>
      </c>
      <c r="AU308" s="229" t="s">
        <v>90</v>
      </c>
      <c r="AV308" s="14" t="s">
        <v>90</v>
      </c>
      <c r="AW308" s="14" t="s">
        <v>36</v>
      </c>
      <c r="AX308" s="14" t="s">
        <v>81</v>
      </c>
      <c r="AY308" s="229" t="s">
        <v>135</v>
      </c>
    </row>
    <row r="309" spans="2:51" s="15" customFormat="1" ht="11.25">
      <c r="B309" s="230"/>
      <c r="C309" s="231"/>
      <c r="D309" s="204" t="s">
        <v>146</v>
      </c>
      <c r="E309" s="232" t="s">
        <v>1</v>
      </c>
      <c r="F309" s="233" t="s">
        <v>187</v>
      </c>
      <c r="G309" s="231"/>
      <c r="H309" s="234">
        <v>1</v>
      </c>
      <c r="I309" s="235"/>
      <c r="J309" s="231"/>
      <c r="K309" s="231"/>
      <c r="L309" s="236"/>
      <c r="M309" s="237"/>
      <c r="N309" s="238"/>
      <c r="O309" s="238"/>
      <c r="P309" s="238"/>
      <c r="Q309" s="238"/>
      <c r="R309" s="238"/>
      <c r="S309" s="238"/>
      <c r="T309" s="239"/>
      <c r="AT309" s="240" t="s">
        <v>146</v>
      </c>
      <c r="AU309" s="240" t="s">
        <v>90</v>
      </c>
      <c r="AV309" s="15" t="s">
        <v>142</v>
      </c>
      <c r="AW309" s="15" t="s">
        <v>36</v>
      </c>
      <c r="AX309" s="15" t="s">
        <v>88</v>
      </c>
      <c r="AY309" s="240" t="s">
        <v>135</v>
      </c>
    </row>
    <row r="310" spans="2:51" s="14" customFormat="1" ht="11.25">
      <c r="B310" s="219"/>
      <c r="C310" s="220"/>
      <c r="D310" s="204" t="s">
        <v>146</v>
      </c>
      <c r="E310" s="220"/>
      <c r="F310" s="222" t="s">
        <v>751</v>
      </c>
      <c r="G310" s="220"/>
      <c r="H310" s="223">
        <v>24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146</v>
      </c>
      <c r="AU310" s="229" t="s">
        <v>90</v>
      </c>
      <c r="AV310" s="14" t="s">
        <v>90</v>
      </c>
      <c r="AW310" s="14" t="s">
        <v>4</v>
      </c>
      <c r="AX310" s="14" t="s">
        <v>88</v>
      </c>
      <c r="AY310" s="229" t="s">
        <v>135</v>
      </c>
    </row>
    <row r="311" spans="1:65" s="2" customFormat="1" ht="16.5" customHeight="1">
      <c r="A311" s="34"/>
      <c r="B311" s="35"/>
      <c r="C311" s="191" t="s">
        <v>323</v>
      </c>
      <c r="D311" s="191" t="s">
        <v>137</v>
      </c>
      <c r="E311" s="192" t="s">
        <v>335</v>
      </c>
      <c r="F311" s="193" t="s">
        <v>752</v>
      </c>
      <c r="G311" s="194" t="s">
        <v>668</v>
      </c>
      <c r="H311" s="195">
        <v>123</v>
      </c>
      <c r="I311" s="196"/>
      <c r="J311" s="197">
        <f>ROUND(I311*H311,2)</f>
        <v>0</v>
      </c>
      <c r="K311" s="193" t="s">
        <v>219</v>
      </c>
      <c r="L311" s="39"/>
      <c r="M311" s="198" t="s">
        <v>1</v>
      </c>
      <c r="N311" s="199" t="s">
        <v>46</v>
      </c>
      <c r="O311" s="71"/>
      <c r="P311" s="200">
        <f>O311*H311</f>
        <v>0</v>
      </c>
      <c r="Q311" s="200">
        <v>0</v>
      </c>
      <c r="R311" s="200">
        <f>Q311*H311</f>
        <v>0</v>
      </c>
      <c r="S311" s="200">
        <v>0</v>
      </c>
      <c r="T311" s="201">
        <f>S311*H311</f>
        <v>0</v>
      </c>
      <c r="U311" s="34"/>
      <c r="V311" s="34"/>
      <c r="W311" s="34"/>
      <c r="X311" s="34"/>
      <c r="Y311" s="34"/>
      <c r="Z311" s="34"/>
      <c r="AA311" s="34"/>
      <c r="AB311" s="34"/>
      <c r="AC311" s="34"/>
      <c r="AD311" s="34"/>
      <c r="AE311" s="34"/>
      <c r="AR311" s="202" t="s">
        <v>142</v>
      </c>
      <c r="AT311" s="202" t="s">
        <v>137</v>
      </c>
      <c r="AU311" s="202" t="s">
        <v>90</v>
      </c>
      <c r="AY311" s="17" t="s">
        <v>135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17" t="s">
        <v>88</v>
      </c>
      <c r="BK311" s="203">
        <f>ROUND(I311*H311,2)</f>
        <v>0</v>
      </c>
      <c r="BL311" s="17" t="s">
        <v>142</v>
      </c>
      <c r="BM311" s="202" t="s">
        <v>753</v>
      </c>
    </row>
    <row r="312" spans="1:47" s="2" customFormat="1" ht="11.25">
      <c r="A312" s="34"/>
      <c r="B312" s="35"/>
      <c r="C312" s="36"/>
      <c r="D312" s="204" t="s">
        <v>144</v>
      </c>
      <c r="E312" s="36"/>
      <c r="F312" s="205" t="s">
        <v>752</v>
      </c>
      <c r="G312" s="36"/>
      <c r="H312" s="36"/>
      <c r="I312" s="206"/>
      <c r="J312" s="36"/>
      <c r="K312" s="36"/>
      <c r="L312" s="39"/>
      <c r="M312" s="207"/>
      <c r="N312" s="208"/>
      <c r="O312" s="71"/>
      <c r="P312" s="71"/>
      <c r="Q312" s="71"/>
      <c r="R312" s="71"/>
      <c r="S312" s="71"/>
      <c r="T312" s="72"/>
      <c r="U312" s="34"/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T312" s="17" t="s">
        <v>144</v>
      </c>
      <c r="AU312" s="17" t="s">
        <v>90</v>
      </c>
    </row>
    <row r="313" spans="1:65" s="2" customFormat="1" ht="24.2" customHeight="1">
      <c r="A313" s="34"/>
      <c r="B313" s="35"/>
      <c r="C313" s="191" t="s">
        <v>334</v>
      </c>
      <c r="D313" s="191" t="s">
        <v>137</v>
      </c>
      <c r="E313" s="192" t="s">
        <v>754</v>
      </c>
      <c r="F313" s="193" t="s">
        <v>755</v>
      </c>
      <c r="G313" s="194" t="s">
        <v>397</v>
      </c>
      <c r="H313" s="195">
        <v>143</v>
      </c>
      <c r="I313" s="196"/>
      <c r="J313" s="197">
        <f>ROUND(I313*H313,2)</f>
        <v>0</v>
      </c>
      <c r="K313" s="193" t="s">
        <v>141</v>
      </c>
      <c r="L313" s="39"/>
      <c r="M313" s="198" t="s">
        <v>1</v>
      </c>
      <c r="N313" s="199" t="s">
        <v>46</v>
      </c>
      <c r="O313" s="71"/>
      <c r="P313" s="200">
        <f>O313*H313</f>
        <v>0</v>
      </c>
      <c r="Q313" s="200">
        <v>0</v>
      </c>
      <c r="R313" s="200">
        <f>Q313*H313</f>
        <v>0</v>
      </c>
      <c r="S313" s="200">
        <v>0</v>
      </c>
      <c r="T313" s="201">
        <f>S313*H313</f>
        <v>0</v>
      </c>
      <c r="U313" s="34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R313" s="202" t="s">
        <v>142</v>
      </c>
      <c r="AT313" s="202" t="s">
        <v>137</v>
      </c>
      <c r="AU313" s="202" t="s">
        <v>90</v>
      </c>
      <c r="AY313" s="17" t="s">
        <v>135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17" t="s">
        <v>88</v>
      </c>
      <c r="BK313" s="203">
        <f>ROUND(I313*H313,2)</f>
        <v>0</v>
      </c>
      <c r="BL313" s="17" t="s">
        <v>142</v>
      </c>
      <c r="BM313" s="202" t="s">
        <v>756</v>
      </c>
    </row>
    <row r="314" spans="1:47" s="2" customFormat="1" ht="29.25">
      <c r="A314" s="34"/>
      <c r="B314" s="35"/>
      <c r="C314" s="36"/>
      <c r="D314" s="204" t="s">
        <v>144</v>
      </c>
      <c r="E314" s="36"/>
      <c r="F314" s="205" t="s">
        <v>757</v>
      </c>
      <c r="G314" s="36"/>
      <c r="H314" s="36"/>
      <c r="I314" s="206"/>
      <c r="J314" s="36"/>
      <c r="K314" s="36"/>
      <c r="L314" s="39"/>
      <c r="M314" s="207"/>
      <c r="N314" s="208"/>
      <c r="O314" s="71"/>
      <c r="P314" s="71"/>
      <c r="Q314" s="71"/>
      <c r="R314" s="71"/>
      <c r="S314" s="71"/>
      <c r="T314" s="72"/>
      <c r="U314" s="34"/>
      <c r="V314" s="34"/>
      <c r="W314" s="34"/>
      <c r="X314" s="34"/>
      <c r="Y314" s="34"/>
      <c r="Z314" s="34"/>
      <c r="AA314" s="34"/>
      <c r="AB314" s="34"/>
      <c r="AC314" s="34"/>
      <c r="AD314" s="34"/>
      <c r="AE314" s="34"/>
      <c r="AT314" s="17" t="s">
        <v>144</v>
      </c>
      <c r="AU314" s="17" t="s">
        <v>90</v>
      </c>
    </row>
    <row r="315" spans="2:51" s="13" customFormat="1" ht="11.25">
      <c r="B315" s="209"/>
      <c r="C315" s="210"/>
      <c r="D315" s="204" t="s">
        <v>146</v>
      </c>
      <c r="E315" s="211" t="s">
        <v>1</v>
      </c>
      <c r="F315" s="212" t="s">
        <v>85</v>
      </c>
      <c r="G315" s="210"/>
      <c r="H315" s="211" t="s">
        <v>1</v>
      </c>
      <c r="I315" s="213"/>
      <c r="J315" s="210"/>
      <c r="K315" s="210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146</v>
      </c>
      <c r="AU315" s="218" t="s">
        <v>90</v>
      </c>
      <c r="AV315" s="13" t="s">
        <v>88</v>
      </c>
      <c r="AW315" s="13" t="s">
        <v>36</v>
      </c>
      <c r="AX315" s="13" t="s">
        <v>81</v>
      </c>
      <c r="AY315" s="218" t="s">
        <v>135</v>
      </c>
    </row>
    <row r="316" spans="2:51" s="14" customFormat="1" ht="11.25">
      <c r="B316" s="219"/>
      <c r="C316" s="220"/>
      <c r="D316" s="204" t="s">
        <v>146</v>
      </c>
      <c r="E316" s="221" t="s">
        <v>1</v>
      </c>
      <c r="F316" s="222" t="s">
        <v>645</v>
      </c>
      <c r="G316" s="220"/>
      <c r="H316" s="223">
        <v>87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146</v>
      </c>
      <c r="AU316" s="229" t="s">
        <v>90</v>
      </c>
      <c r="AV316" s="14" t="s">
        <v>90</v>
      </c>
      <c r="AW316" s="14" t="s">
        <v>36</v>
      </c>
      <c r="AX316" s="14" t="s">
        <v>81</v>
      </c>
      <c r="AY316" s="229" t="s">
        <v>135</v>
      </c>
    </row>
    <row r="317" spans="2:51" s="13" customFormat="1" ht="11.25">
      <c r="B317" s="209"/>
      <c r="C317" s="210"/>
      <c r="D317" s="204" t="s">
        <v>146</v>
      </c>
      <c r="E317" s="211" t="s">
        <v>1</v>
      </c>
      <c r="F317" s="212" t="s">
        <v>97</v>
      </c>
      <c r="G317" s="210"/>
      <c r="H317" s="211" t="s">
        <v>1</v>
      </c>
      <c r="I317" s="213"/>
      <c r="J317" s="210"/>
      <c r="K317" s="210"/>
      <c r="L317" s="214"/>
      <c r="M317" s="215"/>
      <c r="N317" s="216"/>
      <c r="O317" s="216"/>
      <c r="P317" s="216"/>
      <c r="Q317" s="216"/>
      <c r="R317" s="216"/>
      <c r="S317" s="216"/>
      <c r="T317" s="217"/>
      <c r="AT317" s="218" t="s">
        <v>146</v>
      </c>
      <c r="AU317" s="218" t="s">
        <v>90</v>
      </c>
      <c r="AV317" s="13" t="s">
        <v>88</v>
      </c>
      <c r="AW317" s="13" t="s">
        <v>36</v>
      </c>
      <c r="AX317" s="13" t="s">
        <v>81</v>
      </c>
      <c r="AY317" s="218" t="s">
        <v>135</v>
      </c>
    </row>
    <row r="318" spans="2:51" s="14" customFormat="1" ht="11.25">
      <c r="B318" s="219"/>
      <c r="C318" s="220"/>
      <c r="D318" s="204" t="s">
        <v>146</v>
      </c>
      <c r="E318" s="221" t="s">
        <v>1</v>
      </c>
      <c r="F318" s="222" t="s">
        <v>646</v>
      </c>
      <c r="G318" s="220"/>
      <c r="H318" s="223">
        <v>56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146</v>
      </c>
      <c r="AU318" s="229" t="s">
        <v>90</v>
      </c>
      <c r="AV318" s="14" t="s">
        <v>90</v>
      </c>
      <c r="AW318" s="14" t="s">
        <v>36</v>
      </c>
      <c r="AX318" s="14" t="s">
        <v>81</v>
      </c>
      <c r="AY318" s="229" t="s">
        <v>135</v>
      </c>
    </row>
    <row r="319" spans="2:51" s="15" customFormat="1" ht="11.25">
      <c r="B319" s="230"/>
      <c r="C319" s="231"/>
      <c r="D319" s="204" t="s">
        <v>146</v>
      </c>
      <c r="E319" s="232" t="s">
        <v>1</v>
      </c>
      <c r="F319" s="233" t="s">
        <v>187</v>
      </c>
      <c r="G319" s="231"/>
      <c r="H319" s="234">
        <v>143</v>
      </c>
      <c r="I319" s="235"/>
      <c r="J319" s="231"/>
      <c r="K319" s="231"/>
      <c r="L319" s="236"/>
      <c r="M319" s="237"/>
      <c r="N319" s="238"/>
      <c r="O319" s="238"/>
      <c r="P319" s="238"/>
      <c r="Q319" s="238"/>
      <c r="R319" s="238"/>
      <c r="S319" s="238"/>
      <c r="T319" s="239"/>
      <c r="AT319" s="240" t="s">
        <v>146</v>
      </c>
      <c r="AU319" s="240" t="s">
        <v>90</v>
      </c>
      <c r="AV319" s="15" t="s">
        <v>142</v>
      </c>
      <c r="AW319" s="15" t="s">
        <v>36</v>
      </c>
      <c r="AX319" s="15" t="s">
        <v>88</v>
      </c>
      <c r="AY319" s="240" t="s">
        <v>135</v>
      </c>
    </row>
    <row r="320" spans="1:65" s="2" customFormat="1" ht="24.2" customHeight="1">
      <c r="A320" s="34"/>
      <c r="B320" s="35"/>
      <c r="C320" s="191" t="s">
        <v>340</v>
      </c>
      <c r="D320" s="191" t="s">
        <v>137</v>
      </c>
      <c r="E320" s="192" t="s">
        <v>758</v>
      </c>
      <c r="F320" s="193" t="s">
        <v>759</v>
      </c>
      <c r="G320" s="194" t="s">
        <v>397</v>
      </c>
      <c r="H320" s="195">
        <v>14</v>
      </c>
      <c r="I320" s="196"/>
      <c r="J320" s="197">
        <f>ROUND(I320*H320,2)</f>
        <v>0</v>
      </c>
      <c r="K320" s="193" t="s">
        <v>141</v>
      </c>
      <c r="L320" s="39"/>
      <c r="M320" s="198" t="s">
        <v>1</v>
      </c>
      <c r="N320" s="199" t="s">
        <v>46</v>
      </c>
      <c r="O320" s="71"/>
      <c r="P320" s="200">
        <f>O320*H320</f>
        <v>0</v>
      </c>
      <c r="Q320" s="200">
        <v>0</v>
      </c>
      <c r="R320" s="200">
        <f>Q320*H320</f>
        <v>0</v>
      </c>
      <c r="S320" s="200">
        <v>0</v>
      </c>
      <c r="T320" s="201">
        <f>S320*H320</f>
        <v>0</v>
      </c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202" t="s">
        <v>142</v>
      </c>
      <c r="AT320" s="202" t="s">
        <v>137</v>
      </c>
      <c r="AU320" s="202" t="s">
        <v>90</v>
      </c>
      <c r="AY320" s="17" t="s">
        <v>135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17" t="s">
        <v>88</v>
      </c>
      <c r="BK320" s="203">
        <f>ROUND(I320*H320,2)</f>
        <v>0</v>
      </c>
      <c r="BL320" s="17" t="s">
        <v>142</v>
      </c>
      <c r="BM320" s="202" t="s">
        <v>760</v>
      </c>
    </row>
    <row r="321" spans="1:47" s="2" customFormat="1" ht="29.25">
      <c r="A321" s="34"/>
      <c r="B321" s="35"/>
      <c r="C321" s="36"/>
      <c r="D321" s="204" t="s">
        <v>144</v>
      </c>
      <c r="E321" s="36"/>
      <c r="F321" s="205" t="s">
        <v>761</v>
      </c>
      <c r="G321" s="36"/>
      <c r="H321" s="36"/>
      <c r="I321" s="206"/>
      <c r="J321" s="36"/>
      <c r="K321" s="36"/>
      <c r="L321" s="39"/>
      <c r="M321" s="207"/>
      <c r="N321" s="208"/>
      <c r="O321" s="71"/>
      <c r="P321" s="71"/>
      <c r="Q321" s="71"/>
      <c r="R321" s="71"/>
      <c r="S321" s="71"/>
      <c r="T321" s="72"/>
      <c r="U321" s="34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144</v>
      </c>
      <c r="AU321" s="17" t="s">
        <v>90</v>
      </c>
    </row>
    <row r="322" spans="2:51" s="13" customFormat="1" ht="11.25">
      <c r="B322" s="209"/>
      <c r="C322" s="210"/>
      <c r="D322" s="204" t="s">
        <v>146</v>
      </c>
      <c r="E322" s="211" t="s">
        <v>1</v>
      </c>
      <c r="F322" s="212" t="s">
        <v>85</v>
      </c>
      <c r="G322" s="210"/>
      <c r="H322" s="211" t="s">
        <v>1</v>
      </c>
      <c r="I322" s="213"/>
      <c r="J322" s="210"/>
      <c r="K322" s="210"/>
      <c r="L322" s="214"/>
      <c r="M322" s="215"/>
      <c r="N322" s="216"/>
      <c r="O322" s="216"/>
      <c r="P322" s="216"/>
      <c r="Q322" s="216"/>
      <c r="R322" s="216"/>
      <c r="S322" s="216"/>
      <c r="T322" s="217"/>
      <c r="AT322" s="218" t="s">
        <v>146</v>
      </c>
      <c r="AU322" s="218" t="s">
        <v>90</v>
      </c>
      <c r="AV322" s="13" t="s">
        <v>88</v>
      </c>
      <c r="AW322" s="13" t="s">
        <v>36</v>
      </c>
      <c r="AX322" s="13" t="s">
        <v>81</v>
      </c>
      <c r="AY322" s="218" t="s">
        <v>135</v>
      </c>
    </row>
    <row r="323" spans="2:51" s="14" customFormat="1" ht="11.25">
      <c r="B323" s="219"/>
      <c r="C323" s="220"/>
      <c r="D323" s="204" t="s">
        <v>146</v>
      </c>
      <c r="E323" s="221" t="s">
        <v>1</v>
      </c>
      <c r="F323" s="222" t="s">
        <v>175</v>
      </c>
      <c r="G323" s="220"/>
      <c r="H323" s="223">
        <v>6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146</v>
      </c>
      <c r="AU323" s="229" t="s">
        <v>90</v>
      </c>
      <c r="AV323" s="14" t="s">
        <v>90</v>
      </c>
      <c r="AW323" s="14" t="s">
        <v>36</v>
      </c>
      <c r="AX323" s="14" t="s">
        <v>81</v>
      </c>
      <c r="AY323" s="229" t="s">
        <v>135</v>
      </c>
    </row>
    <row r="324" spans="2:51" s="13" customFormat="1" ht="11.25">
      <c r="B324" s="209"/>
      <c r="C324" s="210"/>
      <c r="D324" s="204" t="s">
        <v>146</v>
      </c>
      <c r="E324" s="211" t="s">
        <v>1</v>
      </c>
      <c r="F324" s="212" t="s">
        <v>97</v>
      </c>
      <c r="G324" s="210"/>
      <c r="H324" s="211" t="s">
        <v>1</v>
      </c>
      <c r="I324" s="213"/>
      <c r="J324" s="210"/>
      <c r="K324" s="210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146</v>
      </c>
      <c r="AU324" s="218" t="s">
        <v>90</v>
      </c>
      <c r="AV324" s="13" t="s">
        <v>88</v>
      </c>
      <c r="AW324" s="13" t="s">
        <v>36</v>
      </c>
      <c r="AX324" s="13" t="s">
        <v>81</v>
      </c>
      <c r="AY324" s="218" t="s">
        <v>135</v>
      </c>
    </row>
    <row r="325" spans="2:51" s="14" customFormat="1" ht="11.25">
      <c r="B325" s="219"/>
      <c r="C325" s="220"/>
      <c r="D325" s="204" t="s">
        <v>146</v>
      </c>
      <c r="E325" s="221" t="s">
        <v>1</v>
      </c>
      <c r="F325" s="222" t="s">
        <v>197</v>
      </c>
      <c r="G325" s="220"/>
      <c r="H325" s="223">
        <v>8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146</v>
      </c>
      <c r="AU325" s="229" t="s">
        <v>90</v>
      </c>
      <c r="AV325" s="14" t="s">
        <v>90</v>
      </c>
      <c r="AW325" s="14" t="s">
        <v>36</v>
      </c>
      <c r="AX325" s="14" t="s">
        <v>81</v>
      </c>
      <c r="AY325" s="229" t="s">
        <v>135</v>
      </c>
    </row>
    <row r="326" spans="2:51" s="15" customFormat="1" ht="11.25">
      <c r="B326" s="230"/>
      <c r="C326" s="231"/>
      <c r="D326" s="204" t="s">
        <v>146</v>
      </c>
      <c r="E326" s="232" t="s">
        <v>1</v>
      </c>
      <c r="F326" s="233" t="s">
        <v>187</v>
      </c>
      <c r="G326" s="231"/>
      <c r="H326" s="234">
        <v>14</v>
      </c>
      <c r="I326" s="235"/>
      <c r="J326" s="231"/>
      <c r="K326" s="231"/>
      <c r="L326" s="236"/>
      <c r="M326" s="237"/>
      <c r="N326" s="238"/>
      <c r="O326" s="238"/>
      <c r="P326" s="238"/>
      <c r="Q326" s="238"/>
      <c r="R326" s="238"/>
      <c r="S326" s="238"/>
      <c r="T326" s="239"/>
      <c r="AT326" s="240" t="s">
        <v>146</v>
      </c>
      <c r="AU326" s="240" t="s">
        <v>90</v>
      </c>
      <c r="AV326" s="15" t="s">
        <v>142</v>
      </c>
      <c r="AW326" s="15" t="s">
        <v>36</v>
      </c>
      <c r="AX326" s="15" t="s">
        <v>88</v>
      </c>
      <c r="AY326" s="240" t="s">
        <v>135</v>
      </c>
    </row>
    <row r="327" spans="1:65" s="2" customFormat="1" ht="24.2" customHeight="1">
      <c r="A327" s="34"/>
      <c r="B327" s="35"/>
      <c r="C327" s="191" t="s">
        <v>347</v>
      </c>
      <c r="D327" s="191" t="s">
        <v>137</v>
      </c>
      <c r="E327" s="192" t="s">
        <v>762</v>
      </c>
      <c r="F327" s="193" t="s">
        <v>763</v>
      </c>
      <c r="G327" s="194" t="s">
        <v>397</v>
      </c>
      <c r="H327" s="195">
        <v>11</v>
      </c>
      <c r="I327" s="196"/>
      <c r="J327" s="197">
        <f>ROUND(I327*H327,2)</f>
        <v>0</v>
      </c>
      <c r="K327" s="193" t="s">
        <v>141</v>
      </c>
      <c r="L327" s="39"/>
      <c r="M327" s="198" t="s">
        <v>1</v>
      </c>
      <c r="N327" s="199" t="s">
        <v>46</v>
      </c>
      <c r="O327" s="71"/>
      <c r="P327" s="200">
        <f>O327*H327</f>
        <v>0</v>
      </c>
      <c r="Q327" s="200">
        <v>0</v>
      </c>
      <c r="R327" s="200">
        <f>Q327*H327</f>
        <v>0</v>
      </c>
      <c r="S327" s="200">
        <v>0</v>
      </c>
      <c r="T327" s="201">
        <f>S327*H327</f>
        <v>0</v>
      </c>
      <c r="U327" s="34"/>
      <c r="V327" s="34"/>
      <c r="W327" s="34"/>
      <c r="X327" s="34"/>
      <c r="Y327" s="34"/>
      <c r="Z327" s="34"/>
      <c r="AA327" s="34"/>
      <c r="AB327" s="34"/>
      <c r="AC327" s="34"/>
      <c r="AD327" s="34"/>
      <c r="AE327" s="34"/>
      <c r="AR327" s="202" t="s">
        <v>142</v>
      </c>
      <c r="AT327" s="202" t="s">
        <v>137</v>
      </c>
      <c r="AU327" s="202" t="s">
        <v>90</v>
      </c>
      <c r="AY327" s="17" t="s">
        <v>135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17" t="s">
        <v>88</v>
      </c>
      <c r="BK327" s="203">
        <f>ROUND(I327*H327,2)</f>
        <v>0</v>
      </c>
      <c r="BL327" s="17" t="s">
        <v>142</v>
      </c>
      <c r="BM327" s="202" t="s">
        <v>764</v>
      </c>
    </row>
    <row r="328" spans="1:47" s="2" customFormat="1" ht="29.25">
      <c r="A328" s="34"/>
      <c r="B328" s="35"/>
      <c r="C328" s="36"/>
      <c r="D328" s="204" t="s">
        <v>144</v>
      </c>
      <c r="E328" s="36"/>
      <c r="F328" s="205" t="s">
        <v>765</v>
      </c>
      <c r="G328" s="36"/>
      <c r="H328" s="36"/>
      <c r="I328" s="206"/>
      <c r="J328" s="36"/>
      <c r="K328" s="36"/>
      <c r="L328" s="39"/>
      <c r="M328" s="207"/>
      <c r="N328" s="208"/>
      <c r="O328" s="71"/>
      <c r="P328" s="71"/>
      <c r="Q328" s="71"/>
      <c r="R328" s="71"/>
      <c r="S328" s="71"/>
      <c r="T328" s="72"/>
      <c r="U328" s="34"/>
      <c r="V328" s="34"/>
      <c r="W328" s="34"/>
      <c r="X328" s="34"/>
      <c r="Y328" s="34"/>
      <c r="Z328" s="34"/>
      <c r="AA328" s="34"/>
      <c r="AB328" s="34"/>
      <c r="AC328" s="34"/>
      <c r="AD328" s="34"/>
      <c r="AE328" s="34"/>
      <c r="AT328" s="17" t="s">
        <v>144</v>
      </c>
      <c r="AU328" s="17" t="s">
        <v>90</v>
      </c>
    </row>
    <row r="329" spans="2:51" s="13" customFormat="1" ht="11.25">
      <c r="B329" s="209"/>
      <c r="C329" s="210"/>
      <c r="D329" s="204" t="s">
        <v>146</v>
      </c>
      <c r="E329" s="211" t="s">
        <v>1</v>
      </c>
      <c r="F329" s="212" t="s">
        <v>85</v>
      </c>
      <c r="G329" s="210"/>
      <c r="H329" s="211" t="s">
        <v>1</v>
      </c>
      <c r="I329" s="213"/>
      <c r="J329" s="210"/>
      <c r="K329" s="210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146</v>
      </c>
      <c r="AU329" s="218" t="s">
        <v>90</v>
      </c>
      <c r="AV329" s="13" t="s">
        <v>88</v>
      </c>
      <c r="AW329" s="13" t="s">
        <v>36</v>
      </c>
      <c r="AX329" s="13" t="s">
        <v>81</v>
      </c>
      <c r="AY329" s="218" t="s">
        <v>135</v>
      </c>
    </row>
    <row r="330" spans="2:51" s="14" customFormat="1" ht="11.25">
      <c r="B330" s="219"/>
      <c r="C330" s="220"/>
      <c r="D330" s="204" t="s">
        <v>146</v>
      </c>
      <c r="E330" s="221" t="s">
        <v>1</v>
      </c>
      <c r="F330" s="222" t="s">
        <v>188</v>
      </c>
      <c r="G330" s="220"/>
      <c r="H330" s="223">
        <v>7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146</v>
      </c>
      <c r="AU330" s="229" t="s">
        <v>90</v>
      </c>
      <c r="AV330" s="14" t="s">
        <v>90</v>
      </c>
      <c r="AW330" s="14" t="s">
        <v>36</v>
      </c>
      <c r="AX330" s="14" t="s">
        <v>81</v>
      </c>
      <c r="AY330" s="229" t="s">
        <v>135</v>
      </c>
    </row>
    <row r="331" spans="2:51" s="13" customFormat="1" ht="11.25">
      <c r="B331" s="209"/>
      <c r="C331" s="210"/>
      <c r="D331" s="204" t="s">
        <v>146</v>
      </c>
      <c r="E331" s="211" t="s">
        <v>1</v>
      </c>
      <c r="F331" s="212" t="s">
        <v>97</v>
      </c>
      <c r="G331" s="210"/>
      <c r="H331" s="211" t="s">
        <v>1</v>
      </c>
      <c r="I331" s="213"/>
      <c r="J331" s="210"/>
      <c r="K331" s="210"/>
      <c r="L331" s="214"/>
      <c r="M331" s="215"/>
      <c r="N331" s="216"/>
      <c r="O331" s="216"/>
      <c r="P331" s="216"/>
      <c r="Q331" s="216"/>
      <c r="R331" s="216"/>
      <c r="S331" s="216"/>
      <c r="T331" s="217"/>
      <c r="AT331" s="218" t="s">
        <v>146</v>
      </c>
      <c r="AU331" s="218" t="s">
        <v>90</v>
      </c>
      <c r="AV331" s="13" t="s">
        <v>88</v>
      </c>
      <c r="AW331" s="13" t="s">
        <v>36</v>
      </c>
      <c r="AX331" s="13" t="s">
        <v>81</v>
      </c>
      <c r="AY331" s="218" t="s">
        <v>135</v>
      </c>
    </row>
    <row r="332" spans="2:51" s="14" customFormat="1" ht="11.25">
      <c r="B332" s="219"/>
      <c r="C332" s="220"/>
      <c r="D332" s="204" t="s">
        <v>146</v>
      </c>
      <c r="E332" s="221" t="s">
        <v>1</v>
      </c>
      <c r="F332" s="222" t="s">
        <v>142</v>
      </c>
      <c r="G332" s="220"/>
      <c r="H332" s="223">
        <v>4</v>
      </c>
      <c r="I332" s="224"/>
      <c r="J332" s="220"/>
      <c r="K332" s="220"/>
      <c r="L332" s="225"/>
      <c r="M332" s="226"/>
      <c r="N332" s="227"/>
      <c r="O332" s="227"/>
      <c r="P332" s="227"/>
      <c r="Q332" s="227"/>
      <c r="R332" s="227"/>
      <c r="S332" s="227"/>
      <c r="T332" s="228"/>
      <c r="AT332" s="229" t="s">
        <v>146</v>
      </c>
      <c r="AU332" s="229" t="s">
        <v>90</v>
      </c>
      <c r="AV332" s="14" t="s">
        <v>90</v>
      </c>
      <c r="AW332" s="14" t="s">
        <v>36</v>
      </c>
      <c r="AX332" s="14" t="s">
        <v>81</v>
      </c>
      <c r="AY332" s="229" t="s">
        <v>135</v>
      </c>
    </row>
    <row r="333" spans="2:51" s="15" customFormat="1" ht="11.25">
      <c r="B333" s="230"/>
      <c r="C333" s="231"/>
      <c r="D333" s="204" t="s">
        <v>146</v>
      </c>
      <c r="E333" s="232" t="s">
        <v>1</v>
      </c>
      <c r="F333" s="233" t="s">
        <v>187</v>
      </c>
      <c r="G333" s="231"/>
      <c r="H333" s="234">
        <v>11</v>
      </c>
      <c r="I333" s="235"/>
      <c r="J333" s="231"/>
      <c r="K333" s="231"/>
      <c r="L333" s="236"/>
      <c r="M333" s="237"/>
      <c r="N333" s="238"/>
      <c r="O333" s="238"/>
      <c r="P333" s="238"/>
      <c r="Q333" s="238"/>
      <c r="R333" s="238"/>
      <c r="S333" s="238"/>
      <c r="T333" s="239"/>
      <c r="AT333" s="240" t="s">
        <v>146</v>
      </c>
      <c r="AU333" s="240" t="s">
        <v>90</v>
      </c>
      <c r="AV333" s="15" t="s">
        <v>142</v>
      </c>
      <c r="AW333" s="15" t="s">
        <v>36</v>
      </c>
      <c r="AX333" s="15" t="s">
        <v>88</v>
      </c>
      <c r="AY333" s="240" t="s">
        <v>135</v>
      </c>
    </row>
    <row r="334" spans="1:65" s="2" customFormat="1" ht="24.2" customHeight="1">
      <c r="A334" s="34"/>
      <c r="B334" s="35"/>
      <c r="C334" s="191" t="s">
        <v>351</v>
      </c>
      <c r="D334" s="191" t="s">
        <v>137</v>
      </c>
      <c r="E334" s="192" t="s">
        <v>766</v>
      </c>
      <c r="F334" s="193" t="s">
        <v>767</v>
      </c>
      <c r="G334" s="194" t="s">
        <v>397</v>
      </c>
      <c r="H334" s="195">
        <v>15</v>
      </c>
      <c r="I334" s="196"/>
      <c r="J334" s="197">
        <f>ROUND(I334*H334,2)</f>
        <v>0</v>
      </c>
      <c r="K334" s="193" t="s">
        <v>141</v>
      </c>
      <c r="L334" s="39"/>
      <c r="M334" s="198" t="s">
        <v>1</v>
      </c>
      <c r="N334" s="199" t="s">
        <v>46</v>
      </c>
      <c r="O334" s="71"/>
      <c r="P334" s="200">
        <f>O334*H334</f>
        <v>0</v>
      </c>
      <c r="Q334" s="200">
        <v>0</v>
      </c>
      <c r="R334" s="200">
        <f>Q334*H334</f>
        <v>0</v>
      </c>
      <c r="S334" s="200">
        <v>0</v>
      </c>
      <c r="T334" s="201">
        <f>S334*H334</f>
        <v>0</v>
      </c>
      <c r="U334" s="34"/>
      <c r="V334" s="34"/>
      <c r="W334" s="34"/>
      <c r="X334" s="34"/>
      <c r="Y334" s="34"/>
      <c r="Z334" s="34"/>
      <c r="AA334" s="34"/>
      <c r="AB334" s="34"/>
      <c r="AC334" s="34"/>
      <c r="AD334" s="34"/>
      <c r="AE334" s="34"/>
      <c r="AR334" s="202" t="s">
        <v>142</v>
      </c>
      <c r="AT334" s="202" t="s">
        <v>137</v>
      </c>
      <c r="AU334" s="202" t="s">
        <v>90</v>
      </c>
      <c r="AY334" s="17" t="s">
        <v>135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17" t="s">
        <v>88</v>
      </c>
      <c r="BK334" s="203">
        <f>ROUND(I334*H334,2)</f>
        <v>0</v>
      </c>
      <c r="BL334" s="17" t="s">
        <v>142</v>
      </c>
      <c r="BM334" s="202" t="s">
        <v>768</v>
      </c>
    </row>
    <row r="335" spans="1:47" s="2" customFormat="1" ht="29.25">
      <c r="A335" s="34"/>
      <c r="B335" s="35"/>
      <c r="C335" s="36"/>
      <c r="D335" s="204" t="s">
        <v>144</v>
      </c>
      <c r="E335" s="36"/>
      <c r="F335" s="205" t="s">
        <v>769</v>
      </c>
      <c r="G335" s="36"/>
      <c r="H335" s="36"/>
      <c r="I335" s="206"/>
      <c r="J335" s="36"/>
      <c r="K335" s="36"/>
      <c r="L335" s="39"/>
      <c r="M335" s="207"/>
      <c r="N335" s="208"/>
      <c r="O335" s="71"/>
      <c r="P335" s="71"/>
      <c r="Q335" s="71"/>
      <c r="R335" s="71"/>
      <c r="S335" s="71"/>
      <c r="T335" s="72"/>
      <c r="U335" s="34"/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T335" s="17" t="s">
        <v>144</v>
      </c>
      <c r="AU335" s="17" t="s">
        <v>90</v>
      </c>
    </row>
    <row r="336" spans="2:51" s="13" customFormat="1" ht="11.25">
      <c r="B336" s="209"/>
      <c r="C336" s="210"/>
      <c r="D336" s="204" t="s">
        <v>146</v>
      </c>
      <c r="E336" s="211" t="s">
        <v>1</v>
      </c>
      <c r="F336" s="212" t="s">
        <v>85</v>
      </c>
      <c r="G336" s="210"/>
      <c r="H336" s="211" t="s">
        <v>1</v>
      </c>
      <c r="I336" s="213"/>
      <c r="J336" s="210"/>
      <c r="K336" s="210"/>
      <c r="L336" s="214"/>
      <c r="M336" s="215"/>
      <c r="N336" s="216"/>
      <c r="O336" s="216"/>
      <c r="P336" s="216"/>
      <c r="Q336" s="216"/>
      <c r="R336" s="216"/>
      <c r="S336" s="216"/>
      <c r="T336" s="217"/>
      <c r="AT336" s="218" t="s">
        <v>146</v>
      </c>
      <c r="AU336" s="218" t="s">
        <v>90</v>
      </c>
      <c r="AV336" s="13" t="s">
        <v>88</v>
      </c>
      <c r="AW336" s="13" t="s">
        <v>36</v>
      </c>
      <c r="AX336" s="13" t="s">
        <v>81</v>
      </c>
      <c r="AY336" s="218" t="s">
        <v>135</v>
      </c>
    </row>
    <row r="337" spans="2:51" s="14" customFormat="1" ht="11.25">
      <c r="B337" s="219"/>
      <c r="C337" s="220"/>
      <c r="D337" s="204" t="s">
        <v>146</v>
      </c>
      <c r="E337" s="221" t="s">
        <v>1</v>
      </c>
      <c r="F337" s="222" t="s">
        <v>228</v>
      </c>
      <c r="G337" s="220"/>
      <c r="H337" s="223">
        <v>12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146</v>
      </c>
      <c r="AU337" s="229" t="s">
        <v>90</v>
      </c>
      <c r="AV337" s="14" t="s">
        <v>90</v>
      </c>
      <c r="AW337" s="14" t="s">
        <v>36</v>
      </c>
      <c r="AX337" s="14" t="s">
        <v>81</v>
      </c>
      <c r="AY337" s="229" t="s">
        <v>135</v>
      </c>
    </row>
    <row r="338" spans="2:51" s="13" customFormat="1" ht="11.25">
      <c r="B338" s="209"/>
      <c r="C338" s="210"/>
      <c r="D338" s="204" t="s">
        <v>146</v>
      </c>
      <c r="E338" s="211" t="s">
        <v>1</v>
      </c>
      <c r="F338" s="212" t="s">
        <v>97</v>
      </c>
      <c r="G338" s="210"/>
      <c r="H338" s="211" t="s">
        <v>1</v>
      </c>
      <c r="I338" s="213"/>
      <c r="J338" s="210"/>
      <c r="K338" s="210"/>
      <c r="L338" s="214"/>
      <c r="M338" s="215"/>
      <c r="N338" s="216"/>
      <c r="O338" s="216"/>
      <c r="P338" s="216"/>
      <c r="Q338" s="216"/>
      <c r="R338" s="216"/>
      <c r="S338" s="216"/>
      <c r="T338" s="217"/>
      <c r="AT338" s="218" t="s">
        <v>146</v>
      </c>
      <c r="AU338" s="218" t="s">
        <v>90</v>
      </c>
      <c r="AV338" s="13" t="s">
        <v>88</v>
      </c>
      <c r="AW338" s="13" t="s">
        <v>36</v>
      </c>
      <c r="AX338" s="13" t="s">
        <v>81</v>
      </c>
      <c r="AY338" s="218" t="s">
        <v>135</v>
      </c>
    </row>
    <row r="339" spans="2:51" s="14" customFormat="1" ht="11.25">
      <c r="B339" s="219"/>
      <c r="C339" s="220"/>
      <c r="D339" s="204" t="s">
        <v>146</v>
      </c>
      <c r="E339" s="221" t="s">
        <v>1</v>
      </c>
      <c r="F339" s="222" t="s">
        <v>156</v>
      </c>
      <c r="G339" s="220"/>
      <c r="H339" s="223">
        <v>3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146</v>
      </c>
      <c r="AU339" s="229" t="s">
        <v>90</v>
      </c>
      <c r="AV339" s="14" t="s">
        <v>90</v>
      </c>
      <c r="AW339" s="14" t="s">
        <v>36</v>
      </c>
      <c r="AX339" s="14" t="s">
        <v>81</v>
      </c>
      <c r="AY339" s="229" t="s">
        <v>135</v>
      </c>
    </row>
    <row r="340" spans="2:51" s="15" customFormat="1" ht="11.25">
      <c r="B340" s="230"/>
      <c r="C340" s="231"/>
      <c r="D340" s="204" t="s">
        <v>146</v>
      </c>
      <c r="E340" s="232" t="s">
        <v>1</v>
      </c>
      <c r="F340" s="233" t="s">
        <v>187</v>
      </c>
      <c r="G340" s="231"/>
      <c r="H340" s="234">
        <v>15</v>
      </c>
      <c r="I340" s="235"/>
      <c r="J340" s="231"/>
      <c r="K340" s="231"/>
      <c r="L340" s="236"/>
      <c r="M340" s="237"/>
      <c r="N340" s="238"/>
      <c r="O340" s="238"/>
      <c r="P340" s="238"/>
      <c r="Q340" s="238"/>
      <c r="R340" s="238"/>
      <c r="S340" s="238"/>
      <c r="T340" s="239"/>
      <c r="AT340" s="240" t="s">
        <v>146</v>
      </c>
      <c r="AU340" s="240" t="s">
        <v>90</v>
      </c>
      <c r="AV340" s="15" t="s">
        <v>142</v>
      </c>
      <c r="AW340" s="15" t="s">
        <v>36</v>
      </c>
      <c r="AX340" s="15" t="s">
        <v>88</v>
      </c>
      <c r="AY340" s="240" t="s">
        <v>135</v>
      </c>
    </row>
    <row r="341" spans="1:65" s="2" customFormat="1" ht="24.2" customHeight="1">
      <c r="A341" s="34"/>
      <c r="B341" s="35"/>
      <c r="C341" s="191" t="s">
        <v>358</v>
      </c>
      <c r="D341" s="191" t="s">
        <v>137</v>
      </c>
      <c r="E341" s="192" t="s">
        <v>770</v>
      </c>
      <c r="F341" s="193" t="s">
        <v>771</v>
      </c>
      <c r="G341" s="194" t="s">
        <v>397</v>
      </c>
      <c r="H341" s="195">
        <v>1</v>
      </c>
      <c r="I341" s="196"/>
      <c r="J341" s="197">
        <f>ROUND(I341*H341,2)</f>
        <v>0</v>
      </c>
      <c r="K341" s="193" t="s">
        <v>141</v>
      </c>
      <c r="L341" s="39"/>
      <c r="M341" s="198" t="s">
        <v>1</v>
      </c>
      <c r="N341" s="199" t="s">
        <v>46</v>
      </c>
      <c r="O341" s="71"/>
      <c r="P341" s="200">
        <f>O341*H341</f>
        <v>0</v>
      </c>
      <c r="Q341" s="200">
        <v>0</v>
      </c>
      <c r="R341" s="200">
        <f>Q341*H341</f>
        <v>0</v>
      </c>
      <c r="S341" s="200">
        <v>0</v>
      </c>
      <c r="T341" s="201">
        <f>S341*H341</f>
        <v>0</v>
      </c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R341" s="202" t="s">
        <v>142</v>
      </c>
      <c r="AT341" s="202" t="s">
        <v>137</v>
      </c>
      <c r="AU341" s="202" t="s">
        <v>90</v>
      </c>
      <c r="AY341" s="17" t="s">
        <v>135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17" t="s">
        <v>88</v>
      </c>
      <c r="BK341" s="203">
        <f>ROUND(I341*H341,2)</f>
        <v>0</v>
      </c>
      <c r="BL341" s="17" t="s">
        <v>142</v>
      </c>
      <c r="BM341" s="202" t="s">
        <v>772</v>
      </c>
    </row>
    <row r="342" spans="1:47" s="2" customFormat="1" ht="29.25">
      <c r="A342" s="34"/>
      <c r="B342" s="35"/>
      <c r="C342" s="36"/>
      <c r="D342" s="204" t="s">
        <v>144</v>
      </c>
      <c r="E342" s="36"/>
      <c r="F342" s="205" t="s">
        <v>773</v>
      </c>
      <c r="G342" s="36"/>
      <c r="H342" s="36"/>
      <c r="I342" s="206"/>
      <c r="J342" s="36"/>
      <c r="K342" s="36"/>
      <c r="L342" s="39"/>
      <c r="M342" s="207"/>
      <c r="N342" s="208"/>
      <c r="O342" s="71"/>
      <c r="P342" s="71"/>
      <c r="Q342" s="71"/>
      <c r="R342" s="71"/>
      <c r="S342" s="71"/>
      <c r="T342" s="72"/>
      <c r="U342" s="34"/>
      <c r="V342" s="34"/>
      <c r="W342" s="34"/>
      <c r="X342" s="34"/>
      <c r="Y342" s="34"/>
      <c r="Z342" s="34"/>
      <c r="AA342" s="34"/>
      <c r="AB342" s="34"/>
      <c r="AC342" s="34"/>
      <c r="AD342" s="34"/>
      <c r="AE342" s="34"/>
      <c r="AT342" s="17" t="s">
        <v>144</v>
      </c>
      <c r="AU342" s="17" t="s">
        <v>90</v>
      </c>
    </row>
    <row r="343" spans="2:51" s="13" customFormat="1" ht="11.25">
      <c r="B343" s="209"/>
      <c r="C343" s="210"/>
      <c r="D343" s="204" t="s">
        <v>146</v>
      </c>
      <c r="E343" s="211" t="s">
        <v>1</v>
      </c>
      <c r="F343" s="212" t="s">
        <v>85</v>
      </c>
      <c r="G343" s="210"/>
      <c r="H343" s="211" t="s">
        <v>1</v>
      </c>
      <c r="I343" s="213"/>
      <c r="J343" s="210"/>
      <c r="K343" s="210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146</v>
      </c>
      <c r="AU343" s="218" t="s">
        <v>90</v>
      </c>
      <c r="AV343" s="13" t="s">
        <v>88</v>
      </c>
      <c r="AW343" s="13" t="s">
        <v>36</v>
      </c>
      <c r="AX343" s="13" t="s">
        <v>81</v>
      </c>
      <c r="AY343" s="218" t="s">
        <v>135</v>
      </c>
    </row>
    <row r="344" spans="2:51" s="14" customFormat="1" ht="11.25">
      <c r="B344" s="219"/>
      <c r="C344" s="220"/>
      <c r="D344" s="204" t="s">
        <v>146</v>
      </c>
      <c r="E344" s="221" t="s">
        <v>1</v>
      </c>
      <c r="F344" s="222" t="s">
        <v>88</v>
      </c>
      <c r="G344" s="220"/>
      <c r="H344" s="223">
        <v>1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146</v>
      </c>
      <c r="AU344" s="229" t="s">
        <v>90</v>
      </c>
      <c r="AV344" s="14" t="s">
        <v>90</v>
      </c>
      <c r="AW344" s="14" t="s">
        <v>36</v>
      </c>
      <c r="AX344" s="14" t="s">
        <v>81</v>
      </c>
      <c r="AY344" s="229" t="s">
        <v>135</v>
      </c>
    </row>
    <row r="345" spans="2:51" s="13" customFormat="1" ht="11.25">
      <c r="B345" s="209"/>
      <c r="C345" s="210"/>
      <c r="D345" s="204" t="s">
        <v>146</v>
      </c>
      <c r="E345" s="211" t="s">
        <v>1</v>
      </c>
      <c r="F345" s="212" t="s">
        <v>97</v>
      </c>
      <c r="G345" s="210"/>
      <c r="H345" s="211" t="s">
        <v>1</v>
      </c>
      <c r="I345" s="213"/>
      <c r="J345" s="210"/>
      <c r="K345" s="210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146</v>
      </c>
      <c r="AU345" s="218" t="s">
        <v>90</v>
      </c>
      <c r="AV345" s="13" t="s">
        <v>88</v>
      </c>
      <c r="AW345" s="13" t="s">
        <v>36</v>
      </c>
      <c r="AX345" s="13" t="s">
        <v>81</v>
      </c>
      <c r="AY345" s="218" t="s">
        <v>135</v>
      </c>
    </row>
    <row r="346" spans="2:51" s="14" customFormat="1" ht="11.25">
      <c r="B346" s="219"/>
      <c r="C346" s="220"/>
      <c r="D346" s="204" t="s">
        <v>146</v>
      </c>
      <c r="E346" s="221" t="s">
        <v>1</v>
      </c>
      <c r="F346" s="222" t="s">
        <v>81</v>
      </c>
      <c r="G346" s="220"/>
      <c r="H346" s="223">
        <v>0</v>
      </c>
      <c r="I346" s="224"/>
      <c r="J346" s="220"/>
      <c r="K346" s="220"/>
      <c r="L346" s="225"/>
      <c r="M346" s="226"/>
      <c r="N346" s="227"/>
      <c r="O346" s="227"/>
      <c r="P346" s="227"/>
      <c r="Q346" s="227"/>
      <c r="R346" s="227"/>
      <c r="S346" s="227"/>
      <c r="T346" s="228"/>
      <c r="AT346" s="229" t="s">
        <v>146</v>
      </c>
      <c r="AU346" s="229" t="s">
        <v>90</v>
      </c>
      <c r="AV346" s="14" t="s">
        <v>90</v>
      </c>
      <c r="AW346" s="14" t="s">
        <v>36</v>
      </c>
      <c r="AX346" s="14" t="s">
        <v>81</v>
      </c>
      <c r="AY346" s="229" t="s">
        <v>135</v>
      </c>
    </row>
    <row r="347" spans="2:51" s="15" customFormat="1" ht="11.25">
      <c r="B347" s="230"/>
      <c r="C347" s="231"/>
      <c r="D347" s="204" t="s">
        <v>146</v>
      </c>
      <c r="E347" s="232" t="s">
        <v>1</v>
      </c>
      <c r="F347" s="233" t="s">
        <v>187</v>
      </c>
      <c r="G347" s="231"/>
      <c r="H347" s="234">
        <v>1</v>
      </c>
      <c r="I347" s="235"/>
      <c r="J347" s="231"/>
      <c r="K347" s="231"/>
      <c r="L347" s="236"/>
      <c r="M347" s="237"/>
      <c r="N347" s="238"/>
      <c r="O347" s="238"/>
      <c r="P347" s="238"/>
      <c r="Q347" s="238"/>
      <c r="R347" s="238"/>
      <c r="S347" s="238"/>
      <c r="T347" s="239"/>
      <c r="AT347" s="240" t="s">
        <v>146</v>
      </c>
      <c r="AU347" s="240" t="s">
        <v>90</v>
      </c>
      <c r="AV347" s="15" t="s">
        <v>142</v>
      </c>
      <c r="AW347" s="15" t="s">
        <v>36</v>
      </c>
      <c r="AX347" s="15" t="s">
        <v>88</v>
      </c>
      <c r="AY347" s="240" t="s">
        <v>135</v>
      </c>
    </row>
    <row r="348" spans="1:65" s="2" customFormat="1" ht="33" customHeight="1">
      <c r="A348" s="34"/>
      <c r="B348" s="35"/>
      <c r="C348" s="191" t="s">
        <v>362</v>
      </c>
      <c r="D348" s="191" t="s">
        <v>137</v>
      </c>
      <c r="E348" s="192" t="s">
        <v>774</v>
      </c>
      <c r="F348" s="193" t="s">
        <v>775</v>
      </c>
      <c r="G348" s="194" t="s">
        <v>397</v>
      </c>
      <c r="H348" s="195">
        <v>572</v>
      </c>
      <c r="I348" s="196"/>
      <c r="J348" s="197">
        <f>ROUND(I348*H348,2)</f>
        <v>0</v>
      </c>
      <c r="K348" s="193" t="s">
        <v>141</v>
      </c>
      <c r="L348" s="39"/>
      <c r="M348" s="198" t="s">
        <v>1</v>
      </c>
      <c r="N348" s="199" t="s">
        <v>46</v>
      </c>
      <c r="O348" s="71"/>
      <c r="P348" s="200">
        <f>O348*H348</f>
        <v>0</v>
      </c>
      <c r="Q348" s="200">
        <v>0</v>
      </c>
      <c r="R348" s="200">
        <f>Q348*H348</f>
        <v>0</v>
      </c>
      <c r="S348" s="200">
        <v>0</v>
      </c>
      <c r="T348" s="201">
        <f>S348*H348</f>
        <v>0</v>
      </c>
      <c r="U348" s="34"/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202" t="s">
        <v>142</v>
      </c>
      <c r="AT348" s="202" t="s">
        <v>137</v>
      </c>
      <c r="AU348" s="202" t="s">
        <v>90</v>
      </c>
      <c r="AY348" s="17" t="s">
        <v>135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17" t="s">
        <v>88</v>
      </c>
      <c r="BK348" s="203">
        <f>ROUND(I348*H348,2)</f>
        <v>0</v>
      </c>
      <c r="BL348" s="17" t="s">
        <v>142</v>
      </c>
      <c r="BM348" s="202" t="s">
        <v>776</v>
      </c>
    </row>
    <row r="349" spans="1:47" s="2" customFormat="1" ht="39">
      <c r="A349" s="34"/>
      <c r="B349" s="35"/>
      <c r="C349" s="36"/>
      <c r="D349" s="204" t="s">
        <v>144</v>
      </c>
      <c r="E349" s="36"/>
      <c r="F349" s="205" t="s">
        <v>777</v>
      </c>
      <c r="G349" s="36"/>
      <c r="H349" s="36"/>
      <c r="I349" s="206"/>
      <c r="J349" s="36"/>
      <c r="K349" s="36"/>
      <c r="L349" s="39"/>
      <c r="M349" s="207"/>
      <c r="N349" s="208"/>
      <c r="O349" s="71"/>
      <c r="P349" s="71"/>
      <c r="Q349" s="71"/>
      <c r="R349" s="71"/>
      <c r="S349" s="71"/>
      <c r="T349" s="72"/>
      <c r="U349" s="34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144</v>
      </c>
      <c r="AU349" s="17" t="s">
        <v>90</v>
      </c>
    </row>
    <row r="350" spans="2:51" s="13" customFormat="1" ht="11.25">
      <c r="B350" s="209"/>
      <c r="C350" s="210"/>
      <c r="D350" s="204" t="s">
        <v>146</v>
      </c>
      <c r="E350" s="211" t="s">
        <v>1</v>
      </c>
      <c r="F350" s="212" t="s">
        <v>85</v>
      </c>
      <c r="G350" s="210"/>
      <c r="H350" s="211" t="s">
        <v>1</v>
      </c>
      <c r="I350" s="213"/>
      <c r="J350" s="210"/>
      <c r="K350" s="210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146</v>
      </c>
      <c r="AU350" s="218" t="s">
        <v>90</v>
      </c>
      <c r="AV350" s="13" t="s">
        <v>88</v>
      </c>
      <c r="AW350" s="13" t="s">
        <v>36</v>
      </c>
      <c r="AX350" s="13" t="s">
        <v>81</v>
      </c>
      <c r="AY350" s="218" t="s">
        <v>135</v>
      </c>
    </row>
    <row r="351" spans="2:51" s="14" customFormat="1" ht="11.25">
      <c r="B351" s="219"/>
      <c r="C351" s="220"/>
      <c r="D351" s="204" t="s">
        <v>146</v>
      </c>
      <c r="E351" s="221" t="s">
        <v>1</v>
      </c>
      <c r="F351" s="222" t="s">
        <v>778</v>
      </c>
      <c r="G351" s="220"/>
      <c r="H351" s="223">
        <v>348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146</v>
      </c>
      <c r="AU351" s="229" t="s">
        <v>90</v>
      </c>
      <c r="AV351" s="14" t="s">
        <v>90</v>
      </c>
      <c r="AW351" s="14" t="s">
        <v>36</v>
      </c>
      <c r="AX351" s="14" t="s">
        <v>81</v>
      </c>
      <c r="AY351" s="229" t="s">
        <v>135</v>
      </c>
    </row>
    <row r="352" spans="2:51" s="13" customFormat="1" ht="11.25">
      <c r="B352" s="209"/>
      <c r="C352" s="210"/>
      <c r="D352" s="204" t="s">
        <v>146</v>
      </c>
      <c r="E352" s="211" t="s">
        <v>1</v>
      </c>
      <c r="F352" s="212" t="s">
        <v>97</v>
      </c>
      <c r="G352" s="210"/>
      <c r="H352" s="211" t="s">
        <v>1</v>
      </c>
      <c r="I352" s="213"/>
      <c r="J352" s="210"/>
      <c r="K352" s="210"/>
      <c r="L352" s="214"/>
      <c r="M352" s="215"/>
      <c r="N352" s="216"/>
      <c r="O352" s="216"/>
      <c r="P352" s="216"/>
      <c r="Q352" s="216"/>
      <c r="R352" s="216"/>
      <c r="S352" s="216"/>
      <c r="T352" s="217"/>
      <c r="AT352" s="218" t="s">
        <v>146</v>
      </c>
      <c r="AU352" s="218" t="s">
        <v>90</v>
      </c>
      <c r="AV352" s="13" t="s">
        <v>88</v>
      </c>
      <c r="AW352" s="13" t="s">
        <v>36</v>
      </c>
      <c r="AX352" s="13" t="s">
        <v>81</v>
      </c>
      <c r="AY352" s="218" t="s">
        <v>135</v>
      </c>
    </row>
    <row r="353" spans="2:51" s="14" customFormat="1" ht="11.25">
      <c r="B353" s="219"/>
      <c r="C353" s="220"/>
      <c r="D353" s="204" t="s">
        <v>146</v>
      </c>
      <c r="E353" s="221" t="s">
        <v>1</v>
      </c>
      <c r="F353" s="222" t="s">
        <v>779</v>
      </c>
      <c r="G353" s="220"/>
      <c r="H353" s="223">
        <v>224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146</v>
      </c>
      <c r="AU353" s="229" t="s">
        <v>90</v>
      </c>
      <c r="AV353" s="14" t="s">
        <v>90</v>
      </c>
      <c r="AW353" s="14" t="s">
        <v>36</v>
      </c>
      <c r="AX353" s="14" t="s">
        <v>81</v>
      </c>
      <c r="AY353" s="229" t="s">
        <v>135</v>
      </c>
    </row>
    <row r="354" spans="2:51" s="15" customFormat="1" ht="11.25">
      <c r="B354" s="230"/>
      <c r="C354" s="231"/>
      <c r="D354" s="204" t="s">
        <v>146</v>
      </c>
      <c r="E354" s="232" t="s">
        <v>1</v>
      </c>
      <c r="F354" s="233" t="s">
        <v>187</v>
      </c>
      <c r="G354" s="231"/>
      <c r="H354" s="234">
        <v>572</v>
      </c>
      <c r="I354" s="235"/>
      <c r="J354" s="231"/>
      <c r="K354" s="231"/>
      <c r="L354" s="236"/>
      <c r="M354" s="237"/>
      <c r="N354" s="238"/>
      <c r="O354" s="238"/>
      <c r="P354" s="238"/>
      <c r="Q354" s="238"/>
      <c r="R354" s="238"/>
      <c r="S354" s="238"/>
      <c r="T354" s="239"/>
      <c r="AT354" s="240" t="s">
        <v>146</v>
      </c>
      <c r="AU354" s="240" t="s">
        <v>90</v>
      </c>
      <c r="AV354" s="15" t="s">
        <v>142</v>
      </c>
      <c r="AW354" s="15" t="s">
        <v>36</v>
      </c>
      <c r="AX354" s="15" t="s">
        <v>88</v>
      </c>
      <c r="AY354" s="240" t="s">
        <v>135</v>
      </c>
    </row>
    <row r="355" spans="1:65" s="2" customFormat="1" ht="33" customHeight="1">
      <c r="A355" s="34"/>
      <c r="B355" s="35"/>
      <c r="C355" s="191" t="s">
        <v>369</v>
      </c>
      <c r="D355" s="191" t="s">
        <v>137</v>
      </c>
      <c r="E355" s="192" t="s">
        <v>780</v>
      </c>
      <c r="F355" s="193" t="s">
        <v>781</v>
      </c>
      <c r="G355" s="194" t="s">
        <v>397</v>
      </c>
      <c r="H355" s="195">
        <v>56</v>
      </c>
      <c r="I355" s="196"/>
      <c r="J355" s="197">
        <f>ROUND(I355*H355,2)</f>
        <v>0</v>
      </c>
      <c r="K355" s="193" t="s">
        <v>141</v>
      </c>
      <c r="L355" s="39"/>
      <c r="M355" s="198" t="s">
        <v>1</v>
      </c>
      <c r="N355" s="199" t="s">
        <v>46</v>
      </c>
      <c r="O355" s="71"/>
      <c r="P355" s="200">
        <f>O355*H355</f>
        <v>0</v>
      </c>
      <c r="Q355" s="200">
        <v>0</v>
      </c>
      <c r="R355" s="200">
        <f>Q355*H355</f>
        <v>0</v>
      </c>
      <c r="S355" s="200">
        <v>0</v>
      </c>
      <c r="T355" s="201">
        <f>S355*H355</f>
        <v>0</v>
      </c>
      <c r="U355" s="34"/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202" t="s">
        <v>142</v>
      </c>
      <c r="AT355" s="202" t="s">
        <v>137</v>
      </c>
      <c r="AU355" s="202" t="s">
        <v>90</v>
      </c>
      <c r="AY355" s="17" t="s">
        <v>135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17" t="s">
        <v>88</v>
      </c>
      <c r="BK355" s="203">
        <f>ROUND(I355*H355,2)</f>
        <v>0</v>
      </c>
      <c r="BL355" s="17" t="s">
        <v>142</v>
      </c>
      <c r="BM355" s="202" t="s">
        <v>782</v>
      </c>
    </row>
    <row r="356" spans="1:47" s="2" customFormat="1" ht="39">
      <c r="A356" s="34"/>
      <c r="B356" s="35"/>
      <c r="C356" s="36"/>
      <c r="D356" s="204" t="s">
        <v>144</v>
      </c>
      <c r="E356" s="36"/>
      <c r="F356" s="205" t="s">
        <v>783</v>
      </c>
      <c r="G356" s="36"/>
      <c r="H356" s="36"/>
      <c r="I356" s="206"/>
      <c r="J356" s="36"/>
      <c r="K356" s="36"/>
      <c r="L356" s="39"/>
      <c r="M356" s="207"/>
      <c r="N356" s="208"/>
      <c r="O356" s="71"/>
      <c r="P356" s="71"/>
      <c r="Q356" s="71"/>
      <c r="R356" s="71"/>
      <c r="S356" s="71"/>
      <c r="T356" s="72"/>
      <c r="U356" s="34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144</v>
      </c>
      <c r="AU356" s="17" t="s">
        <v>90</v>
      </c>
    </row>
    <row r="357" spans="2:51" s="13" customFormat="1" ht="11.25">
      <c r="B357" s="209"/>
      <c r="C357" s="210"/>
      <c r="D357" s="204" t="s">
        <v>146</v>
      </c>
      <c r="E357" s="211" t="s">
        <v>1</v>
      </c>
      <c r="F357" s="212" t="s">
        <v>85</v>
      </c>
      <c r="G357" s="210"/>
      <c r="H357" s="211" t="s">
        <v>1</v>
      </c>
      <c r="I357" s="213"/>
      <c r="J357" s="210"/>
      <c r="K357" s="210"/>
      <c r="L357" s="214"/>
      <c r="M357" s="215"/>
      <c r="N357" s="216"/>
      <c r="O357" s="216"/>
      <c r="P357" s="216"/>
      <c r="Q357" s="216"/>
      <c r="R357" s="216"/>
      <c r="S357" s="216"/>
      <c r="T357" s="217"/>
      <c r="AT357" s="218" t="s">
        <v>146</v>
      </c>
      <c r="AU357" s="218" t="s">
        <v>90</v>
      </c>
      <c r="AV357" s="13" t="s">
        <v>88</v>
      </c>
      <c r="AW357" s="13" t="s">
        <v>36</v>
      </c>
      <c r="AX357" s="13" t="s">
        <v>81</v>
      </c>
      <c r="AY357" s="218" t="s">
        <v>135</v>
      </c>
    </row>
    <row r="358" spans="2:51" s="14" customFormat="1" ht="11.25">
      <c r="B358" s="219"/>
      <c r="C358" s="220"/>
      <c r="D358" s="204" t="s">
        <v>146</v>
      </c>
      <c r="E358" s="221" t="s">
        <v>1</v>
      </c>
      <c r="F358" s="222" t="s">
        <v>784</v>
      </c>
      <c r="G358" s="220"/>
      <c r="H358" s="223">
        <v>24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146</v>
      </c>
      <c r="AU358" s="229" t="s">
        <v>90</v>
      </c>
      <c r="AV358" s="14" t="s">
        <v>90</v>
      </c>
      <c r="AW358" s="14" t="s">
        <v>36</v>
      </c>
      <c r="AX358" s="14" t="s">
        <v>81</v>
      </c>
      <c r="AY358" s="229" t="s">
        <v>135</v>
      </c>
    </row>
    <row r="359" spans="2:51" s="13" customFormat="1" ht="11.25">
      <c r="B359" s="209"/>
      <c r="C359" s="210"/>
      <c r="D359" s="204" t="s">
        <v>146</v>
      </c>
      <c r="E359" s="211" t="s">
        <v>1</v>
      </c>
      <c r="F359" s="212" t="s">
        <v>97</v>
      </c>
      <c r="G359" s="210"/>
      <c r="H359" s="211" t="s">
        <v>1</v>
      </c>
      <c r="I359" s="213"/>
      <c r="J359" s="210"/>
      <c r="K359" s="210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146</v>
      </c>
      <c r="AU359" s="218" t="s">
        <v>90</v>
      </c>
      <c r="AV359" s="13" t="s">
        <v>88</v>
      </c>
      <c r="AW359" s="13" t="s">
        <v>36</v>
      </c>
      <c r="AX359" s="13" t="s">
        <v>81</v>
      </c>
      <c r="AY359" s="218" t="s">
        <v>135</v>
      </c>
    </row>
    <row r="360" spans="2:51" s="14" customFormat="1" ht="11.25">
      <c r="B360" s="219"/>
      <c r="C360" s="220"/>
      <c r="D360" s="204" t="s">
        <v>146</v>
      </c>
      <c r="E360" s="221" t="s">
        <v>1</v>
      </c>
      <c r="F360" s="222" t="s">
        <v>785</v>
      </c>
      <c r="G360" s="220"/>
      <c r="H360" s="223">
        <v>32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146</v>
      </c>
      <c r="AU360" s="229" t="s">
        <v>90</v>
      </c>
      <c r="AV360" s="14" t="s">
        <v>90</v>
      </c>
      <c r="AW360" s="14" t="s">
        <v>36</v>
      </c>
      <c r="AX360" s="14" t="s">
        <v>81</v>
      </c>
      <c r="AY360" s="229" t="s">
        <v>135</v>
      </c>
    </row>
    <row r="361" spans="2:51" s="15" customFormat="1" ht="11.25">
      <c r="B361" s="230"/>
      <c r="C361" s="231"/>
      <c r="D361" s="204" t="s">
        <v>146</v>
      </c>
      <c r="E361" s="232" t="s">
        <v>1</v>
      </c>
      <c r="F361" s="233" t="s">
        <v>187</v>
      </c>
      <c r="G361" s="231"/>
      <c r="H361" s="234">
        <v>56</v>
      </c>
      <c r="I361" s="235"/>
      <c r="J361" s="231"/>
      <c r="K361" s="231"/>
      <c r="L361" s="236"/>
      <c r="M361" s="237"/>
      <c r="N361" s="238"/>
      <c r="O361" s="238"/>
      <c r="P361" s="238"/>
      <c r="Q361" s="238"/>
      <c r="R361" s="238"/>
      <c r="S361" s="238"/>
      <c r="T361" s="239"/>
      <c r="AT361" s="240" t="s">
        <v>146</v>
      </c>
      <c r="AU361" s="240" t="s">
        <v>90</v>
      </c>
      <c r="AV361" s="15" t="s">
        <v>142</v>
      </c>
      <c r="AW361" s="15" t="s">
        <v>36</v>
      </c>
      <c r="AX361" s="15" t="s">
        <v>88</v>
      </c>
      <c r="AY361" s="240" t="s">
        <v>135</v>
      </c>
    </row>
    <row r="362" spans="1:65" s="2" customFormat="1" ht="33" customHeight="1">
      <c r="A362" s="34"/>
      <c r="B362" s="35"/>
      <c r="C362" s="191" t="s">
        <v>375</v>
      </c>
      <c r="D362" s="191" t="s">
        <v>137</v>
      </c>
      <c r="E362" s="192" t="s">
        <v>786</v>
      </c>
      <c r="F362" s="193" t="s">
        <v>787</v>
      </c>
      <c r="G362" s="194" t="s">
        <v>397</v>
      </c>
      <c r="H362" s="195">
        <v>44</v>
      </c>
      <c r="I362" s="196"/>
      <c r="J362" s="197">
        <f>ROUND(I362*H362,2)</f>
        <v>0</v>
      </c>
      <c r="K362" s="193" t="s">
        <v>141</v>
      </c>
      <c r="L362" s="39"/>
      <c r="M362" s="198" t="s">
        <v>1</v>
      </c>
      <c r="N362" s="199" t="s">
        <v>46</v>
      </c>
      <c r="O362" s="71"/>
      <c r="P362" s="200">
        <f>O362*H362</f>
        <v>0</v>
      </c>
      <c r="Q362" s="200">
        <v>0</v>
      </c>
      <c r="R362" s="200">
        <f>Q362*H362</f>
        <v>0</v>
      </c>
      <c r="S362" s="200">
        <v>0</v>
      </c>
      <c r="T362" s="201">
        <f>S362*H362</f>
        <v>0</v>
      </c>
      <c r="U362" s="34"/>
      <c r="V362" s="34"/>
      <c r="W362" s="34"/>
      <c r="X362" s="34"/>
      <c r="Y362" s="34"/>
      <c r="Z362" s="34"/>
      <c r="AA362" s="34"/>
      <c r="AB362" s="34"/>
      <c r="AC362" s="34"/>
      <c r="AD362" s="34"/>
      <c r="AE362" s="34"/>
      <c r="AR362" s="202" t="s">
        <v>142</v>
      </c>
      <c r="AT362" s="202" t="s">
        <v>137</v>
      </c>
      <c r="AU362" s="202" t="s">
        <v>90</v>
      </c>
      <c r="AY362" s="17" t="s">
        <v>135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17" t="s">
        <v>88</v>
      </c>
      <c r="BK362" s="203">
        <f>ROUND(I362*H362,2)</f>
        <v>0</v>
      </c>
      <c r="BL362" s="17" t="s">
        <v>142</v>
      </c>
      <c r="BM362" s="202" t="s">
        <v>788</v>
      </c>
    </row>
    <row r="363" spans="1:47" s="2" customFormat="1" ht="39">
      <c r="A363" s="34"/>
      <c r="B363" s="35"/>
      <c r="C363" s="36"/>
      <c r="D363" s="204" t="s">
        <v>144</v>
      </c>
      <c r="E363" s="36"/>
      <c r="F363" s="205" t="s">
        <v>789</v>
      </c>
      <c r="G363" s="36"/>
      <c r="H363" s="36"/>
      <c r="I363" s="206"/>
      <c r="J363" s="36"/>
      <c r="K363" s="36"/>
      <c r="L363" s="39"/>
      <c r="M363" s="207"/>
      <c r="N363" s="208"/>
      <c r="O363" s="71"/>
      <c r="P363" s="71"/>
      <c r="Q363" s="71"/>
      <c r="R363" s="71"/>
      <c r="S363" s="71"/>
      <c r="T363" s="72"/>
      <c r="U363" s="34"/>
      <c r="V363" s="34"/>
      <c r="W363" s="34"/>
      <c r="X363" s="34"/>
      <c r="Y363" s="34"/>
      <c r="Z363" s="34"/>
      <c r="AA363" s="34"/>
      <c r="AB363" s="34"/>
      <c r="AC363" s="34"/>
      <c r="AD363" s="34"/>
      <c r="AE363" s="34"/>
      <c r="AT363" s="17" t="s">
        <v>144</v>
      </c>
      <c r="AU363" s="17" t="s">
        <v>90</v>
      </c>
    </row>
    <row r="364" spans="2:51" s="13" customFormat="1" ht="11.25">
      <c r="B364" s="209"/>
      <c r="C364" s="210"/>
      <c r="D364" s="204" t="s">
        <v>146</v>
      </c>
      <c r="E364" s="211" t="s">
        <v>1</v>
      </c>
      <c r="F364" s="212" t="s">
        <v>85</v>
      </c>
      <c r="G364" s="210"/>
      <c r="H364" s="211" t="s">
        <v>1</v>
      </c>
      <c r="I364" s="213"/>
      <c r="J364" s="210"/>
      <c r="K364" s="210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146</v>
      </c>
      <c r="AU364" s="218" t="s">
        <v>90</v>
      </c>
      <c r="AV364" s="13" t="s">
        <v>88</v>
      </c>
      <c r="AW364" s="13" t="s">
        <v>36</v>
      </c>
      <c r="AX364" s="13" t="s">
        <v>81</v>
      </c>
      <c r="AY364" s="218" t="s">
        <v>135</v>
      </c>
    </row>
    <row r="365" spans="2:51" s="14" customFormat="1" ht="11.25">
      <c r="B365" s="219"/>
      <c r="C365" s="220"/>
      <c r="D365" s="204" t="s">
        <v>146</v>
      </c>
      <c r="E365" s="221" t="s">
        <v>1</v>
      </c>
      <c r="F365" s="222" t="s">
        <v>790</v>
      </c>
      <c r="G365" s="220"/>
      <c r="H365" s="223">
        <v>28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146</v>
      </c>
      <c r="AU365" s="229" t="s">
        <v>90</v>
      </c>
      <c r="AV365" s="14" t="s">
        <v>90</v>
      </c>
      <c r="AW365" s="14" t="s">
        <v>36</v>
      </c>
      <c r="AX365" s="14" t="s">
        <v>81</v>
      </c>
      <c r="AY365" s="229" t="s">
        <v>135</v>
      </c>
    </row>
    <row r="366" spans="2:51" s="13" customFormat="1" ht="11.25">
      <c r="B366" s="209"/>
      <c r="C366" s="210"/>
      <c r="D366" s="204" t="s">
        <v>146</v>
      </c>
      <c r="E366" s="211" t="s">
        <v>1</v>
      </c>
      <c r="F366" s="212" t="s">
        <v>97</v>
      </c>
      <c r="G366" s="210"/>
      <c r="H366" s="211" t="s">
        <v>1</v>
      </c>
      <c r="I366" s="213"/>
      <c r="J366" s="210"/>
      <c r="K366" s="210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146</v>
      </c>
      <c r="AU366" s="218" t="s">
        <v>90</v>
      </c>
      <c r="AV366" s="13" t="s">
        <v>88</v>
      </c>
      <c r="AW366" s="13" t="s">
        <v>36</v>
      </c>
      <c r="AX366" s="13" t="s">
        <v>81</v>
      </c>
      <c r="AY366" s="218" t="s">
        <v>135</v>
      </c>
    </row>
    <row r="367" spans="2:51" s="14" customFormat="1" ht="11.25">
      <c r="B367" s="219"/>
      <c r="C367" s="220"/>
      <c r="D367" s="204" t="s">
        <v>146</v>
      </c>
      <c r="E367" s="221" t="s">
        <v>1</v>
      </c>
      <c r="F367" s="222" t="s">
        <v>791</v>
      </c>
      <c r="G367" s="220"/>
      <c r="H367" s="223">
        <v>16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146</v>
      </c>
      <c r="AU367" s="229" t="s">
        <v>90</v>
      </c>
      <c r="AV367" s="14" t="s">
        <v>90</v>
      </c>
      <c r="AW367" s="14" t="s">
        <v>36</v>
      </c>
      <c r="AX367" s="14" t="s">
        <v>81</v>
      </c>
      <c r="AY367" s="229" t="s">
        <v>135</v>
      </c>
    </row>
    <row r="368" spans="2:51" s="15" customFormat="1" ht="11.25">
      <c r="B368" s="230"/>
      <c r="C368" s="231"/>
      <c r="D368" s="204" t="s">
        <v>146</v>
      </c>
      <c r="E368" s="232" t="s">
        <v>1</v>
      </c>
      <c r="F368" s="233" t="s">
        <v>187</v>
      </c>
      <c r="G368" s="231"/>
      <c r="H368" s="234">
        <v>44</v>
      </c>
      <c r="I368" s="235"/>
      <c r="J368" s="231"/>
      <c r="K368" s="231"/>
      <c r="L368" s="236"/>
      <c r="M368" s="237"/>
      <c r="N368" s="238"/>
      <c r="O368" s="238"/>
      <c r="P368" s="238"/>
      <c r="Q368" s="238"/>
      <c r="R368" s="238"/>
      <c r="S368" s="238"/>
      <c r="T368" s="239"/>
      <c r="AT368" s="240" t="s">
        <v>146</v>
      </c>
      <c r="AU368" s="240" t="s">
        <v>90</v>
      </c>
      <c r="AV368" s="15" t="s">
        <v>142</v>
      </c>
      <c r="AW368" s="15" t="s">
        <v>36</v>
      </c>
      <c r="AX368" s="15" t="s">
        <v>88</v>
      </c>
      <c r="AY368" s="240" t="s">
        <v>135</v>
      </c>
    </row>
    <row r="369" spans="1:65" s="2" customFormat="1" ht="33" customHeight="1">
      <c r="A369" s="34"/>
      <c r="B369" s="35"/>
      <c r="C369" s="191" t="s">
        <v>382</v>
      </c>
      <c r="D369" s="191" t="s">
        <v>137</v>
      </c>
      <c r="E369" s="192" t="s">
        <v>792</v>
      </c>
      <c r="F369" s="193" t="s">
        <v>793</v>
      </c>
      <c r="G369" s="194" t="s">
        <v>397</v>
      </c>
      <c r="H369" s="195">
        <v>60</v>
      </c>
      <c r="I369" s="196"/>
      <c r="J369" s="197">
        <f>ROUND(I369*H369,2)</f>
        <v>0</v>
      </c>
      <c r="K369" s="193" t="s">
        <v>141</v>
      </c>
      <c r="L369" s="39"/>
      <c r="M369" s="198" t="s">
        <v>1</v>
      </c>
      <c r="N369" s="199" t="s">
        <v>46</v>
      </c>
      <c r="O369" s="71"/>
      <c r="P369" s="200">
        <f>O369*H369</f>
        <v>0</v>
      </c>
      <c r="Q369" s="200">
        <v>0</v>
      </c>
      <c r="R369" s="200">
        <f>Q369*H369</f>
        <v>0</v>
      </c>
      <c r="S369" s="200">
        <v>0</v>
      </c>
      <c r="T369" s="201">
        <f>S369*H369</f>
        <v>0</v>
      </c>
      <c r="U369" s="34"/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202" t="s">
        <v>142</v>
      </c>
      <c r="AT369" s="202" t="s">
        <v>137</v>
      </c>
      <c r="AU369" s="202" t="s">
        <v>90</v>
      </c>
      <c r="AY369" s="17" t="s">
        <v>135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17" t="s">
        <v>88</v>
      </c>
      <c r="BK369" s="203">
        <f>ROUND(I369*H369,2)</f>
        <v>0</v>
      </c>
      <c r="BL369" s="17" t="s">
        <v>142</v>
      </c>
      <c r="BM369" s="202" t="s">
        <v>794</v>
      </c>
    </row>
    <row r="370" spans="1:47" s="2" customFormat="1" ht="39">
      <c r="A370" s="34"/>
      <c r="B370" s="35"/>
      <c r="C370" s="36"/>
      <c r="D370" s="204" t="s">
        <v>144</v>
      </c>
      <c r="E370" s="36"/>
      <c r="F370" s="205" t="s">
        <v>795</v>
      </c>
      <c r="G370" s="36"/>
      <c r="H370" s="36"/>
      <c r="I370" s="206"/>
      <c r="J370" s="36"/>
      <c r="K370" s="36"/>
      <c r="L370" s="39"/>
      <c r="M370" s="207"/>
      <c r="N370" s="208"/>
      <c r="O370" s="71"/>
      <c r="P370" s="71"/>
      <c r="Q370" s="71"/>
      <c r="R370" s="71"/>
      <c r="S370" s="71"/>
      <c r="T370" s="72"/>
      <c r="U370" s="34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144</v>
      </c>
      <c r="AU370" s="17" t="s">
        <v>90</v>
      </c>
    </row>
    <row r="371" spans="2:51" s="13" customFormat="1" ht="11.25">
      <c r="B371" s="209"/>
      <c r="C371" s="210"/>
      <c r="D371" s="204" t="s">
        <v>146</v>
      </c>
      <c r="E371" s="211" t="s">
        <v>1</v>
      </c>
      <c r="F371" s="212" t="s">
        <v>85</v>
      </c>
      <c r="G371" s="210"/>
      <c r="H371" s="211" t="s">
        <v>1</v>
      </c>
      <c r="I371" s="213"/>
      <c r="J371" s="210"/>
      <c r="K371" s="210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146</v>
      </c>
      <c r="AU371" s="218" t="s">
        <v>90</v>
      </c>
      <c r="AV371" s="13" t="s">
        <v>88</v>
      </c>
      <c r="AW371" s="13" t="s">
        <v>36</v>
      </c>
      <c r="AX371" s="13" t="s">
        <v>81</v>
      </c>
      <c r="AY371" s="218" t="s">
        <v>135</v>
      </c>
    </row>
    <row r="372" spans="2:51" s="14" customFormat="1" ht="11.25">
      <c r="B372" s="219"/>
      <c r="C372" s="220"/>
      <c r="D372" s="204" t="s">
        <v>146</v>
      </c>
      <c r="E372" s="221" t="s">
        <v>1</v>
      </c>
      <c r="F372" s="222" t="s">
        <v>796</v>
      </c>
      <c r="G372" s="220"/>
      <c r="H372" s="223">
        <v>48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146</v>
      </c>
      <c r="AU372" s="229" t="s">
        <v>90</v>
      </c>
      <c r="AV372" s="14" t="s">
        <v>90</v>
      </c>
      <c r="AW372" s="14" t="s">
        <v>36</v>
      </c>
      <c r="AX372" s="14" t="s">
        <v>81</v>
      </c>
      <c r="AY372" s="229" t="s">
        <v>135</v>
      </c>
    </row>
    <row r="373" spans="2:51" s="13" customFormat="1" ht="11.25">
      <c r="B373" s="209"/>
      <c r="C373" s="210"/>
      <c r="D373" s="204" t="s">
        <v>146</v>
      </c>
      <c r="E373" s="211" t="s">
        <v>1</v>
      </c>
      <c r="F373" s="212" t="s">
        <v>97</v>
      </c>
      <c r="G373" s="210"/>
      <c r="H373" s="211" t="s">
        <v>1</v>
      </c>
      <c r="I373" s="213"/>
      <c r="J373" s="210"/>
      <c r="K373" s="210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146</v>
      </c>
      <c r="AU373" s="218" t="s">
        <v>90</v>
      </c>
      <c r="AV373" s="13" t="s">
        <v>88</v>
      </c>
      <c r="AW373" s="13" t="s">
        <v>36</v>
      </c>
      <c r="AX373" s="13" t="s">
        <v>81</v>
      </c>
      <c r="AY373" s="218" t="s">
        <v>135</v>
      </c>
    </row>
    <row r="374" spans="2:51" s="14" customFormat="1" ht="11.25">
      <c r="B374" s="219"/>
      <c r="C374" s="220"/>
      <c r="D374" s="204" t="s">
        <v>146</v>
      </c>
      <c r="E374" s="221" t="s">
        <v>1</v>
      </c>
      <c r="F374" s="222" t="s">
        <v>797</v>
      </c>
      <c r="G374" s="220"/>
      <c r="H374" s="223">
        <v>12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146</v>
      </c>
      <c r="AU374" s="229" t="s">
        <v>90</v>
      </c>
      <c r="AV374" s="14" t="s">
        <v>90</v>
      </c>
      <c r="AW374" s="14" t="s">
        <v>36</v>
      </c>
      <c r="AX374" s="14" t="s">
        <v>81</v>
      </c>
      <c r="AY374" s="229" t="s">
        <v>135</v>
      </c>
    </row>
    <row r="375" spans="2:51" s="15" customFormat="1" ht="11.25">
      <c r="B375" s="230"/>
      <c r="C375" s="231"/>
      <c r="D375" s="204" t="s">
        <v>146</v>
      </c>
      <c r="E375" s="232" t="s">
        <v>1</v>
      </c>
      <c r="F375" s="233" t="s">
        <v>187</v>
      </c>
      <c r="G375" s="231"/>
      <c r="H375" s="234">
        <v>60</v>
      </c>
      <c r="I375" s="235"/>
      <c r="J375" s="231"/>
      <c r="K375" s="231"/>
      <c r="L375" s="236"/>
      <c r="M375" s="237"/>
      <c r="N375" s="238"/>
      <c r="O375" s="238"/>
      <c r="P375" s="238"/>
      <c r="Q375" s="238"/>
      <c r="R375" s="238"/>
      <c r="S375" s="238"/>
      <c r="T375" s="239"/>
      <c r="AT375" s="240" t="s">
        <v>146</v>
      </c>
      <c r="AU375" s="240" t="s">
        <v>90</v>
      </c>
      <c r="AV375" s="15" t="s">
        <v>142</v>
      </c>
      <c r="AW375" s="15" t="s">
        <v>36</v>
      </c>
      <c r="AX375" s="15" t="s">
        <v>88</v>
      </c>
      <c r="AY375" s="240" t="s">
        <v>135</v>
      </c>
    </row>
    <row r="376" spans="1:65" s="2" customFormat="1" ht="33" customHeight="1">
      <c r="A376" s="34"/>
      <c r="B376" s="35"/>
      <c r="C376" s="191" t="s">
        <v>394</v>
      </c>
      <c r="D376" s="191" t="s">
        <v>137</v>
      </c>
      <c r="E376" s="192" t="s">
        <v>798</v>
      </c>
      <c r="F376" s="193" t="s">
        <v>799</v>
      </c>
      <c r="G376" s="194" t="s">
        <v>397</v>
      </c>
      <c r="H376" s="195">
        <v>4</v>
      </c>
      <c r="I376" s="196"/>
      <c r="J376" s="197">
        <f>ROUND(I376*H376,2)</f>
        <v>0</v>
      </c>
      <c r="K376" s="193" t="s">
        <v>141</v>
      </c>
      <c r="L376" s="39"/>
      <c r="M376" s="198" t="s">
        <v>1</v>
      </c>
      <c r="N376" s="199" t="s">
        <v>46</v>
      </c>
      <c r="O376" s="71"/>
      <c r="P376" s="200">
        <f>O376*H376</f>
        <v>0</v>
      </c>
      <c r="Q376" s="200">
        <v>0</v>
      </c>
      <c r="R376" s="200">
        <f>Q376*H376</f>
        <v>0</v>
      </c>
      <c r="S376" s="200">
        <v>0</v>
      </c>
      <c r="T376" s="201">
        <f>S376*H376</f>
        <v>0</v>
      </c>
      <c r="U376" s="34"/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202" t="s">
        <v>142</v>
      </c>
      <c r="AT376" s="202" t="s">
        <v>137</v>
      </c>
      <c r="AU376" s="202" t="s">
        <v>90</v>
      </c>
      <c r="AY376" s="17" t="s">
        <v>135</v>
      </c>
      <c r="BE376" s="203">
        <f>IF(N376="základní",J376,0)</f>
        <v>0</v>
      </c>
      <c r="BF376" s="203">
        <f>IF(N376="snížená",J376,0)</f>
        <v>0</v>
      </c>
      <c r="BG376" s="203">
        <f>IF(N376="zákl. přenesená",J376,0)</f>
        <v>0</v>
      </c>
      <c r="BH376" s="203">
        <f>IF(N376="sníž. přenesená",J376,0)</f>
        <v>0</v>
      </c>
      <c r="BI376" s="203">
        <f>IF(N376="nulová",J376,0)</f>
        <v>0</v>
      </c>
      <c r="BJ376" s="17" t="s">
        <v>88</v>
      </c>
      <c r="BK376" s="203">
        <f>ROUND(I376*H376,2)</f>
        <v>0</v>
      </c>
      <c r="BL376" s="17" t="s">
        <v>142</v>
      </c>
      <c r="BM376" s="202" t="s">
        <v>800</v>
      </c>
    </row>
    <row r="377" spans="1:47" s="2" customFormat="1" ht="39">
      <c r="A377" s="34"/>
      <c r="B377" s="35"/>
      <c r="C377" s="36"/>
      <c r="D377" s="204" t="s">
        <v>144</v>
      </c>
      <c r="E377" s="36"/>
      <c r="F377" s="205" t="s">
        <v>801</v>
      </c>
      <c r="G377" s="36"/>
      <c r="H377" s="36"/>
      <c r="I377" s="206"/>
      <c r="J377" s="36"/>
      <c r="K377" s="36"/>
      <c r="L377" s="39"/>
      <c r="M377" s="207"/>
      <c r="N377" s="208"/>
      <c r="O377" s="71"/>
      <c r="P377" s="71"/>
      <c r="Q377" s="71"/>
      <c r="R377" s="71"/>
      <c r="S377" s="71"/>
      <c r="T377" s="72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144</v>
      </c>
      <c r="AU377" s="17" t="s">
        <v>90</v>
      </c>
    </row>
    <row r="378" spans="2:51" s="13" customFormat="1" ht="11.25">
      <c r="B378" s="209"/>
      <c r="C378" s="210"/>
      <c r="D378" s="204" t="s">
        <v>146</v>
      </c>
      <c r="E378" s="211" t="s">
        <v>1</v>
      </c>
      <c r="F378" s="212" t="s">
        <v>85</v>
      </c>
      <c r="G378" s="210"/>
      <c r="H378" s="211" t="s">
        <v>1</v>
      </c>
      <c r="I378" s="213"/>
      <c r="J378" s="210"/>
      <c r="K378" s="210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146</v>
      </c>
      <c r="AU378" s="218" t="s">
        <v>90</v>
      </c>
      <c r="AV378" s="13" t="s">
        <v>88</v>
      </c>
      <c r="AW378" s="13" t="s">
        <v>36</v>
      </c>
      <c r="AX378" s="13" t="s">
        <v>81</v>
      </c>
      <c r="AY378" s="218" t="s">
        <v>135</v>
      </c>
    </row>
    <row r="379" spans="2:51" s="14" customFormat="1" ht="11.25">
      <c r="B379" s="219"/>
      <c r="C379" s="220"/>
      <c r="D379" s="204" t="s">
        <v>146</v>
      </c>
      <c r="E379" s="221" t="s">
        <v>1</v>
      </c>
      <c r="F379" s="222" t="s">
        <v>802</v>
      </c>
      <c r="G379" s="220"/>
      <c r="H379" s="223">
        <v>4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146</v>
      </c>
      <c r="AU379" s="229" t="s">
        <v>90</v>
      </c>
      <c r="AV379" s="14" t="s">
        <v>90</v>
      </c>
      <c r="AW379" s="14" t="s">
        <v>36</v>
      </c>
      <c r="AX379" s="14" t="s">
        <v>81</v>
      </c>
      <c r="AY379" s="229" t="s">
        <v>135</v>
      </c>
    </row>
    <row r="380" spans="2:51" s="13" customFormat="1" ht="11.25">
      <c r="B380" s="209"/>
      <c r="C380" s="210"/>
      <c r="D380" s="204" t="s">
        <v>146</v>
      </c>
      <c r="E380" s="211" t="s">
        <v>1</v>
      </c>
      <c r="F380" s="212" t="s">
        <v>97</v>
      </c>
      <c r="G380" s="210"/>
      <c r="H380" s="211" t="s">
        <v>1</v>
      </c>
      <c r="I380" s="213"/>
      <c r="J380" s="210"/>
      <c r="K380" s="210"/>
      <c r="L380" s="214"/>
      <c r="M380" s="215"/>
      <c r="N380" s="216"/>
      <c r="O380" s="216"/>
      <c r="P380" s="216"/>
      <c r="Q380" s="216"/>
      <c r="R380" s="216"/>
      <c r="S380" s="216"/>
      <c r="T380" s="217"/>
      <c r="AT380" s="218" t="s">
        <v>146</v>
      </c>
      <c r="AU380" s="218" t="s">
        <v>90</v>
      </c>
      <c r="AV380" s="13" t="s">
        <v>88</v>
      </c>
      <c r="AW380" s="13" t="s">
        <v>36</v>
      </c>
      <c r="AX380" s="13" t="s">
        <v>81</v>
      </c>
      <c r="AY380" s="218" t="s">
        <v>135</v>
      </c>
    </row>
    <row r="381" spans="2:51" s="14" customFormat="1" ht="11.25">
      <c r="B381" s="219"/>
      <c r="C381" s="220"/>
      <c r="D381" s="204" t="s">
        <v>146</v>
      </c>
      <c r="E381" s="221" t="s">
        <v>1</v>
      </c>
      <c r="F381" s="222" t="s">
        <v>803</v>
      </c>
      <c r="G381" s="220"/>
      <c r="H381" s="223">
        <v>0</v>
      </c>
      <c r="I381" s="224"/>
      <c r="J381" s="220"/>
      <c r="K381" s="220"/>
      <c r="L381" s="225"/>
      <c r="M381" s="226"/>
      <c r="N381" s="227"/>
      <c r="O381" s="227"/>
      <c r="P381" s="227"/>
      <c r="Q381" s="227"/>
      <c r="R381" s="227"/>
      <c r="S381" s="227"/>
      <c r="T381" s="228"/>
      <c r="AT381" s="229" t="s">
        <v>146</v>
      </c>
      <c r="AU381" s="229" t="s">
        <v>90</v>
      </c>
      <c r="AV381" s="14" t="s">
        <v>90</v>
      </c>
      <c r="AW381" s="14" t="s">
        <v>36</v>
      </c>
      <c r="AX381" s="14" t="s">
        <v>81</v>
      </c>
      <c r="AY381" s="229" t="s">
        <v>135</v>
      </c>
    </row>
    <row r="382" spans="2:51" s="15" customFormat="1" ht="11.25">
      <c r="B382" s="230"/>
      <c r="C382" s="231"/>
      <c r="D382" s="204" t="s">
        <v>146</v>
      </c>
      <c r="E382" s="232" t="s">
        <v>1</v>
      </c>
      <c r="F382" s="233" t="s">
        <v>187</v>
      </c>
      <c r="G382" s="231"/>
      <c r="H382" s="234">
        <v>4</v>
      </c>
      <c r="I382" s="235"/>
      <c r="J382" s="231"/>
      <c r="K382" s="231"/>
      <c r="L382" s="236"/>
      <c r="M382" s="237"/>
      <c r="N382" s="238"/>
      <c r="O382" s="238"/>
      <c r="P382" s="238"/>
      <c r="Q382" s="238"/>
      <c r="R382" s="238"/>
      <c r="S382" s="238"/>
      <c r="T382" s="239"/>
      <c r="AT382" s="240" t="s">
        <v>146</v>
      </c>
      <c r="AU382" s="240" t="s">
        <v>90</v>
      </c>
      <c r="AV382" s="15" t="s">
        <v>142</v>
      </c>
      <c r="AW382" s="15" t="s">
        <v>36</v>
      </c>
      <c r="AX382" s="15" t="s">
        <v>88</v>
      </c>
      <c r="AY382" s="240" t="s">
        <v>135</v>
      </c>
    </row>
    <row r="383" spans="1:65" s="2" customFormat="1" ht="33" customHeight="1">
      <c r="A383" s="34"/>
      <c r="B383" s="35"/>
      <c r="C383" s="191" t="s">
        <v>401</v>
      </c>
      <c r="D383" s="191" t="s">
        <v>137</v>
      </c>
      <c r="E383" s="192" t="s">
        <v>804</v>
      </c>
      <c r="F383" s="193" t="s">
        <v>805</v>
      </c>
      <c r="G383" s="194" t="s">
        <v>397</v>
      </c>
      <c r="H383" s="195">
        <v>130</v>
      </c>
      <c r="I383" s="196"/>
      <c r="J383" s="197">
        <f>ROUND(I383*H383,2)</f>
        <v>0</v>
      </c>
      <c r="K383" s="193" t="s">
        <v>141</v>
      </c>
      <c r="L383" s="39"/>
      <c r="M383" s="198" t="s">
        <v>1</v>
      </c>
      <c r="N383" s="199" t="s">
        <v>46</v>
      </c>
      <c r="O383" s="71"/>
      <c r="P383" s="200">
        <f>O383*H383</f>
        <v>0</v>
      </c>
      <c r="Q383" s="200">
        <v>0</v>
      </c>
      <c r="R383" s="200">
        <f>Q383*H383</f>
        <v>0</v>
      </c>
      <c r="S383" s="200">
        <v>0</v>
      </c>
      <c r="T383" s="201">
        <f>S383*H383</f>
        <v>0</v>
      </c>
      <c r="U383" s="34"/>
      <c r="V383" s="34"/>
      <c r="W383" s="34"/>
      <c r="X383" s="34"/>
      <c r="Y383" s="34"/>
      <c r="Z383" s="34"/>
      <c r="AA383" s="34"/>
      <c r="AB383" s="34"/>
      <c r="AC383" s="34"/>
      <c r="AD383" s="34"/>
      <c r="AE383" s="34"/>
      <c r="AR383" s="202" t="s">
        <v>142</v>
      </c>
      <c r="AT383" s="202" t="s">
        <v>137</v>
      </c>
      <c r="AU383" s="202" t="s">
        <v>90</v>
      </c>
      <c r="AY383" s="17" t="s">
        <v>135</v>
      </c>
      <c r="BE383" s="203">
        <f>IF(N383="základní",J383,0)</f>
        <v>0</v>
      </c>
      <c r="BF383" s="203">
        <f>IF(N383="snížená",J383,0)</f>
        <v>0</v>
      </c>
      <c r="BG383" s="203">
        <f>IF(N383="zákl. přenesená",J383,0)</f>
        <v>0</v>
      </c>
      <c r="BH383" s="203">
        <f>IF(N383="sníž. přenesená",J383,0)</f>
        <v>0</v>
      </c>
      <c r="BI383" s="203">
        <f>IF(N383="nulová",J383,0)</f>
        <v>0</v>
      </c>
      <c r="BJ383" s="17" t="s">
        <v>88</v>
      </c>
      <c r="BK383" s="203">
        <f>ROUND(I383*H383,2)</f>
        <v>0</v>
      </c>
      <c r="BL383" s="17" t="s">
        <v>142</v>
      </c>
      <c r="BM383" s="202" t="s">
        <v>806</v>
      </c>
    </row>
    <row r="384" spans="1:47" s="2" customFormat="1" ht="19.5">
      <c r="A384" s="34"/>
      <c r="B384" s="35"/>
      <c r="C384" s="36"/>
      <c r="D384" s="204" t="s">
        <v>144</v>
      </c>
      <c r="E384" s="36"/>
      <c r="F384" s="205" t="s">
        <v>807</v>
      </c>
      <c r="G384" s="36"/>
      <c r="H384" s="36"/>
      <c r="I384" s="206"/>
      <c r="J384" s="36"/>
      <c r="K384" s="36"/>
      <c r="L384" s="39"/>
      <c r="M384" s="207"/>
      <c r="N384" s="208"/>
      <c r="O384" s="71"/>
      <c r="P384" s="71"/>
      <c r="Q384" s="71"/>
      <c r="R384" s="71"/>
      <c r="S384" s="71"/>
      <c r="T384" s="72"/>
      <c r="U384" s="34"/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T384" s="17" t="s">
        <v>144</v>
      </c>
      <c r="AU384" s="17" t="s">
        <v>90</v>
      </c>
    </row>
    <row r="385" spans="2:51" s="13" customFormat="1" ht="11.25">
      <c r="B385" s="209"/>
      <c r="C385" s="210"/>
      <c r="D385" s="204" t="s">
        <v>146</v>
      </c>
      <c r="E385" s="211" t="s">
        <v>1</v>
      </c>
      <c r="F385" s="212" t="s">
        <v>808</v>
      </c>
      <c r="G385" s="210"/>
      <c r="H385" s="211" t="s">
        <v>1</v>
      </c>
      <c r="I385" s="213"/>
      <c r="J385" s="210"/>
      <c r="K385" s="210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146</v>
      </c>
      <c r="AU385" s="218" t="s">
        <v>90</v>
      </c>
      <c r="AV385" s="13" t="s">
        <v>88</v>
      </c>
      <c r="AW385" s="13" t="s">
        <v>36</v>
      </c>
      <c r="AX385" s="13" t="s">
        <v>81</v>
      </c>
      <c r="AY385" s="218" t="s">
        <v>135</v>
      </c>
    </row>
    <row r="386" spans="2:51" s="14" customFormat="1" ht="11.25">
      <c r="B386" s="219"/>
      <c r="C386" s="220"/>
      <c r="D386" s="204" t="s">
        <v>146</v>
      </c>
      <c r="E386" s="221" t="s">
        <v>1</v>
      </c>
      <c r="F386" s="222" t="s">
        <v>809</v>
      </c>
      <c r="G386" s="220"/>
      <c r="H386" s="223">
        <v>130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146</v>
      </c>
      <c r="AU386" s="229" t="s">
        <v>90</v>
      </c>
      <c r="AV386" s="14" t="s">
        <v>90</v>
      </c>
      <c r="AW386" s="14" t="s">
        <v>36</v>
      </c>
      <c r="AX386" s="14" t="s">
        <v>88</v>
      </c>
      <c r="AY386" s="229" t="s">
        <v>135</v>
      </c>
    </row>
    <row r="387" spans="1:65" s="2" customFormat="1" ht="24.2" customHeight="1">
      <c r="A387" s="34"/>
      <c r="B387" s="35"/>
      <c r="C387" s="191" t="s">
        <v>408</v>
      </c>
      <c r="D387" s="191" t="s">
        <v>137</v>
      </c>
      <c r="E387" s="192" t="s">
        <v>810</v>
      </c>
      <c r="F387" s="193" t="s">
        <v>811</v>
      </c>
      <c r="G387" s="194" t="s">
        <v>397</v>
      </c>
      <c r="H387" s="195">
        <v>130</v>
      </c>
      <c r="I387" s="196"/>
      <c r="J387" s="197">
        <f>ROUND(I387*H387,2)</f>
        <v>0</v>
      </c>
      <c r="K387" s="193" t="s">
        <v>141</v>
      </c>
      <c r="L387" s="39"/>
      <c r="M387" s="198" t="s">
        <v>1</v>
      </c>
      <c r="N387" s="199" t="s">
        <v>46</v>
      </c>
      <c r="O387" s="71"/>
      <c r="P387" s="200">
        <f>O387*H387</f>
        <v>0</v>
      </c>
      <c r="Q387" s="200">
        <v>0</v>
      </c>
      <c r="R387" s="200">
        <f>Q387*H387</f>
        <v>0</v>
      </c>
      <c r="S387" s="200">
        <v>0</v>
      </c>
      <c r="T387" s="201">
        <f>S387*H387</f>
        <v>0</v>
      </c>
      <c r="U387" s="34"/>
      <c r="V387" s="34"/>
      <c r="W387" s="34"/>
      <c r="X387" s="34"/>
      <c r="Y387" s="34"/>
      <c r="Z387" s="34"/>
      <c r="AA387" s="34"/>
      <c r="AB387" s="34"/>
      <c r="AC387" s="34"/>
      <c r="AD387" s="34"/>
      <c r="AE387" s="34"/>
      <c r="AR387" s="202" t="s">
        <v>142</v>
      </c>
      <c r="AT387" s="202" t="s">
        <v>137</v>
      </c>
      <c r="AU387" s="202" t="s">
        <v>90</v>
      </c>
      <c r="AY387" s="17" t="s">
        <v>135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17" t="s">
        <v>88</v>
      </c>
      <c r="BK387" s="203">
        <f>ROUND(I387*H387,2)</f>
        <v>0</v>
      </c>
      <c r="BL387" s="17" t="s">
        <v>142</v>
      </c>
      <c r="BM387" s="202" t="s">
        <v>812</v>
      </c>
    </row>
    <row r="388" spans="1:47" s="2" customFormat="1" ht="19.5">
      <c r="A388" s="34"/>
      <c r="B388" s="35"/>
      <c r="C388" s="36"/>
      <c r="D388" s="204" t="s">
        <v>144</v>
      </c>
      <c r="E388" s="36"/>
      <c r="F388" s="205" t="s">
        <v>813</v>
      </c>
      <c r="G388" s="36"/>
      <c r="H388" s="36"/>
      <c r="I388" s="206"/>
      <c r="J388" s="36"/>
      <c r="K388" s="36"/>
      <c r="L388" s="39"/>
      <c r="M388" s="207"/>
      <c r="N388" s="208"/>
      <c r="O388" s="71"/>
      <c r="P388" s="71"/>
      <c r="Q388" s="71"/>
      <c r="R388" s="71"/>
      <c r="S388" s="71"/>
      <c r="T388" s="72"/>
      <c r="U388" s="34"/>
      <c r="V388" s="34"/>
      <c r="W388" s="34"/>
      <c r="X388" s="34"/>
      <c r="Y388" s="34"/>
      <c r="Z388" s="34"/>
      <c r="AA388" s="34"/>
      <c r="AB388" s="34"/>
      <c r="AC388" s="34"/>
      <c r="AD388" s="34"/>
      <c r="AE388" s="34"/>
      <c r="AT388" s="17" t="s">
        <v>144</v>
      </c>
      <c r="AU388" s="17" t="s">
        <v>90</v>
      </c>
    </row>
    <row r="389" spans="2:51" s="13" customFormat="1" ht="11.25">
      <c r="B389" s="209"/>
      <c r="C389" s="210"/>
      <c r="D389" s="204" t="s">
        <v>146</v>
      </c>
      <c r="E389" s="211" t="s">
        <v>1</v>
      </c>
      <c r="F389" s="212" t="s">
        <v>808</v>
      </c>
      <c r="G389" s="210"/>
      <c r="H389" s="211" t="s">
        <v>1</v>
      </c>
      <c r="I389" s="213"/>
      <c r="J389" s="210"/>
      <c r="K389" s="210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146</v>
      </c>
      <c r="AU389" s="218" t="s">
        <v>90</v>
      </c>
      <c r="AV389" s="13" t="s">
        <v>88</v>
      </c>
      <c r="AW389" s="13" t="s">
        <v>36</v>
      </c>
      <c r="AX389" s="13" t="s">
        <v>81</v>
      </c>
      <c r="AY389" s="218" t="s">
        <v>135</v>
      </c>
    </row>
    <row r="390" spans="2:51" s="14" customFormat="1" ht="11.25">
      <c r="B390" s="219"/>
      <c r="C390" s="220"/>
      <c r="D390" s="204" t="s">
        <v>146</v>
      </c>
      <c r="E390" s="221" t="s">
        <v>1</v>
      </c>
      <c r="F390" s="222" t="s">
        <v>809</v>
      </c>
      <c r="G390" s="220"/>
      <c r="H390" s="223">
        <v>130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146</v>
      </c>
      <c r="AU390" s="229" t="s">
        <v>90</v>
      </c>
      <c r="AV390" s="14" t="s">
        <v>90</v>
      </c>
      <c r="AW390" s="14" t="s">
        <v>36</v>
      </c>
      <c r="AX390" s="14" t="s">
        <v>88</v>
      </c>
      <c r="AY390" s="229" t="s">
        <v>135</v>
      </c>
    </row>
    <row r="391" spans="1:65" s="2" customFormat="1" ht="16.5" customHeight="1">
      <c r="A391" s="34"/>
      <c r="B391" s="35"/>
      <c r="C391" s="241" t="s">
        <v>414</v>
      </c>
      <c r="D391" s="241" t="s">
        <v>215</v>
      </c>
      <c r="E391" s="242" t="s">
        <v>814</v>
      </c>
      <c r="F391" s="243" t="s">
        <v>815</v>
      </c>
      <c r="G391" s="244" t="s">
        <v>397</v>
      </c>
      <c r="H391" s="245">
        <v>15</v>
      </c>
      <c r="I391" s="246"/>
      <c r="J391" s="247">
        <f>ROUND(I391*H391,2)</f>
        <v>0</v>
      </c>
      <c r="K391" s="243" t="s">
        <v>141</v>
      </c>
      <c r="L391" s="248"/>
      <c r="M391" s="249" t="s">
        <v>1</v>
      </c>
      <c r="N391" s="250" t="s">
        <v>46</v>
      </c>
      <c r="O391" s="71"/>
      <c r="P391" s="200">
        <f>O391*H391</f>
        <v>0</v>
      </c>
      <c r="Q391" s="200">
        <v>0.027</v>
      </c>
      <c r="R391" s="200">
        <f>Q391*H391</f>
        <v>0.40499999999999997</v>
      </c>
      <c r="S391" s="200">
        <v>0</v>
      </c>
      <c r="T391" s="201">
        <f>S391*H391</f>
        <v>0</v>
      </c>
      <c r="U391" s="34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R391" s="202" t="s">
        <v>197</v>
      </c>
      <c r="AT391" s="202" t="s">
        <v>215</v>
      </c>
      <c r="AU391" s="202" t="s">
        <v>90</v>
      </c>
      <c r="AY391" s="17" t="s">
        <v>135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17" t="s">
        <v>88</v>
      </c>
      <c r="BK391" s="203">
        <f>ROUND(I391*H391,2)</f>
        <v>0</v>
      </c>
      <c r="BL391" s="17" t="s">
        <v>142</v>
      </c>
      <c r="BM391" s="202" t="s">
        <v>816</v>
      </c>
    </row>
    <row r="392" spans="1:47" s="2" customFormat="1" ht="11.25">
      <c r="A392" s="34"/>
      <c r="B392" s="35"/>
      <c r="C392" s="36"/>
      <c r="D392" s="204" t="s">
        <v>144</v>
      </c>
      <c r="E392" s="36"/>
      <c r="F392" s="205" t="s">
        <v>815</v>
      </c>
      <c r="G392" s="36"/>
      <c r="H392" s="36"/>
      <c r="I392" s="206"/>
      <c r="J392" s="36"/>
      <c r="K392" s="36"/>
      <c r="L392" s="39"/>
      <c r="M392" s="207"/>
      <c r="N392" s="208"/>
      <c r="O392" s="71"/>
      <c r="P392" s="71"/>
      <c r="Q392" s="71"/>
      <c r="R392" s="71"/>
      <c r="S392" s="71"/>
      <c r="T392" s="72"/>
      <c r="U392" s="34"/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T392" s="17" t="s">
        <v>144</v>
      </c>
      <c r="AU392" s="17" t="s">
        <v>90</v>
      </c>
    </row>
    <row r="393" spans="2:51" s="13" customFormat="1" ht="11.25">
      <c r="B393" s="209"/>
      <c r="C393" s="210"/>
      <c r="D393" s="204" t="s">
        <v>146</v>
      </c>
      <c r="E393" s="211" t="s">
        <v>1</v>
      </c>
      <c r="F393" s="212" t="s">
        <v>808</v>
      </c>
      <c r="G393" s="210"/>
      <c r="H393" s="211" t="s">
        <v>1</v>
      </c>
      <c r="I393" s="213"/>
      <c r="J393" s="210"/>
      <c r="K393" s="210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146</v>
      </c>
      <c r="AU393" s="218" t="s">
        <v>90</v>
      </c>
      <c r="AV393" s="13" t="s">
        <v>88</v>
      </c>
      <c r="AW393" s="13" t="s">
        <v>36</v>
      </c>
      <c r="AX393" s="13" t="s">
        <v>81</v>
      </c>
      <c r="AY393" s="218" t="s">
        <v>135</v>
      </c>
    </row>
    <row r="394" spans="2:51" s="14" customFormat="1" ht="11.25">
      <c r="B394" s="219"/>
      <c r="C394" s="220"/>
      <c r="D394" s="204" t="s">
        <v>146</v>
      </c>
      <c r="E394" s="221" t="s">
        <v>1</v>
      </c>
      <c r="F394" s="222" t="s">
        <v>8</v>
      </c>
      <c r="G394" s="220"/>
      <c r="H394" s="223">
        <v>15</v>
      </c>
      <c r="I394" s="224"/>
      <c r="J394" s="220"/>
      <c r="K394" s="220"/>
      <c r="L394" s="225"/>
      <c r="M394" s="226"/>
      <c r="N394" s="227"/>
      <c r="O394" s="227"/>
      <c r="P394" s="227"/>
      <c r="Q394" s="227"/>
      <c r="R394" s="227"/>
      <c r="S394" s="227"/>
      <c r="T394" s="228"/>
      <c r="AT394" s="229" t="s">
        <v>146</v>
      </c>
      <c r="AU394" s="229" t="s">
        <v>90</v>
      </c>
      <c r="AV394" s="14" t="s">
        <v>90</v>
      </c>
      <c r="AW394" s="14" t="s">
        <v>36</v>
      </c>
      <c r="AX394" s="14" t="s">
        <v>88</v>
      </c>
      <c r="AY394" s="229" t="s">
        <v>135</v>
      </c>
    </row>
    <row r="395" spans="1:65" s="2" customFormat="1" ht="16.5" customHeight="1">
      <c r="A395" s="34"/>
      <c r="B395" s="35"/>
      <c r="C395" s="241" t="s">
        <v>420</v>
      </c>
      <c r="D395" s="241" t="s">
        <v>215</v>
      </c>
      <c r="E395" s="242" t="s">
        <v>216</v>
      </c>
      <c r="F395" s="243" t="s">
        <v>817</v>
      </c>
      <c r="G395" s="244" t="s">
        <v>397</v>
      </c>
      <c r="H395" s="245">
        <v>20</v>
      </c>
      <c r="I395" s="246"/>
      <c r="J395" s="247">
        <f>ROUND(I395*H395,2)</f>
        <v>0</v>
      </c>
      <c r="K395" s="243" t="s">
        <v>219</v>
      </c>
      <c r="L395" s="248"/>
      <c r="M395" s="249" t="s">
        <v>1</v>
      </c>
      <c r="N395" s="250" t="s">
        <v>46</v>
      </c>
      <c r="O395" s="71"/>
      <c r="P395" s="200">
        <f>O395*H395</f>
        <v>0</v>
      </c>
      <c r="Q395" s="200">
        <v>0.025</v>
      </c>
      <c r="R395" s="200">
        <f>Q395*H395</f>
        <v>0.5</v>
      </c>
      <c r="S395" s="200">
        <v>0</v>
      </c>
      <c r="T395" s="201">
        <f>S395*H395</f>
        <v>0</v>
      </c>
      <c r="U395" s="34"/>
      <c r="V395" s="34"/>
      <c r="W395" s="34"/>
      <c r="X395" s="34"/>
      <c r="Y395" s="34"/>
      <c r="Z395" s="34"/>
      <c r="AA395" s="34"/>
      <c r="AB395" s="34"/>
      <c r="AC395" s="34"/>
      <c r="AD395" s="34"/>
      <c r="AE395" s="34"/>
      <c r="AR395" s="202" t="s">
        <v>197</v>
      </c>
      <c r="AT395" s="202" t="s">
        <v>215</v>
      </c>
      <c r="AU395" s="202" t="s">
        <v>90</v>
      </c>
      <c r="AY395" s="17" t="s">
        <v>135</v>
      </c>
      <c r="BE395" s="203">
        <f>IF(N395="základní",J395,0)</f>
        <v>0</v>
      </c>
      <c r="BF395" s="203">
        <f>IF(N395="snížená",J395,0)</f>
        <v>0</v>
      </c>
      <c r="BG395" s="203">
        <f>IF(N395="zákl. přenesená",J395,0)</f>
        <v>0</v>
      </c>
      <c r="BH395" s="203">
        <f>IF(N395="sníž. přenesená",J395,0)</f>
        <v>0</v>
      </c>
      <c r="BI395" s="203">
        <f>IF(N395="nulová",J395,0)</f>
        <v>0</v>
      </c>
      <c r="BJ395" s="17" t="s">
        <v>88</v>
      </c>
      <c r="BK395" s="203">
        <f>ROUND(I395*H395,2)</f>
        <v>0</v>
      </c>
      <c r="BL395" s="17" t="s">
        <v>142</v>
      </c>
      <c r="BM395" s="202" t="s">
        <v>818</v>
      </c>
    </row>
    <row r="396" spans="1:47" s="2" customFormat="1" ht="11.25">
      <c r="A396" s="34"/>
      <c r="B396" s="35"/>
      <c r="C396" s="36"/>
      <c r="D396" s="204" t="s">
        <v>144</v>
      </c>
      <c r="E396" s="36"/>
      <c r="F396" s="205" t="s">
        <v>817</v>
      </c>
      <c r="G396" s="36"/>
      <c r="H396" s="36"/>
      <c r="I396" s="206"/>
      <c r="J396" s="36"/>
      <c r="K396" s="36"/>
      <c r="L396" s="39"/>
      <c r="M396" s="207"/>
      <c r="N396" s="208"/>
      <c r="O396" s="71"/>
      <c r="P396" s="71"/>
      <c r="Q396" s="71"/>
      <c r="R396" s="71"/>
      <c r="S396" s="71"/>
      <c r="T396" s="72"/>
      <c r="U396" s="34"/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T396" s="17" t="s">
        <v>144</v>
      </c>
      <c r="AU396" s="17" t="s">
        <v>90</v>
      </c>
    </row>
    <row r="397" spans="2:51" s="13" customFormat="1" ht="11.25">
      <c r="B397" s="209"/>
      <c r="C397" s="210"/>
      <c r="D397" s="204" t="s">
        <v>146</v>
      </c>
      <c r="E397" s="211" t="s">
        <v>1</v>
      </c>
      <c r="F397" s="212" t="s">
        <v>808</v>
      </c>
      <c r="G397" s="210"/>
      <c r="H397" s="211" t="s">
        <v>1</v>
      </c>
      <c r="I397" s="213"/>
      <c r="J397" s="210"/>
      <c r="K397" s="210"/>
      <c r="L397" s="214"/>
      <c r="M397" s="215"/>
      <c r="N397" s="216"/>
      <c r="O397" s="216"/>
      <c r="P397" s="216"/>
      <c r="Q397" s="216"/>
      <c r="R397" s="216"/>
      <c r="S397" s="216"/>
      <c r="T397" s="217"/>
      <c r="AT397" s="218" t="s">
        <v>146</v>
      </c>
      <c r="AU397" s="218" t="s">
        <v>90</v>
      </c>
      <c r="AV397" s="13" t="s">
        <v>88</v>
      </c>
      <c r="AW397" s="13" t="s">
        <v>36</v>
      </c>
      <c r="AX397" s="13" t="s">
        <v>81</v>
      </c>
      <c r="AY397" s="218" t="s">
        <v>135</v>
      </c>
    </row>
    <row r="398" spans="2:51" s="14" customFormat="1" ht="11.25">
      <c r="B398" s="219"/>
      <c r="C398" s="220"/>
      <c r="D398" s="204" t="s">
        <v>146</v>
      </c>
      <c r="E398" s="221" t="s">
        <v>1</v>
      </c>
      <c r="F398" s="222" t="s">
        <v>285</v>
      </c>
      <c r="G398" s="220"/>
      <c r="H398" s="223">
        <v>20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146</v>
      </c>
      <c r="AU398" s="229" t="s">
        <v>90</v>
      </c>
      <c r="AV398" s="14" t="s">
        <v>90</v>
      </c>
      <c r="AW398" s="14" t="s">
        <v>36</v>
      </c>
      <c r="AX398" s="14" t="s">
        <v>88</v>
      </c>
      <c r="AY398" s="229" t="s">
        <v>135</v>
      </c>
    </row>
    <row r="399" spans="1:65" s="2" customFormat="1" ht="16.5" customHeight="1">
      <c r="A399" s="34"/>
      <c r="B399" s="35"/>
      <c r="C399" s="241" t="s">
        <v>426</v>
      </c>
      <c r="D399" s="241" t="s">
        <v>215</v>
      </c>
      <c r="E399" s="242" t="s">
        <v>819</v>
      </c>
      <c r="F399" s="243" t="s">
        <v>820</v>
      </c>
      <c r="G399" s="244" t="s">
        <v>397</v>
      </c>
      <c r="H399" s="245">
        <v>20</v>
      </c>
      <c r="I399" s="246"/>
      <c r="J399" s="247">
        <f>ROUND(I399*H399,2)</f>
        <v>0</v>
      </c>
      <c r="K399" s="243" t="s">
        <v>219</v>
      </c>
      <c r="L399" s="248"/>
      <c r="M399" s="249" t="s">
        <v>1</v>
      </c>
      <c r="N399" s="250" t="s">
        <v>46</v>
      </c>
      <c r="O399" s="71"/>
      <c r="P399" s="200">
        <f>O399*H399</f>
        <v>0</v>
      </c>
      <c r="Q399" s="200">
        <v>0.025</v>
      </c>
      <c r="R399" s="200">
        <f>Q399*H399</f>
        <v>0.5</v>
      </c>
      <c r="S399" s="200">
        <v>0</v>
      </c>
      <c r="T399" s="201">
        <f>S399*H399</f>
        <v>0</v>
      </c>
      <c r="U399" s="34"/>
      <c r="V399" s="34"/>
      <c r="W399" s="34"/>
      <c r="X399" s="34"/>
      <c r="Y399" s="34"/>
      <c r="Z399" s="34"/>
      <c r="AA399" s="34"/>
      <c r="AB399" s="34"/>
      <c r="AC399" s="34"/>
      <c r="AD399" s="34"/>
      <c r="AE399" s="34"/>
      <c r="AR399" s="202" t="s">
        <v>197</v>
      </c>
      <c r="AT399" s="202" t="s">
        <v>215</v>
      </c>
      <c r="AU399" s="202" t="s">
        <v>90</v>
      </c>
      <c r="AY399" s="17" t="s">
        <v>135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17" t="s">
        <v>88</v>
      </c>
      <c r="BK399" s="203">
        <f>ROUND(I399*H399,2)</f>
        <v>0</v>
      </c>
      <c r="BL399" s="17" t="s">
        <v>142</v>
      </c>
      <c r="BM399" s="202" t="s">
        <v>821</v>
      </c>
    </row>
    <row r="400" spans="1:47" s="2" customFormat="1" ht="11.25">
      <c r="A400" s="34"/>
      <c r="B400" s="35"/>
      <c r="C400" s="36"/>
      <c r="D400" s="204" t="s">
        <v>144</v>
      </c>
      <c r="E400" s="36"/>
      <c r="F400" s="205" t="s">
        <v>820</v>
      </c>
      <c r="G400" s="36"/>
      <c r="H400" s="36"/>
      <c r="I400" s="206"/>
      <c r="J400" s="36"/>
      <c r="K400" s="36"/>
      <c r="L400" s="39"/>
      <c r="M400" s="207"/>
      <c r="N400" s="208"/>
      <c r="O400" s="71"/>
      <c r="P400" s="71"/>
      <c r="Q400" s="71"/>
      <c r="R400" s="71"/>
      <c r="S400" s="71"/>
      <c r="T400" s="72"/>
      <c r="U400" s="34"/>
      <c r="V400" s="34"/>
      <c r="W400" s="34"/>
      <c r="X400" s="34"/>
      <c r="Y400" s="34"/>
      <c r="Z400" s="34"/>
      <c r="AA400" s="34"/>
      <c r="AB400" s="34"/>
      <c r="AC400" s="34"/>
      <c r="AD400" s="34"/>
      <c r="AE400" s="34"/>
      <c r="AT400" s="17" t="s">
        <v>144</v>
      </c>
      <c r="AU400" s="17" t="s">
        <v>90</v>
      </c>
    </row>
    <row r="401" spans="2:51" s="13" customFormat="1" ht="11.25">
      <c r="B401" s="209"/>
      <c r="C401" s="210"/>
      <c r="D401" s="204" t="s">
        <v>146</v>
      </c>
      <c r="E401" s="211" t="s">
        <v>1</v>
      </c>
      <c r="F401" s="212" t="s">
        <v>808</v>
      </c>
      <c r="G401" s="210"/>
      <c r="H401" s="211" t="s">
        <v>1</v>
      </c>
      <c r="I401" s="213"/>
      <c r="J401" s="210"/>
      <c r="K401" s="210"/>
      <c r="L401" s="214"/>
      <c r="M401" s="215"/>
      <c r="N401" s="216"/>
      <c r="O401" s="216"/>
      <c r="P401" s="216"/>
      <c r="Q401" s="216"/>
      <c r="R401" s="216"/>
      <c r="S401" s="216"/>
      <c r="T401" s="217"/>
      <c r="AT401" s="218" t="s">
        <v>146</v>
      </c>
      <c r="AU401" s="218" t="s">
        <v>90</v>
      </c>
      <c r="AV401" s="13" t="s">
        <v>88</v>
      </c>
      <c r="AW401" s="13" t="s">
        <v>36</v>
      </c>
      <c r="AX401" s="13" t="s">
        <v>81</v>
      </c>
      <c r="AY401" s="218" t="s">
        <v>135</v>
      </c>
    </row>
    <row r="402" spans="2:51" s="14" customFormat="1" ht="11.25">
      <c r="B402" s="219"/>
      <c r="C402" s="220"/>
      <c r="D402" s="204" t="s">
        <v>146</v>
      </c>
      <c r="E402" s="221" t="s">
        <v>1</v>
      </c>
      <c r="F402" s="222" t="s">
        <v>285</v>
      </c>
      <c r="G402" s="220"/>
      <c r="H402" s="223">
        <v>20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146</v>
      </c>
      <c r="AU402" s="229" t="s">
        <v>90</v>
      </c>
      <c r="AV402" s="14" t="s">
        <v>90</v>
      </c>
      <c r="AW402" s="14" t="s">
        <v>36</v>
      </c>
      <c r="AX402" s="14" t="s">
        <v>88</v>
      </c>
      <c r="AY402" s="229" t="s">
        <v>135</v>
      </c>
    </row>
    <row r="403" spans="1:65" s="2" customFormat="1" ht="16.5" customHeight="1">
      <c r="A403" s="34"/>
      <c r="B403" s="35"/>
      <c r="C403" s="241" t="s">
        <v>597</v>
      </c>
      <c r="D403" s="241" t="s">
        <v>215</v>
      </c>
      <c r="E403" s="242" t="s">
        <v>822</v>
      </c>
      <c r="F403" s="243" t="s">
        <v>823</v>
      </c>
      <c r="G403" s="244" t="s">
        <v>397</v>
      </c>
      <c r="H403" s="245">
        <v>15</v>
      </c>
      <c r="I403" s="246"/>
      <c r="J403" s="247">
        <f>ROUND(I403*H403,2)</f>
        <v>0</v>
      </c>
      <c r="K403" s="243" t="s">
        <v>219</v>
      </c>
      <c r="L403" s="248"/>
      <c r="M403" s="249" t="s">
        <v>1</v>
      </c>
      <c r="N403" s="250" t="s">
        <v>46</v>
      </c>
      <c r="O403" s="71"/>
      <c r="P403" s="200">
        <f>O403*H403</f>
        <v>0</v>
      </c>
      <c r="Q403" s="200">
        <v>0</v>
      </c>
      <c r="R403" s="200">
        <f>Q403*H403</f>
        <v>0</v>
      </c>
      <c r="S403" s="200">
        <v>0</v>
      </c>
      <c r="T403" s="201">
        <f>S403*H403</f>
        <v>0</v>
      </c>
      <c r="U403" s="34"/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202" t="s">
        <v>197</v>
      </c>
      <c r="AT403" s="202" t="s">
        <v>215</v>
      </c>
      <c r="AU403" s="202" t="s">
        <v>90</v>
      </c>
      <c r="AY403" s="17" t="s">
        <v>135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17" t="s">
        <v>88</v>
      </c>
      <c r="BK403" s="203">
        <f>ROUND(I403*H403,2)</f>
        <v>0</v>
      </c>
      <c r="BL403" s="17" t="s">
        <v>142</v>
      </c>
      <c r="BM403" s="202" t="s">
        <v>824</v>
      </c>
    </row>
    <row r="404" spans="1:47" s="2" customFormat="1" ht="11.25">
      <c r="A404" s="34"/>
      <c r="B404" s="35"/>
      <c r="C404" s="36"/>
      <c r="D404" s="204" t="s">
        <v>144</v>
      </c>
      <c r="E404" s="36"/>
      <c r="F404" s="205" t="s">
        <v>823</v>
      </c>
      <c r="G404" s="36"/>
      <c r="H404" s="36"/>
      <c r="I404" s="206"/>
      <c r="J404" s="36"/>
      <c r="K404" s="36"/>
      <c r="L404" s="39"/>
      <c r="M404" s="207"/>
      <c r="N404" s="208"/>
      <c r="O404" s="71"/>
      <c r="P404" s="71"/>
      <c r="Q404" s="71"/>
      <c r="R404" s="71"/>
      <c r="S404" s="71"/>
      <c r="T404" s="72"/>
      <c r="U404" s="34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144</v>
      </c>
      <c r="AU404" s="17" t="s">
        <v>90</v>
      </c>
    </row>
    <row r="405" spans="2:51" s="13" customFormat="1" ht="11.25">
      <c r="B405" s="209"/>
      <c r="C405" s="210"/>
      <c r="D405" s="204" t="s">
        <v>146</v>
      </c>
      <c r="E405" s="211" t="s">
        <v>1</v>
      </c>
      <c r="F405" s="212" t="s">
        <v>808</v>
      </c>
      <c r="G405" s="210"/>
      <c r="H405" s="211" t="s">
        <v>1</v>
      </c>
      <c r="I405" s="213"/>
      <c r="J405" s="210"/>
      <c r="K405" s="210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146</v>
      </c>
      <c r="AU405" s="218" t="s">
        <v>90</v>
      </c>
      <c r="AV405" s="13" t="s">
        <v>88</v>
      </c>
      <c r="AW405" s="13" t="s">
        <v>36</v>
      </c>
      <c r="AX405" s="13" t="s">
        <v>81</v>
      </c>
      <c r="AY405" s="218" t="s">
        <v>135</v>
      </c>
    </row>
    <row r="406" spans="2:51" s="14" customFormat="1" ht="11.25">
      <c r="B406" s="219"/>
      <c r="C406" s="220"/>
      <c r="D406" s="204" t="s">
        <v>146</v>
      </c>
      <c r="E406" s="221" t="s">
        <v>1</v>
      </c>
      <c r="F406" s="222" t="s">
        <v>8</v>
      </c>
      <c r="G406" s="220"/>
      <c r="H406" s="223">
        <v>15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146</v>
      </c>
      <c r="AU406" s="229" t="s">
        <v>90</v>
      </c>
      <c r="AV406" s="14" t="s">
        <v>90</v>
      </c>
      <c r="AW406" s="14" t="s">
        <v>36</v>
      </c>
      <c r="AX406" s="14" t="s">
        <v>88</v>
      </c>
      <c r="AY406" s="229" t="s">
        <v>135</v>
      </c>
    </row>
    <row r="407" spans="1:65" s="2" customFormat="1" ht="16.5" customHeight="1">
      <c r="A407" s="34"/>
      <c r="B407" s="35"/>
      <c r="C407" s="241" t="s">
        <v>603</v>
      </c>
      <c r="D407" s="241" t="s">
        <v>215</v>
      </c>
      <c r="E407" s="242" t="s">
        <v>825</v>
      </c>
      <c r="F407" s="243" t="s">
        <v>826</v>
      </c>
      <c r="G407" s="244" t="s">
        <v>397</v>
      </c>
      <c r="H407" s="245">
        <v>20</v>
      </c>
      <c r="I407" s="246"/>
      <c r="J407" s="247">
        <f>ROUND(I407*H407,2)</f>
        <v>0</v>
      </c>
      <c r="K407" s="243" t="s">
        <v>219</v>
      </c>
      <c r="L407" s="248"/>
      <c r="M407" s="249" t="s">
        <v>1</v>
      </c>
      <c r="N407" s="250" t="s">
        <v>46</v>
      </c>
      <c r="O407" s="71"/>
      <c r="P407" s="200">
        <f>O407*H407</f>
        <v>0</v>
      </c>
      <c r="Q407" s="200">
        <v>0</v>
      </c>
      <c r="R407" s="200">
        <f>Q407*H407</f>
        <v>0</v>
      </c>
      <c r="S407" s="200">
        <v>0</v>
      </c>
      <c r="T407" s="201">
        <f>S407*H407</f>
        <v>0</v>
      </c>
      <c r="U407" s="34"/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202" t="s">
        <v>197</v>
      </c>
      <c r="AT407" s="202" t="s">
        <v>215</v>
      </c>
      <c r="AU407" s="202" t="s">
        <v>90</v>
      </c>
      <c r="AY407" s="17" t="s">
        <v>135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17" t="s">
        <v>88</v>
      </c>
      <c r="BK407" s="203">
        <f>ROUND(I407*H407,2)</f>
        <v>0</v>
      </c>
      <c r="BL407" s="17" t="s">
        <v>142</v>
      </c>
      <c r="BM407" s="202" t="s">
        <v>827</v>
      </c>
    </row>
    <row r="408" spans="1:47" s="2" customFormat="1" ht="11.25">
      <c r="A408" s="34"/>
      <c r="B408" s="35"/>
      <c r="C408" s="36"/>
      <c r="D408" s="204" t="s">
        <v>144</v>
      </c>
      <c r="E408" s="36"/>
      <c r="F408" s="205" t="s">
        <v>826</v>
      </c>
      <c r="G408" s="36"/>
      <c r="H408" s="36"/>
      <c r="I408" s="206"/>
      <c r="J408" s="36"/>
      <c r="K408" s="36"/>
      <c r="L408" s="39"/>
      <c r="M408" s="207"/>
      <c r="N408" s="208"/>
      <c r="O408" s="71"/>
      <c r="P408" s="71"/>
      <c r="Q408" s="71"/>
      <c r="R408" s="71"/>
      <c r="S408" s="71"/>
      <c r="T408" s="72"/>
      <c r="U408" s="34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144</v>
      </c>
      <c r="AU408" s="17" t="s">
        <v>90</v>
      </c>
    </row>
    <row r="409" spans="2:51" s="13" customFormat="1" ht="11.25">
      <c r="B409" s="209"/>
      <c r="C409" s="210"/>
      <c r="D409" s="204" t="s">
        <v>146</v>
      </c>
      <c r="E409" s="211" t="s">
        <v>1</v>
      </c>
      <c r="F409" s="212" t="s">
        <v>808</v>
      </c>
      <c r="G409" s="210"/>
      <c r="H409" s="211" t="s">
        <v>1</v>
      </c>
      <c r="I409" s="213"/>
      <c r="J409" s="210"/>
      <c r="K409" s="210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146</v>
      </c>
      <c r="AU409" s="218" t="s">
        <v>90</v>
      </c>
      <c r="AV409" s="13" t="s">
        <v>88</v>
      </c>
      <c r="AW409" s="13" t="s">
        <v>36</v>
      </c>
      <c r="AX409" s="13" t="s">
        <v>81</v>
      </c>
      <c r="AY409" s="218" t="s">
        <v>135</v>
      </c>
    </row>
    <row r="410" spans="2:51" s="14" customFormat="1" ht="11.25">
      <c r="B410" s="219"/>
      <c r="C410" s="220"/>
      <c r="D410" s="204" t="s">
        <v>146</v>
      </c>
      <c r="E410" s="221" t="s">
        <v>1</v>
      </c>
      <c r="F410" s="222" t="s">
        <v>285</v>
      </c>
      <c r="G410" s="220"/>
      <c r="H410" s="223">
        <v>20</v>
      </c>
      <c r="I410" s="224"/>
      <c r="J410" s="220"/>
      <c r="K410" s="220"/>
      <c r="L410" s="225"/>
      <c r="M410" s="226"/>
      <c r="N410" s="227"/>
      <c r="O410" s="227"/>
      <c r="P410" s="227"/>
      <c r="Q410" s="227"/>
      <c r="R410" s="227"/>
      <c r="S410" s="227"/>
      <c r="T410" s="228"/>
      <c r="AT410" s="229" t="s">
        <v>146</v>
      </c>
      <c r="AU410" s="229" t="s">
        <v>90</v>
      </c>
      <c r="AV410" s="14" t="s">
        <v>90</v>
      </c>
      <c r="AW410" s="14" t="s">
        <v>36</v>
      </c>
      <c r="AX410" s="14" t="s">
        <v>88</v>
      </c>
      <c r="AY410" s="229" t="s">
        <v>135</v>
      </c>
    </row>
    <row r="411" spans="1:65" s="2" customFormat="1" ht="16.5" customHeight="1">
      <c r="A411" s="34"/>
      <c r="B411" s="35"/>
      <c r="C411" s="241" t="s">
        <v>607</v>
      </c>
      <c r="D411" s="241" t="s">
        <v>215</v>
      </c>
      <c r="E411" s="242" t="s">
        <v>828</v>
      </c>
      <c r="F411" s="243" t="s">
        <v>829</v>
      </c>
      <c r="G411" s="244" t="s">
        <v>397</v>
      </c>
      <c r="H411" s="245">
        <v>20</v>
      </c>
      <c r="I411" s="246"/>
      <c r="J411" s="247">
        <f>ROUND(I411*H411,2)</f>
        <v>0</v>
      </c>
      <c r="K411" s="243" t="s">
        <v>219</v>
      </c>
      <c r="L411" s="248"/>
      <c r="M411" s="249" t="s">
        <v>1</v>
      </c>
      <c r="N411" s="250" t="s">
        <v>46</v>
      </c>
      <c r="O411" s="71"/>
      <c r="P411" s="200">
        <f>O411*H411</f>
        <v>0</v>
      </c>
      <c r="Q411" s="200">
        <v>0</v>
      </c>
      <c r="R411" s="200">
        <f>Q411*H411</f>
        <v>0</v>
      </c>
      <c r="S411" s="200">
        <v>0</v>
      </c>
      <c r="T411" s="201">
        <f>S411*H411</f>
        <v>0</v>
      </c>
      <c r="U411" s="34"/>
      <c r="V411" s="34"/>
      <c r="W411" s="34"/>
      <c r="X411" s="34"/>
      <c r="Y411" s="34"/>
      <c r="Z411" s="34"/>
      <c r="AA411" s="34"/>
      <c r="AB411" s="34"/>
      <c r="AC411" s="34"/>
      <c r="AD411" s="34"/>
      <c r="AE411" s="34"/>
      <c r="AR411" s="202" t="s">
        <v>197</v>
      </c>
      <c r="AT411" s="202" t="s">
        <v>215</v>
      </c>
      <c r="AU411" s="202" t="s">
        <v>90</v>
      </c>
      <c r="AY411" s="17" t="s">
        <v>135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17" t="s">
        <v>88</v>
      </c>
      <c r="BK411" s="203">
        <f>ROUND(I411*H411,2)</f>
        <v>0</v>
      </c>
      <c r="BL411" s="17" t="s">
        <v>142</v>
      </c>
      <c r="BM411" s="202" t="s">
        <v>830</v>
      </c>
    </row>
    <row r="412" spans="1:47" s="2" customFormat="1" ht="11.25">
      <c r="A412" s="34"/>
      <c r="B412" s="35"/>
      <c r="C412" s="36"/>
      <c r="D412" s="204" t="s">
        <v>144</v>
      </c>
      <c r="E412" s="36"/>
      <c r="F412" s="205" t="s">
        <v>829</v>
      </c>
      <c r="G412" s="36"/>
      <c r="H412" s="36"/>
      <c r="I412" s="206"/>
      <c r="J412" s="36"/>
      <c r="K412" s="36"/>
      <c r="L412" s="39"/>
      <c r="M412" s="207"/>
      <c r="N412" s="208"/>
      <c r="O412" s="71"/>
      <c r="P412" s="71"/>
      <c r="Q412" s="71"/>
      <c r="R412" s="71"/>
      <c r="S412" s="71"/>
      <c r="T412" s="72"/>
      <c r="U412" s="34"/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T412" s="17" t="s">
        <v>144</v>
      </c>
      <c r="AU412" s="17" t="s">
        <v>90</v>
      </c>
    </row>
    <row r="413" spans="2:51" s="13" customFormat="1" ht="11.25">
      <c r="B413" s="209"/>
      <c r="C413" s="210"/>
      <c r="D413" s="204" t="s">
        <v>146</v>
      </c>
      <c r="E413" s="211" t="s">
        <v>1</v>
      </c>
      <c r="F413" s="212" t="s">
        <v>808</v>
      </c>
      <c r="G413" s="210"/>
      <c r="H413" s="211" t="s">
        <v>1</v>
      </c>
      <c r="I413" s="213"/>
      <c r="J413" s="210"/>
      <c r="K413" s="210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146</v>
      </c>
      <c r="AU413" s="218" t="s">
        <v>90</v>
      </c>
      <c r="AV413" s="13" t="s">
        <v>88</v>
      </c>
      <c r="AW413" s="13" t="s">
        <v>36</v>
      </c>
      <c r="AX413" s="13" t="s">
        <v>81</v>
      </c>
      <c r="AY413" s="218" t="s">
        <v>135</v>
      </c>
    </row>
    <row r="414" spans="2:51" s="14" customFormat="1" ht="11.25">
      <c r="B414" s="219"/>
      <c r="C414" s="220"/>
      <c r="D414" s="204" t="s">
        <v>146</v>
      </c>
      <c r="E414" s="221" t="s">
        <v>1</v>
      </c>
      <c r="F414" s="222" t="s">
        <v>285</v>
      </c>
      <c r="G414" s="220"/>
      <c r="H414" s="223">
        <v>20</v>
      </c>
      <c r="I414" s="224"/>
      <c r="J414" s="220"/>
      <c r="K414" s="220"/>
      <c r="L414" s="225"/>
      <c r="M414" s="226"/>
      <c r="N414" s="227"/>
      <c r="O414" s="227"/>
      <c r="P414" s="227"/>
      <c r="Q414" s="227"/>
      <c r="R414" s="227"/>
      <c r="S414" s="227"/>
      <c r="T414" s="228"/>
      <c r="AT414" s="229" t="s">
        <v>146</v>
      </c>
      <c r="AU414" s="229" t="s">
        <v>90</v>
      </c>
      <c r="AV414" s="14" t="s">
        <v>90</v>
      </c>
      <c r="AW414" s="14" t="s">
        <v>36</v>
      </c>
      <c r="AX414" s="14" t="s">
        <v>88</v>
      </c>
      <c r="AY414" s="229" t="s">
        <v>135</v>
      </c>
    </row>
    <row r="415" spans="1:65" s="2" customFormat="1" ht="16.5" customHeight="1">
      <c r="A415" s="34"/>
      <c r="B415" s="35"/>
      <c r="C415" s="241" t="s">
        <v>611</v>
      </c>
      <c r="D415" s="241" t="s">
        <v>215</v>
      </c>
      <c r="E415" s="242" t="s">
        <v>831</v>
      </c>
      <c r="F415" s="243" t="s">
        <v>832</v>
      </c>
      <c r="G415" s="244" t="s">
        <v>397</v>
      </c>
      <c r="H415" s="245">
        <v>20</v>
      </c>
      <c r="I415" s="246"/>
      <c r="J415" s="247">
        <f>ROUND(I415*H415,2)</f>
        <v>0</v>
      </c>
      <c r="K415" s="243" t="s">
        <v>219</v>
      </c>
      <c r="L415" s="248"/>
      <c r="M415" s="249" t="s">
        <v>1</v>
      </c>
      <c r="N415" s="250" t="s">
        <v>46</v>
      </c>
      <c r="O415" s="71"/>
      <c r="P415" s="200">
        <f>O415*H415</f>
        <v>0</v>
      </c>
      <c r="Q415" s="200">
        <v>0</v>
      </c>
      <c r="R415" s="200">
        <f>Q415*H415</f>
        <v>0</v>
      </c>
      <c r="S415" s="200">
        <v>0</v>
      </c>
      <c r="T415" s="201">
        <f>S415*H415</f>
        <v>0</v>
      </c>
      <c r="U415" s="34"/>
      <c r="V415" s="34"/>
      <c r="W415" s="34"/>
      <c r="X415" s="34"/>
      <c r="Y415" s="34"/>
      <c r="Z415" s="34"/>
      <c r="AA415" s="34"/>
      <c r="AB415" s="34"/>
      <c r="AC415" s="34"/>
      <c r="AD415" s="34"/>
      <c r="AE415" s="34"/>
      <c r="AR415" s="202" t="s">
        <v>197</v>
      </c>
      <c r="AT415" s="202" t="s">
        <v>215</v>
      </c>
      <c r="AU415" s="202" t="s">
        <v>90</v>
      </c>
      <c r="AY415" s="17" t="s">
        <v>135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17" t="s">
        <v>88</v>
      </c>
      <c r="BK415" s="203">
        <f>ROUND(I415*H415,2)</f>
        <v>0</v>
      </c>
      <c r="BL415" s="17" t="s">
        <v>142</v>
      </c>
      <c r="BM415" s="202" t="s">
        <v>833</v>
      </c>
    </row>
    <row r="416" spans="1:47" s="2" customFormat="1" ht="11.25">
      <c r="A416" s="34"/>
      <c r="B416" s="35"/>
      <c r="C416" s="36"/>
      <c r="D416" s="204" t="s">
        <v>144</v>
      </c>
      <c r="E416" s="36"/>
      <c r="F416" s="205" t="s">
        <v>832</v>
      </c>
      <c r="G416" s="36"/>
      <c r="H416" s="36"/>
      <c r="I416" s="206"/>
      <c r="J416" s="36"/>
      <c r="K416" s="36"/>
      <c r="L416" s="39"/>
      <c r="M416" s="207"/>
      <c r="N416" s="208"/>
      <c r="O416" s="71"/>
      <c r="P416" s="71"/>
      <c r="Q416" s="71"/>
      <c r="R416" s="71"/>
      <c r="S416" s="71"/>
      <c r="T416" s="72"/>
      <c r="U416" s="34"/>
      <c r="V416" s="34"/>
      <c r="W416" s="34"/>
      <c r="X416" s="34"/>
      <c r="Y416" s="34"/>
      <c r="Z416" s="34"/>
      <c r="AA416" s="34"/>
      <c r="AB416" s="34"/>
      <c r="AC416" s="34"/>
      <c r="AD416" s="34"/>
      <c r="AE416" s="34"/>
      <c r="AT416" s="17" t="s">
        <v>144</v>
      </c>
      <c r="AU416" s="17" t="s">
        <v>90</v>
      </c>
    </row>
    <row r="417" spans="2:51" s="13" customFormat="1" ht="11.25">
      <c r="B417" s="209"/>
      <c r="C417" s="210"/>
      <c r="D417" s="204" t="s">
        <v>146</v>
      </c>
      <c r="E417" s="211" t="s">
        <v>1</v>
      </c>
      <c r="F417" s="212" t="s">
        <v>808</v>
      </c>
      <c r="G417" s="210"/>
      <c r="H417" s="211" t="s">
        <v>1</v>
      </c>
      <c r="I417" s="213"/>
      <c r="J417" s="210"/>
      <c r="K417" s="210"/>
      <c r="L417" s="214"/>
      <c r="M417" s="215"/>
      <c r="N417" s="216"/>
      <c r="O417" s="216"/>
      <c r="P417" s="216"/>
      <c r="Q417" s="216"/>
      <c r="R417" s="216"/>
      <c r="S417" s="216"/>
      <c r="T417" s="217"/>
      <c r="AT417" s="218" t="s">
        <v>146</v>
      </c>
      <c r="AU417" s="218" t="s">
        <v>90</v>
      </c>
      <c r="AV417" s="13" t="s">
        <v>88</v>
      </c>
      <c r="AW417" s="13" t="s">
        <v>36</v>
      </c>
      <c r="AX417" s="13" t="s">
        <v>81</v>
      </c>
      <c r="AY417" s="218" t="s">
        <v>135</v>
      </c>
    </row>
    <row r="418" spans="2:51" s="14" customFormat="1" ht="11.25">
      <c r="B418" s="219"/>
      <c r="C418" s="220"/>
      <c r="D418" s="204" t="s">
        <v>146</v>
      </c>
      <c r="E418" s="221" t="s">
        <v>1</v>
      </c>
      <c r="F418" s="222" t="s">
        <v>285</v>
      </c>
      <c r="G418" s="220"/>
      <c r="H418" s="223">
        <v>20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146</v>
      </c>
      <c r="AU418" s="229" t="s">
        <v>90</v>
      </c>
      <c r="AV418" s="14" t="s">
        <v>90</v>
      </c>
      <c r="AW418" s="14" t="s">
        <v>36</v>
      </c>
      <c r="AX418" s="14" t="s">
        <v>88</v>
      </c>
      <c r="AY418" s="229" t="s">
        <v>135</v>
      </c>
    </row>
    <row r="419" spans="1:65" s="2" customFormat="1" ht="24.2" customHeight="1">
      <c r="A419" s="34"/>
      <c r="B419" s="35"/>
      <c r="C419" s="191" t="s">
        <v>615</v>
      </c>
      <c r="D419" s="191" t="s">
        <v>137</v>
      </c>
      <c r="E419" s="192" t="s">
        <v>834</v>
      </c>
      <c r="F419" s="193" t="s">
        <v>835</v>
      </c>
      <c r="G419" s="194" t="s">
        <v>200</v>
      </c>
      <c r="H419" s="195">
        <v>58.5</v>
      </c>
      <c r="I419" s="196"/>
      <c r="J419" s="197">
        <f>ROUND(I419*H419,2)</f>
        <v>0</v>
      </c>
      <c r="K419" s="193" t="s">
        <v>141</v>
      </c>
      <c r="L419" s="39"/>
      <c r="M419" s="198" t="s">
        <v>1</v>
      </c>
      <c r="N419" s="199" t="s">
        <v>46</v>
      </c>
      <c r="O419" s="71"/>
      <c r="P419" s="200">
        <f>O419*H419</f>
        <v>0</v>
      </c>
      <c r="Q419" s="200">
        <v>0.00036</v>
      </c>
      <c r="R419" s="200">
        <f>Q419*H419</f>
        <v>0.021060000000000002</v>
      </c>
      <c r="S419" s="200">
        <v>0</v>
      </c>
      <c r="T419" s="201">
        <f>S419*H419</f>
        <v>0</v>
      </c>
      <c r="U419" s="34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R419" s="202" t="s">
        <v>142</v>
      </c>
      <c r="AT419" s="202" t="s">
        <v>137</v>
      </c>
      <c r="AU419" s="202" t="s">
        <v>90</v>
      </c>
      <c r="AY419" s="17" t="s">
        <v>135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17" t="s">
        <v>88</v>
      </c>
      <c r="BK419" s="203">
        <f>ROUND(I419*H419,2)</f>
        <v>0</v>
      </c>
      <c r="BL419" s="17" t="s">
        <v>142</v>
      </c>
      <c r="BM419" s="202" t="s">
        <v>836</v>
      </c>
    </row>
    <row r="420" spans="1:47" s="2" customFormat="1" ht="19.5">
      <c r="A420" s="34"/>
      <c r="B420" s="35"/>
      <c r="C420" s="36"/>
      <c r="D420" s="204" t="s">
        <v>144</v>
      </c>
      <c r="E420" s="36"/>
      <c r="F420" s="205" t="s">
        <v>837</v>
      </c>
      <c r="G420" s="36"/>
      <c r="H420" s="36"/>
      <c r="I420" s="206"/>
      <c r="J420" s="36"/>
      <c r="K420" s="36"/>
      <c r="L420" s="39"/>
      <c r="M420" s="207"/>
      <c r="N420" s="208"/>
      <c r="O420" s="71"/>
      <c r="P420" s="71"/>
      <c r="Q420" s="71"/>
      <c r="R420" s="71"/>
      <c r="S420" s="71"/>
      <c r="T420" s="72"/>
      <c r="U420" s="34"/>
      <c r="V420" s="34"/>
      <c r="W420" s="34"/>
      <c r="X420" s="34"/>
      <c r="Y420" s="34"/>
      <c r="Z420" s="34"/>
      <c r="AA420" s="34"/>
      <c r="AB420" s="34"/>
      <c r="AC420" s="34"/>
      <c r="AD420" s="34"/>
      <c r="AE420" s="34"/>
      <c r="AT420" s="17" t="s">
        <v>144</v>
      </c>
      <c r="AU420" s="17" t="s">
        <v>90</v>
      </c>
    </row>
    <row r="421" spans="2:51" s="13" customFormat="1" ht="11.25">
      <c r="B421" s="209"/>
      <c r="C421" s="210"/>
      <c r="D421" s="204" t="s">
        <v>146</v>
      </c>
      <c r="E421" s="211" t="s">
        <v>1</v>
      </c>
      <c r="F421" s="212" t="s">
        <v>808</v>
      </c>
      <c r="G421" s="210"/>
      <c r="H421" s="211" t="s">
        <v>1</v>
      </c>
      <c r="I421" s="213"/>
      <c r="J421" s="210"/>
      <c r="K421" s="210"/>
      <c r="L421" s="214"/>
      <c r="M421" s="215"/>
      <c r="N421" s="216"/>
      <c r="O421" s="216"/>
      <c r="P421" s="216"/>
      <c r="Q421" s="216"/>
      <c r="R421" s="216"/>
      <c r="S421" s="216"/>
      <c r="T421" s="217"/>
      <c r="AT421" s="218" t="s">
        <v>146</v>
      </c>
      <c r="AU421" s="218" t="s">
        <v>90</v>
      </c>
      <c r="AV421" s="13" t="s">
        <v>88</v>
      </c>
      <c r="AW421" s="13" t="s">
        <v>36</v>
      </c>
      <c r="AX421" s="13" t="s">
        <v>81</v>
      </c>
      <c r="AY421" s="218" t="s">
        <v>135</v>
      </c>
    </row>
    <row r="422" spans="2:51" s="14" customFormat="1" ht="11.25">
      <c r="B422" s="219"/>
      <c r="C422" s="220"/>
      <c r="D422" s="204" t="s">
        <v>146</v>
      </c>
      <c r="E422" s="221" t="s">
        <v>1</v>
      </c>
      <c r="F422" s="222" t="s">
        <v>838</v>
      </c>
      <c r="G422" s="220"/>
      <c r="H422" s="223">
        <v>58.5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146</v>
      </c>
      <c r="AU422" s="229" t="s">
        <v>90</v>
      </c>
      <c r="AV422" s="14" t="s">
        <v>90</v>
      </c>
      <c r="AW422" s="14" t="s">
        <v>36</v>
      </c>
      <c r="AX422" s="14" t="s">
        <v>88</v>
      </c>
      <c r="AY422" s="229" t="s">
        <v>135</v>
      </c>
    </row>
    <row r="423" spans="1:65" s="2" customFormat="1" ht="24.2" customHeight="1">
      <c r="A423" s="34"/>
      <c r="B423" s="35"/>
      <c r="C423" s="191" t="s">
        <v>618</v>
      </c>
      <c r="D423" s="191" t="s">
        <v>137</v>
      </c>
      <c r="E423" s="192" t="s">
        <v>839</v>
      </c>
      <c r="F423" s="193" t="s">
        <v>840</v>
      </c>
      <c r="G423" s="194" t="s">
        <v>397</v>
      </c>
      <c r="H423" s="195">
        <v>130</v>
      </c>
      <c r="I423" s="196"/>
      <c r="J423" s="197">
        <f>ROUND(I423*H423,2)</f>
        <v>0</v>
      </c>
      <c r="K423" s="193" t="s">
        <v>141</v>
      </c>
      <c r="L423" s="39"/>
      <c r="M423" s="198" t="s">
        <v>1</v>
      </c>
      <c r="N423" s="199" t="s">
        <v>46</v>
      </c>
      <c r="O423" s="71"/>
      <c r="P423" s="200">
        <f>O423*H423</f>
        <v>0</v>
      </c>
      <c r="Q423" s="200">
        <v>5E-05</v>
      </c>
      <c r="R423" s="200">
        <f>Q423*H423</f>
        <v>0.006500000000000001</v>
      </c>
      <c r="S423" s="200">
        <v>0</v>
      </c>
      <c r="T423" s="201">
        <f>S423*H423</f>
        <v>0</v>
      </c>
      <c r="U423" s="34"/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202" t="s">
        <v>142</v>
      </c>
      <c r="AT423" s="202" t="s">
        <v>137</v>
      </c>
      <c r="AU423" s="202" t="s">
        <v>90</v>
      </c>
      <c r="AY423" s="17" t="s">
        <v>135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17" t="s">
        <v>88</v>
      </c>
      <c r="BK423" s="203">
        <f>ROUND(I423*H423,2)</f>
        <v>0</v>
      </c>
      <c r="BL423" s="17" t="s">
        <v>142</v>
      </c>
      <c r="BM423" s="202" t="s">
        <v>841</v>
      </c>
    </row>
    <row r="424" spans="1:47" s="2" customFormat="1" ht="11.25">
      <c r="A424" s="34"/>
      <c r="B424" s="35"/>
      <c r="C424" s="36"/>
      <c r="D424" s="204" t="s">
        <v>144</v>
      </c>
      <c r="E424" s="36"/>
      <c r="F424" s="205" t="s">
        <v>842</v>
      </c>
      <c r="G424" s="36"/>
      <c r="H424" s="36"/>
      <c r="I424" s="206"/>
      <c r="J424" s="36"/>
      <c r="K424" s="36"/>
      <c r="L424" s="39"/>
      <c r="M424" s="207"/>
      <c r="N424" s="208"/>
      <c r="O424" s="71"/>
      <c r="P424" s="71"/>
      <c r="Q424" s="71"/>
      <c r="R424" s="71"/>
      <c r="S424" s="71"/>
      <c r="T424" s="72"/>
      <c r="U424" s="34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144</v>
      </c>
      <c r="AU424" s="17" t="s">
        <v>90</v>
      </c>
    </row>
    <row r="425" spans="2:51" s="14" customFormat="1" ht="11.25">
      <c r="B425" s="219"/>
      <c r="C425" s="220"/>
      <c r="D425" s="204" t="s">
        <v>146</v>
      </c>
      <c r="E425" s="221" t="s">
        <v>1</v>
      </c>
      <c r="F425" s="222" t="s">
        <v>809</v>
      </c>
      <c r="G425" s="220"/>
      <c r="H425" s="223">
        <v>130</v>
      </c>
      <c r="I425" s="224"/>
      <c r="J425" s="220"/>
      <c r="K425" s="220"/>
      <c r="L425" s="225"/>
      <c r="M425" s="226"/>
      <c r="N425" s="227"/>
      <c r="O425" s="227"/>
      <c r="P425" s="227"/>
      <c r="Q425" s="227"/>
      <c r="R425" s="227"/>
      <c r="S425" s="227"/>
      <c r="T425" s="228"/>
      <c r="AT425" s="229" t="s">
        <v>146</v>
      </c>
      <c r="AU425" s="229" t="s">
        <v>90</v>
      </c>
      <c r="AV425" s="14" t="s">
        <v>90</v>
      </c>
      <c r="AW425" s="14" t="s">
        <v>36</v>
      </c>
      <c r="AX425" s="14" t="s">
        <v>88</v>
      </c>
      <c r="AY425" s="229" t="s">
        <v>135</v>
      </c>
    </row>
    <row r="426" spans="1:65" s="2" customFormat="1" ht="21.75" customHeight="1">
      <c r="A426" s="34"/>
      <c r="B426" s="35"/>
      <c r="C426" s="241" t="s">
        <v>843</v>
      </c>
      <c r="D426" s="241" t="s">
        <v>215</v>
      </c>
      <c r="E426" s="242" t="s">
        <v>844</v>
      </c>
      <c r="F426" s="243" t="s">
        <v>845</v>
      </c>
      <c r="G426" s="244" t="s">
        <v>397</v>
      </c>
      <c r="H426" s="245">
        <v>390</v>
      </c>
      <c r="I426" s="246"/>
      <c r="J426" s="247">
        <f>ROUND(I426*H426,2)</f>
        <v>0</v>
      </c>
      <c r="K426" s="243" t="s">
        <v>141</v>
      </c>
      <c r="L426" s="248"/>
      <c r="M426" s="249" t="s">
        <v>1</v>
      </c>
      <c r="N426" s="250" t="s">
        <v>46</v>
      </c>
      <c r="O426" s="71"/>
      <c r="P426" s="200">
        <f>O426*H426</f>
        <v>0</v>
      </c>
      <c r="Q426" s="200">
        <v>0.00472</v>
      </c>
      <c r="R426" s="200">
        <f>Q426*H426</f>
        <v>1.8408</v>
      </c>
      <c r="S426" s="200">
        <v>0</v>
      </c>
      <c r="T426" s="201">
        <f>S426*H426</f>
        <v>0</v>
      </c>
      <c r="U426" s="34"/>
      <c r="V426" s="34"/>
      <c r="W426" s="34"/>
      <c r="X426" s="34"/>
      <c r="Y426" s="34"/>
      <c r="Z426" s="34"/>
      <c r="AA426" s="34"/>
      <c r="AB426" s="34"/>
      <c r="AC426" s="34"/>
      <c r="AD426" s="34"/>
      <c r="AE426" s="34"/>
      <c r="AR426" s="202" t="s">
        <v>197</v>
      </c>
      <c r="AT426" s="202" t="s">
        <v>215</v>
      </c>
      <c r="AU426" s="202" t="s">
        <v>90</v>
      </c>
      <c r="AY426" s="17" t="s">
        <v>135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17" t="s">
        <v>88</v>
      </c>
      <c r="BK426" s="203">
        <f>ROUND(I426*H426,2)</f>
        <v>0</v>
      </c>
      <c r="BL426" s="17" t="s">
        <v>142</v>
      </c>
      <c r="BM426" s="202" t="s">
        <v>846</v>
      </c>
    </row>
    <row r="427" spans="1:47" s="2" customFormat="1" ht="11.25">
      <c r="A427" s="34"/>
      <c r="B427" s="35"/>
      <c r="C427" s="36"/>
      <c r="D427" s="204" t="s">
        <v>144</v>
      </c>
      <c r="E427" s="36"/>
      <c r="F427" s="205" t="s">
        <v>845</v>
      </c>
      <c r="G427" s="36"/>
      <c r="H427" s="36"/>
      <c r="I427" s="206"/>
      <c r="J427" s="36"/>
      <c r="K427" s="36"/>
      <c r="L427" s="39"/>
      <c r="M427" s="207"/>
      <c r="N427" s="208"/>
      <c r="O427" s="71"/>
      <c r="P427" s="71"/>
      <c r="Q427" s="71"/>
      <c r="R427" s="71"/>
      <c r="S427" s="71"/>
      <c r="T427" s="72"/>
      <c r="U427" s="34"/>
      <c r="V427" s="34"/>
      <c r="W427" s="34"/>
      <c r="X427" s="34"/>
      <c r="Y427" s="34"/>
      <c r="Z427" s="34"/>
      <c r="AA427" s="34"/>
      <c r="AB427" s="34"/>
      <c r="AC427" s="34"/>
      <c r="AD427" s="34"/>
      <c r="AE427" s="34"/>
      <c r="AT427" s="17" t="s">
        <v>144</v>
      </c>
      <c r="AU427" s="17" t="s">
        <v>90</v>
      </c>
    </row>
    <row r="428" spans="2:51" s="14" customFormat="1" ht="11.25">
      <c r="B428" s="219"/>
      <c r="C428" s="220"/>
      <c r="D428" s="204" t="s">
        <v>146</v>
      </c>
      <c r="E428" s="220"/>
      <c r="F428" s="222" t="s">
        <v>847</v>
      </c>
      <c r="G428" s="220"/>
      <c r="H428" s="223">
        <v>390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146</v>
      </c>
      <c r="AU428" s="229" t="s">
        <v>90</v>
      </c>
      <c r="AV428" s="14" t="s">
        <v>90</v>
      </c>
      <c r="AW428" s="14" t="s">
        <v>4</v>
      </c>
      <c r="AX428" s="14" t="s">
        <v>88</v>
      </c>
      <c r="AY428" s="229" t="s">
        <v>135</v>
      </c>
    </row>
    <row r="429" spans="1:65" s="2" customFormat="1" ht="24.2" customHeight="1">
      <c r="A429" s="34"/>
      <c r="B429" s="35"/>
      <c r="C429" s="191" t="s">
        <v>848</v>
      </c>
      <c r="D429" s="191" t="s">
        <v>137</v>
      </c>
      <c r="E429" s="192" t="s">
        <v>849</v>
      </c>
      <c r="F429" s="193" t="s">
        <v>850</v>
      </c>
      <c r="G429" s="194" t="s">
        <v>200</v>
      </c>
      <c r="H429" s="195">
        <v>104</v>
      </c>
      <c r="I429" s="196"/>
      <c r="J429" s="197">
        <f>ROUND(I429*H429,2)</f>
        <v>0</v>
      </c>
      <c r="K429" s="193" t="s">
        <v>141</v>
      </c>
      <c r="L429" s="39"/>
      <c r="M429" s="198" t="s">
        <v>1</v>
      </c>
      <c r="N429" s="199" t="s">
        <v>46</v>
      </c>
      <c r="O429" s="71"/>
      <c r="P429" s="200">
        <f>O429*H429</f>
        <v>0</v>
      </c>
      <c r="Q429" s="200">
        <v>0</v>
      </c>
      <c r="R429" s="200">
        <f>Q429*H429</f>
        <v>0</v>
      </c>
      <c r="S429" s="200">
        <v>0</v>
      </c>
      <c r="T429" s="201">
        <f>S429*H429</f>
        <v>0</v>
      </c>
      <c r="U429" s="34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202" t="s">
        <v>142</v>
      </c>
      <c r="AT429" s="202" t="s">
        <v>137</v>
      </c>
      <c r="AU429" s="202" t="s">
        <v>90</v>
      </c>
      <c r="AY429" s="17" t="s">
        <v>135</v>
      </c>
      <c r="BE429" s="203">
        <f>IF(N429="základní",J429,0)</f>
        <v>0</v>
      </c>
      <c r="BF429" s="203">
        <f>IF(N429="snížená",J429,0)</f>
        <v>0</v>
      </c>
      <c r="BG429" s="203">
        <f>IF(N429="zákl. přenesená",J429,0)</f>
        <v>0</v>
      </c>
      <c r="BH429" s="203">
        <f>IF(N429="sníž. přenesená",J429,0)</f>
        <v>0</v>
      </c>
      <c r="BI429" s="203">
        <f>IF(N429="nulová",J429,0)</f>
        <v>0</v>
      </c>
      <c r="BJ429" s="17" t="s">
        <v>88</v>
      </c>
      <c r="BK429" s="203">
        <f>ROUND(I429*H429,2)</f>
        <v>0</v>
      </c>
      <c r="BL429" s="17" t="s">
        <v>142</v>
      </c>
      <c r="BM429" s="202" t="s">
        <v>851</v>
      </c>
    </row>
    <row r="430" spans="1:47" s="2" customFormat="1" ht="19.5">
      <c r="A430" s="34"/>
      <c r="B430" s="35"/>
      <c r="C430" s="36"/>
      <c r="D430" s="204" t="s">
        <v>144</v>
      </c>
      <c r="E430" s="36"/>
      <c r="F430" s="205" t="s">
        <v>852</v>
      </c>
      <c r="G430" s="36"/>
      <c r="H430" s="36"/>
      <c r="I430" s="206"/>
      <c r="J430" s="36"/>
      <c r="K430" s="36"/>
      <c r="L430" s="39"/>
      <c r="M430" s="207"/>
      <c r="N430" s="208"/>
      <c r="O430" s="71"/>
      <c r="P430" s="71"/>
      <c r="Q430" s="71"/>
      <c r="R430" s="71"/>
      <c r="S430" s="71"/>
      <c r="T430" s="72"/>
      <c r="U430" s="34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144</v>
      </c>
      <c r="AU430" s="17" t="s">
        <v>90</v>
      </c>
    </row>
    <row r="431" spans="2:51" s="13" customFormat="1" ht="11.25">
      <c r="B431" s="209"/>
      <c r="C431" s="210"/>
      <c r="D431" s="204" t="s">
        <v>146</v>
      </c>
      <c r="E431" s="211" t="s">
        <v>1</v>
      </c>
      <c r="F431" s="212" t="s">
        <v>808</v>
      </c>
      <c r="G431" s="210"/>
      <c r="H431" s="211" t="s">
        <v>1</v>
      </c>
      <c r="I431" s="213"/>
      <c r="J431" s="210"/>
      <c r="K431" s="210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146</v>
      </c>
      <c r="AU431" s="218" t="s">
        <v>90</v>
      </c>
      <c r="AV431" s="13" t="s">
        <v>88</v>
      </c>
      <c r="AW431" s="13" t="s">
        <v>36</v>
      </c>
      <c r="AX431" s="13" t="s">
        <v>81</v>
      </c>
      <c r="AY431" s="218" t="s">
        <v>135</v>
      </c>
    </row>
    <row r="432" spans="2:51" s="13" customFormat="1" ht="11.25">
      <c r="B432" s="209"/>
      <c r="C432" s="210"/>
      <c r="D432" s="204" t="s">
        <v>146</v>
      </c>
      <c r="E432" s="211" t="s">
        <v>1</v>
      </c>
      <c r="F432" s="212" t="s">
        <v>853</v>
      </c>
      <c r="G432" s="210"/>
      <c r="H432" s="211" t="s">
        <v>1</v>
      </c>
      <c r="I432" s="213"/>
      <c r="J432" s="210"/>
      <c r="K432" s="210"/>
      <c r="L432" s="214"/>
      <c r="M432" s="215"/>
      <c r="N432" s="216"/>
      <c r="O432" s="216"/>
      <c r="P432" s="216"/>
      <c r="Q432" s="216"/>
      <c r="R432" s="216"/>
      <c r="S432" s="216"/>
      <c r="T432" s="217"/>
      <c r="AT432" s="218" t="s">
        <v>146</v>
      </c>
      <c r="AU432" s="218" t="s">
        <v>90</v>
      </c>
      <c r="AV432" s="13" t="s">
        <v>88</v>
      </c>
      <c r="AW432" s="13" t="s">
        <v>36</v>
      </c>
      <c r="AX432" s="13" t="s">
        <v>81</v>
      </c>
      <c r="AY432" s="218" t="s">
        <v>135</v>
      </c>
    </row>
    <row r="433" spans="2:51" s="14" customFormat="1" ht="11.25">
      <c r="B433" s="219"/>
      <c r="C433" s="220"/>
      <c r="D433" s="204" t="s">
        <v>146</v>
      </c>
      <c r="E433" s="221" t="s">
        <v>1</v>
      </c>
      <c r="F433" s="222" t="s">
        <v>854</v>
      </c>
      <c r="G433" s="220"/>
      <c r="H433" s="223">
        <v>104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146</v>
      </c>
      <c r="AU433" s="229" t="s">
        <v>90</v>
      </c>
      <c r="AV433" s="14" t="s">
        <v>90</v>
      </c>
      <c r="AW433" s="14" t="s">
        <v>36</v>
      </c>
      <c r="AX433" s="14" t="s">
        <v>88</v>
      </c>
      <c r="AY433" s="229" t="s">
        <v>135</v>
      </c>
    </row>
    <row r="434" spans="1:65" s="2" customFormat="1" ht="16.5" customHeight="1">
      <c r="A434" s="34"/>
      <c r="B434" s="35"/>
      <c r="C434" s="241" t="s">
        <v>855</v>
      </c>
      <c r="D434" s="241" t="s">
        <v>215</v>
      </c>
      <c r="E434" s="242" t="s">
        <v>856</v>
      </c>
      <c r="F434" s="243" t="s">
        <v>857</v>
      </c>
      <c r="G434" s="244" t="s">
        <v>140</v>
      </c>
      <c r="H434" s="245">
        <v>10.712</v>
      </c>
      <c r="I434" s="246"/>
      <c r="J434" s="247">
        <f>ROUND(I434*H434,2)</f>
        <v>0</v>
      </c>
      <c r="K434" s="243" t="s">
        <v>141</v>
      </c>
      <c r="L434" s="248"/>
      <c r="M434" s="249" t="s">
        <v>1</v>
      </c>
      <c r="N434" s="250" t="s">
        <v>46</v>
      </c>
      <c r="O434" s="71"/>
      <c r="P434" s="200">
        <f>O434*H434</f>
        <v>0</v>
      </c>
      <c r="Q434" s="200">
        <v>0.2</v>
      </c>
      <c r="R434" s="200">
        <f>Q434*H434</f>
        <v>2.1424</v>
      </c>
      <c r="S434" s="200">
        <v>0</v>
      </c>
      <c r="T434" s="201">
        <f>S434*H434</f>
        <v>0</v>
      </c>
      <c r="U434" s="34"/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202" t="s">
        <v>197</v>
      </c>
      <c r="AT434" s="202" t="s">
        <v>215</v>
      </c>
      <c r="AU434" s="202" t="s">
        <v>90</v>
      </c>
      <c r="AY434" s="17" t="s">
        <v>135</v>
      </c>
      <c r="BE434" s="203">
        <f>IF(N434="základní",J434,0)</f>
        <v>0</v>
      </c>
      <c r="BF434" s="203">
        <f>IF(N434="snížená",J434,0)</f>
        <v>0</v>
      </c>
      <c r="BG434" s="203">
        <f>IF(N434="zákl. přenesená",J434,0)</f>
        <v>0</v>
      </c>
      <c r="BH434" s="203">
        <f>IF(N434="sníž. přenesená",J434,0)</f>
        <v>0</v>
      </c>
      <c r="BI434" s="203">
        <f>IF(N434="nulová",J434,0)</f>
        <v>0</v>
      </c>
      <c r="BJ434" s="17" t="s">
        <v>88</v>
      </c>
      <c r="BK434" s="203">
        <f>ROUND(I434*H434,2)</f>
        <v>0</v>
      </c>
      <c r="BL434" s="17" t="s">
        <v>142</v>
      </c>
      <c r="BM434" s="202" t="s">
        <v>858</v>
      </c>
    </row>
    <row r="435" spans="1:47" s="2" customFormat="1" ht="11.25">
      <c r="A435" s="34"/>
      <c r="B435" s="35"/>
      <c r="C435" s="36"/>
      <c r="D435" s="204" t="s">
        <v>144</v>
      </c>
      <c r="E435" s="36"/>
      <c r="F435" s="205" t="s">
        <v>857</v>
      </c>
      <c r="G435" s="36"/>
      <c r="H435" s="36"/>
      <c r="I435" s="206"/>
      <c r="J435" s="36"/>
      <c r="K435" s="36"/>
      <c r="L435" s="39"/>
      <c r="M435" s="207"/>
      <c r="N435" s="208"/>
      <c r="O435" s="71"/>
      <c r="P435" s="71"/>
      <c r="Q435" s="71"/>
      <c r="R435" s="71"/>
      <c r="S435" s="71"/>
      <c r="T435" s="72"/>
      <c r="U435" s="34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144</v>
      </c>
      <c r="AU435" s="17" t="s">
        <v>90</v>
      </c>
    </row>
    <row r="436" spans="2:51" s="14" customFormat="1" ht="11.25">
      <c r="B436" s="219"/>
      <c r="C436" s="220"/>
      <c r="D436" s="204" t="s">
        <v>146</v>
      </c>
      <c r="E436" s="220"/>
      <c r="F436" s="222" t="s">
        <v>859</v>
      </c>
      <c r="G436" s="220"/>
      <c r="H436" s="223">
        <v>10.712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146</v>
      </c>
      <c r="AU436" s="229" t="s">
        <v>90</v>
      </c>
      <c r="AV436" s="14" t="s">
        <v>90</v>
      </c>
      <c r="AW436" s="14" t="s">
        <v>4</v>
      </c>
      <c r="AX436" s="14" t="s">
        <v>88</v>
      </c>
      <c r="AY436" s="229" t="s">
        <v>135</v>
      </c>
    </row>
    <row r="437" spans="2:63" s="12" customFormat="1" ht="22.9" customHeight="1">
      <c r="B437" s="175"/>
      <c r="C437" s="176"/>
      <c r="D437" s="177" t="s">
        <v>80</v>
      </c>
      <c r="E437" s="189" t="s">
        <v>424</v>
      </c>
      <c r="F437" s="189" t="s">
        <v>425</v>
      </c>
      <c r="G437" s="176"/>
      <c r="H437" s="176"/>
      <c r="I437" s="179"/>
      <c r="J437" s="190">
        <f>BK437</f>
        <v>0</v>
      </c>
      <c r="K437" s="176"/>
      <c r="L437" s="181"/>
      <c r="M437" s="182"/>
      <c r="N437" s="183"/>
      <c r="O437" s="183"/>
      <c r="P437" s="184">
        <f>SUM(P438:P439)</f>
        <v>0</v>
      </c>
      <c r="Q437" s="183"/>
      <c r="R437" s="184">
        <f>SUM(R438:R439)</f>
        <v>0</v>
      </c>
      <c r="S437" s="183"/>
      <c r="T437" s="185">
        <f>SUM(T438:T439)</f>
        <v>0</v>
      </c>
      <c r="AR437" s="186" t="s">
        <v>88</v>
      </c>
      <c r="AT437" s="187" t="s">
        <v>80</v>
      </c>
      <c r="AU437" s="187" t="s">
        <v>88</v>
      </c>
      <c r="AY437" s="186" t="s">
        <v>135</v>
      </c>
      <c r="BK437" s="188">
        <f>SUM(BK438:BK439)</f>
        <v>0</v>
      </c>
    </row>
    <row r="438" spans="1:65" s="2" customFormat="1" ht="24.2" customHeight="1">
      <c r="A438" s="34"/>
      <c r="B438" s="35"/>
      <c r="C438" s="191" t="s">
        <v>860</v>
      </c>
      <c r="D438" s="191" t="s">
        <v>137</v>
      </c>
      <c r="E438" s="192" t="s">
        <v>861</v>
      </c>
      <c r="F438" s="193" t="s">
        <v>862</v>
      </c>
      <c r="G438" s="194" t="s">
        <v>218</v>
      </c>
      <c r="H438" s="195">
        <v>5.416</v>
      </c>
      <c r="I438" s="196"/>
      <c r="J438" s="197">
        <f>ROUND(I438*H438,2)</f>
        <v>0</v>
      </c>
      <c r="K438" s="193" t="s">
        <v>141</v>
      </c>
      <c r="L438" s="39"/>
      <c r="M438" s="198" t="s">
        <v>1</v>
      </c>
      <c r="N438" s="199" t="s">
        <v>46</v>
      </c>
      <c r="O438" s="71"/>
      <c r="P438" s="200">
        <f>O438*H438</f>
        <v>0</v>
      </c>
      <c r="Q438" s="200">
        <v>0</v>
      </c>
      <c r="R438" s="200">
        <f>Q438*H438</f>
        <v>0</v>
      </c>
      <c r="S438" s="200">
        <v>0</v>
      </c>
      <c r="T438" s="201">
        <f>S438*H438</f>
        <v>0</v>
      </c>
      <c r="U438" s="34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R438" s="202" t="s">
        <v>142</v>
      </c>
      <c r="AT438" s="202" t="s">
        <v>137</v>
      </c>
      <c r="AU438" s="202" t="s">
        <v>90</v>
      </c>
      <c r="AY438" s="17" t="s">
        <v>135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17" t="s">
        <v>88</v>
      </c>
      <c r="BK438" s="203">
        <f>ROUND(I438*H438,2)</f>
        <v>0</v>
      </c>
      <c r="BL438" s="17" t="s">
        <v>142</v>
      </c>
      <c r="BM438" s="202" t="s">
        <v>863</v>
      </c>
    </row>
    <row r="439" spans="1:47" s="2" customFormat="1" ht="19.5">
      <c r="A439" s="34"/>
      <c r="B439" s="35"/>
      <c r="C439" s="36"/>
      <c r="D439" s="204" t="s">
        <v>144</v>
      </c>
      <c r="E439" s="36"/>
      <c r="F439" s="205" t="s">
        <v>864</v>
      </c>
      <c r="G439" s="36"/>
      <c r="H439" s="36"/>
      <c r="I439" s="206"/>
      <c r="J439" s="36"/>
      <c r="K439" s="36"/>
      <c r="L439" s="39"/>
      <c r="M439" s="252"/>
      <c r="N439" s="253"/>
      <c r="O439" s="254"/>
      <c r="P439" s="254"/>
      <c r="Q439" s="254"/>
      <c r="R439" s="254"/>
      <c r="S439" s="254"/>
      <c r="T439" s="255"/>
      <c r="U439" s="34"/>
      <c r="V439" s="34"/>
      <c r="W439" s="34"/>
      <c r="X439" s="34"/>
      <c r="Y439" s="34"/>
      <c r="Z439" s="34"/>
      <c r="AA439" s="34"/>
      <c r="AB439" s="34"/>
      <c r="AC439" s="34"/>
      <c r="AD439" s="34"/>
      <c r="AE439" s="34"/>
      <c r="AT439" s="17" t="s">
        <v>144</v>
      </c>
      <c r="AU439" s="17" t="s">
        <v>90</v>
      </c>
    </row>
    <row r="440" spans="1:31" s="2" customFormat="1" ht="6.95" customHeight="1">
      <c r="A440" s="34"/>
      <c r="B440" s="54"/>
      <c r="C440" s="55"/>
      <c r="D440" s="55"/>
      <c r="E440" s="55"/>
      <c r="F440" s="55"/>
      <c r="G440" s="55"/>
      <c r="H440" s="55"/>
      <c r="I440" s="55"/>
      <c r="J440" s="55"/>
      <c r="K440" s="55"/>
      <c r="L440" s="39"/>
      <c r="M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  <c r="AC440" s="34"/>
      <c r="AD440" s="34"/>
      <c r="AE440" s="34"/>
    </row>
  </sheetData>
  <sheetProtection algorithmName="SHA-512" hashValue="G1M4PewSvmCTtr8zYVrK/smpBXvai90B2GXO7uWo0DS/yW/6RHESQ+DT8B2lIqQAwhRCQaduYhdr11Lq3Z3sUQ==" saltValue="maqdC3Y+RnuDXT9SLmjemLd2I1alaTB+b7CWi4tCpi6NwTVxlbxgSZjvE2kdxtcvpQiv6HnEL/QB8TwbqVEREA==" spinCount="100000" sheet="1" objects="1" scenarios="1" formatColumns="0" formatRows="0" autoFilter="0"/>
  <autoFilter ref="C118:K439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MAREK-AMD\Marek Boháč</dc:creator>
  <cp:keywords/>
  <dc:description/>
  <cp:lastModifiedBy>Burkovicova</cp:lastModifiedBy>
  <dcterms:created xsi:type="dcterms:W3CDTF">2023-06-28T06:58:17Z</dcterms:created>
  <dcterms:modified xsi:type="dcterms:W3CDTF">2024-02-09T07:18:58Z</dcterms:modified>
  <cp:category/>
  <cp:version/>
  <cp:contentType/>
  <cp:contentStatus/>
</cp:coreProperties>
</file>