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585" windowWidth="20775" windowHeight="10680" activeTab="0"/>
  </bookViews>
  <sheets>
    <sheet name="Rekapitulace zakázky" sheetId="1" r:id="rId1"/>
    <sheet name="SO-01.1 - Odstranění náno..." sheetId="2" r:id="rId2"/>
    <sheet name="SO-01.2 - Odstranění náno..." sheetId="3" r:id="rId3"/>
    <sheet name="SO-01.3 - Odstranění náno..." sheetId="4" r:id="rId4"/>
    <sheet name="SO-02.1 - Sečení ř. km 0,..." sheetId="5" r:id="rId5"/>
    <sheet name="SO-02.2 - Sečení ř. km 0,..." sheetId="6" r:id="rId6"/>
    <sheet name="SO-02.3 - Sečení ř. km 1,..." sheetId="7" r:id="rId7"/>
    <sheet name="SO-03 - Kácení" sheetId="8" r:id="rId8"/>
    <sheet name="VON - Vedlejší a ostatní ..." sheetId="9" r:id="rId9"/>
    <sheet name="Pokyny pro vyplnění" sheetId="10" r:id="rId10"/>
  </sheets>
  <definedNames>
    <definedName name="_xlnm._FilterDatabase" localSheetId="1" hidden="1">'SO-01.1 - Odstranění náno...'!$C$80:$K$118</definedName>
    <definedName name="_xlnm._FilterDatabase" localSheetId="2" hidden="1">'SO-01.2 - Odstranění náno...'!$C$80:$K$118</definedName>
    <definedName name="_xlnm._FilterDatabase" localSheetId="3" hidden="1">'SO-01.3 - Odstranění náno...'!$C$81:$K$122</definedName>
    <definedName name="_xlnm._FilterDatabase" localSheetId="4" hidden="1">'SO-02.1 - Sečení ř. km 0,...'!$C$80:$K$93</definedName>
    <definedName name="_xlnm._FilterDatabase" localSheetId="5" hidden="1">'SO-02.2 - Sečení ř. km 0,...'!$C$80:$K$93</definedName>
    <definedName name="_xlnm._FilterDatabase" localSheetId="6" hidden="1">'SO-02.3 - Sečení ř. km 1,...'!$C$80:$K$93</definedName>
    <definedName name="_xlnm._FilterDatabase" localSheetId="7" hidden="1">'SO-03 - Kácení'!$C$80:$K$108</definedName>
    <definedName name="_xlnm._FilterDatabase" localSheetId="8" hidden="1">'VON - Vedlejší a ostatní ...'!$C$81:$K$118</definedName>
    <definedName name="_xlnm.Print_Area" localSheetId="0">'Rekapitulace zakázky'!$D$4:$AO$36,'Rekapitulace zakázky'!$C$42:$AQ$63</definedName>
    <definedName name="_xlnm.Print_Area" localSheetId="1">'SO-01.1 - Odstranění náno...'!$C$4:$J$39,'SO-01.1 - Odstranění náno...'!$C$45:$J$62,'SO-01.1 - Odstranění náno...'!$C$68:$K$118</definedName>
    <definedName name="_xlnm.Print_Area" localSheetId="2">'SO-01.2 - Odstranění náno...'!$C$4:$J$39,'SO-01.2 - Odstranění náno...'!$C$45:$J$62,'SO-01.2 - Odstranění náno...'!$C$68:$K$118</definedName>
    <definedName name="_xlnm.Print_Area" localSheetId="3">'SO-01.3 - Odstranění náno...'!$C$4:$J$39,'SO-01.3 - Odstranění náno...'!$C$45:$J$63,'SO-01.3 - Odstranění náno...'!$C$69:$K$122</definedName>
    <definedName name="_xlnm.Print_Area" localSheetId="4">'SO-02.1 - Sečení ř. km 0,...'!$C$4:$J$39,'SO-02.1 - Sečení ř. km 0,...'!$C$45:$J$62,'SO-02.1 - Sečení ř. km 0,...'!$C$68:$K$93</definedName>
    <definedName name="_xlnm.Print_Area" localSheetId="5">'SO-02.2 - Sečení ř. km 0,...'!$C$4:$J$39,'SO-02.2 - Sečení ř. km 0,...'!$C$45:$J$62,'SO-02.2 - Sečení ř. km 0,...'!$C$68:$K$93</definedName>
    <definedName name="_xlnm.Print_Area" localSheetId="6">'SO-02.3 - Sečení ř. km 1,...'!$C$4:$J$39,'SO-02.3 - Sečení ř. km 1,...'!$C$45:$J$62,'SO-02.3 - Sečení ř. km 1,...'!$C$68:$K$93</definedName>
    <definedName name="_xlnm.Print_Area" localSheetId="7">'SO-03 - Kácení'!$C$4:$J$39,'SO-03 - Kácení'!$C$45:$J$62,'SO-03 - Kácení'!$C$68:$K$108</definedName>
    <definedName name="_xlnm.Print_Area" localSheetId="8">'VON - Vedlejší a ostatní ...'!$C$4:$J$39,'VON - Vedlejší a ostatní ...'!$C$45:$J$63,'VON - Vedlejší a ostatní ...'!$C$69:$K$118</definedName>
    <definedName name="_xlnm.Print_Titles" localSheetId="0">'Rekapitulace zakázky'!$52:$52</definedName>
    <definedName name="_xlnm.Print_Titles" localSheetId="1">'SO-01.1 - Odstranění náno...'!$80:$80</definedName>
    <definedName name="_xlnm.Print_Titles" localSheetId="2">'SO-01.2 - Odstranění náno...'!$80:$80</definedName>
    <definedName name="_xlnm.Print_Titles" localSheetId="3">'SO-01.3 - Odstranění náno...'!$81:$81</definedName>
    <definedName name="_xlnm.Print_Titles" localSheetId="7">'SO-03 - Kácení'!$80:$80</definedName>
    <definedName name="_xlnm.Print_Titles" localSheetId="8">'VON - Vedlejší a ostatní ...'!$81:$81</definedName>
  </definedNames>
  <calcPr calcId="125725"/>
</workbook>
</file>

<file path=xl/sharedStrings.xml><?xml version="1.0" encoding="utf-8"?>
<sst xmlns="http://schemas.openxmlformats.org/spreadsheetml/2006/main" count="3117" uniqueCount="558">
  <si>
    <t>Export Komplet</t>
  </si>
  <si>
    <t>VZ</t>
  </si>
  <si>
    <t>2.0</t>
  </si>
  <si>
    <t>ZAMOK</t>
  </si>
  <si>
    <t>False</t>
  </si>
  <si>
    <t>{3c983ca0-722e-4d13-848e-1f85396af141}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</si>
  <si>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</si>
  <si>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</si>
  <si>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</si>
  <si>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</si>
  <si>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</si>
  <si>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</si>
  <si>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</si>
  <si>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</si>
  <si>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PAV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</si>
  <si>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</si>
  <si>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</si>
  <si>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Dubanka, Dubany, odstranění nánosů, ř. km 0,000-2,240</t>
  </si>
  <si>
    <t>KSO:</t>
  </si>
  <si>
    <t/>
  </si>
  <si>
    <t>CC-CZ:</t>
  </si>
  <si>
    <t>Místo:</t>
  </si>
  <si>
    <t xml:space="preserve"> </t>
  </si>
  <si>
    <t>Datum:</t>
  </si>
  <si>
    <t>22. 9. 2023</t>
  </si>
  <si>
    <t>Zadavatel:</t>
  </si>
  <si>
    <t>IČ:</t>
  </si>
  <si>
    <t>Povodí Labe, státní podnik, Hradec Králové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</si>
  <si>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</si>
  <si>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</si>
  <si>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</si>
  <si>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</si>
  <si>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</si>
  <si>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</si>
  <si>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</si>
  <si>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</si>
  <si>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</si>
  <si>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</si>
  <si>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</si>
  <si>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</si>
  <si>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</si>
  <si>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</si>
  <si>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</si>
  <si>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</si>
  <si>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</si>
  <si>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</si>
  <si>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</si>
  <si>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</si>
  <si>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</si>
  <si>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</si>
  <si>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</si>
  <si>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</si>
  <si>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</si>
  <si>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</si>
  <si>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</si>
  <si>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</si>
  <si>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</si>
  <si>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</si>
  <si>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</si>
  <si>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</si>
  <si>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</si>
  <si>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</si>
  <si>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</si>
  <si>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</si>
  <si>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</si>
  <si>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</si>
  <si>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</si>
  <si>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</si>
  <si>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</si>
  <si>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</si>
  <si>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</si>
  <si>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</si>
  <si>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</si>
  <si>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</si>
  <si>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</si>
  <si>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</si>
  <si>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SO-01.1</t>
  </si>
  <si>
    <t>Odstranění nánosů ř. km 0,000-0,656</t>
  </si>
  <si>
    <t>STA</t>
  </si>
  <si>
    <t>1</t>
  </si>
  <si>
    <t>{647516ca-b2a0-459d-a93d-a91d99385977}</t>
  </si>
  <si>
    <t>833 2</t>
  </si>
  <si>
    <t>2</t>
  </si>
  <si>
    <t>SO-01.2</t>
  </si>
  <si>
    <t>Odstranění nánosů ř. km 0,656-1,489</t>
  </si>
  <si>
    <t>{95e74823-0a89-4f95-b2f7-462130b23f62}</t>
  </si>
  <si>
    <t>SO-01.3</t>
  </si>
  <si>
    <t>Odstranění nánosů ř. km 1,489-2,240</t>
  </si>
  <si>
    <t>{4491b42a-ea09-4504-88cf-2031974c63a6}</t>
  </si>
  <si>
    <t>SO-02.1</t>
  </si>
  <si>
    <t>Sečení ř. km 0,000-0,656</t>
  </si>
  <si>
    <t>{bf847063-4715-4b78-8e0f-e54eac1ed503}</t>
  </si>
  <si>
    <t>SO-02.2</t>
  </si>
  <si>
    <t>Sečení ř. km 0,656-1,489</t>
  </si>
  <si>
    <t>{f5698351-b086-41fb-ade9-d84eb84f52b7}</t>
  </si>
  <si>
    <t>SO-02.3</t>
  </si>
  <si>
    <t>Sečení ř. km 1,489-2,240</t>
  </si>
  <si>
    <t>{d813a850-448a-4bd5-b18e-d9e3fcbfeec0}</t>
  </si>
  <si>
    <t>SO-03</t>
  </si>
  <si>
    <t>Kácení</t>
  </si>
  <si>
    <t>{95822606-bae2-4859-b487-2685788c3efc}</t>
  </si>
  <si>
    <t>VON</t>
  </si>
  <si>
    <t>Vedlejší a ostatní náklady</t>
  </si>
  <si>
    <t>{066aabf7-25ed-4322-bd30-7eb51d1493ea}</t>
  </si>
  <si>
    <t>KRYCÍ LIST SOUPISU PRACÍ</t>
  </si>
  <si>
    <t>Objekt:</t>
  </si>
  <si>
    <t>SO-01.1 - Odstranění nánosů ř. km 0,000-0,656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</si>
  <si>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</si>
  <si>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</si>
  <si>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</si>
  <si>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</si>
  <si>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</si>
  <si>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</si>
  <si>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</si>
  <si>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</si>
  <si>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</si>
  <si>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</si>
  <si>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</si>
  <si>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</si>
  <si>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</si>
  <si>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</si>
  <si>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</si>
  <si>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</si>
  <si>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</si>
  <si>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</si>
  <si>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</si>
  <si>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</si>
  <si>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</si>
  <si>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</si>
  <si>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</si>
  <si>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</si>
  <si>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129253101</t>
  </si>
  <si>
    <t>Čištění otevřených koryt vodotečí šíře dna do 5 m hl do 2,5 m v hornině třídy těžitelnosti I skupiny 3 strojně</t>
  </si>
  <si>
    <t>m3</t>
  </si>
  <si>
    <t>CS ÚRS 2023 02</t>
  </si>
  <si>
    <t>4</t>
  </si>
  <si>
    <t>1580845376</t>
  </si>
  <si>
    <t>PP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</si>
  <si>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</si>
  <si>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Online PSC</t>
  </si>
  <si>
    <t>https://podminky.urs.cz/item/CS_URS_2023_02/129253101</t>
  </si>
  <si>
    <t>VV</t>
  </si>
  <si>
    <t>"viz. Tabulka kubatur D.1.1.4." 262,0</t>
  </si>
  <si>
    <t>162351103</t>
  </si>
  <si>
    <t>Vodorovné přemístění přes 50 do 500 m výkopku/sypaniny z horniny třídy těžitelnosti I skupiny 1 až 3</t>
  </si>
  <si>
    <t>878903313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</si>
  <si>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</si>
  <si>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https://podminky.urs.cz/item/CS_URS_2023_02/162351103</t>
  </si>
  <si>
    <t>"přesun sedimentu v korytě" 262,0</t>
  </si>
  <si>
    <t>3</t>
  </si>
  <si>
    <t>162551107</t>
  </si>
  <si>
    <t>Vodorovné přemístění přes 2 000 do 2500 m výkopku/sypaniny z horniny třídy těžitelnosti I skupiny 1 až 3</t>
  </si>
  <si>
    <t>2002932753</t>
  </si>
  <si>
    <t>Vodorovné přemístění výkopku nebo sypaniny po suchu na obvyklém dopravním prostředku, bez naložení výkopku, avšak se složením bez rozhrnutí z horniny třídy těžitelnosti I skupiny 1 až 3 na vzdálenost přes 2 000 do 2 500 m</t>
  </si>
  <si>
    <t>https://podminky.urs.cz/item/CS_URS_2023_02/162551107</t>
  </si>
  <si>
    <t>"sediment na meziskládku" 262,0</t>
  </si>
  <si>
    <t>162999999-R</t>
  </si>
  <si>
    <t>Likvidace sedimentu (včetně naložení, dopravy a uložení dle platné legislativy)</t>
  </si>
  <si>
    <t>877053232</t>
  </si>
  <si>
    <t>"sediment" 262,0</t>
  </si>
  <si>
    <t>5</t>
  </si>
  <si>
    <t>166151101</t>
  </si>
  <si>
    <t>Přehození neulehlého výkopku z horniny třídy těžitelnosti I skupiny 1 až 3 strojně</t>
  </si>
  <si>
    <t>680697921</t>
  </si>
  <si>
    <t>Přehození neulehlého výkopku strojně z horniny třídy těžitelnosti I, skupiny 1 až 3</t>
  </si>
  <si>
    <t>https://podminky.urs.cz/item/CS_URS_2023_02/166151101</t>
  </si>
  <si>
    <t>"přehození sedimentu na břeh" 262,0</t>
  </si>
  <si>
    <t>6</t>
  </si>
  <si>
    <t>167151111</t>
  </si>
  <si>
    <t>Nakládání výkopku z hornin třídy těžitelnosti I skupiny 1 až 3 přes 100 m3</t>
  </si>
  <si>
    <t>1902876876</t>
  </si>
  <si>
    <t>Nakládání, skládání a překládání neulehlého výkopku nebo sypaniny strojně nakládání, množství přes 100 m3, z hornin třídy těžitelnosti I, skupiny 1 až 3</t>
  </si>
  <si>
    <t>https://podminky.urs.cz/item/CS_URS_2023_02/167151111</t>
  </si>
  <si>
    <t>"přehozený sediment na meziskládku" 262,0</t>
  </si>
  <si>
    <t>7</t>
  </si>
  <si>
    <t>171251201</t>
  </si>
  <si>
    <t>Uložení sypaniny na skládky nebo meziskládky</t>
  </si>
  <si>
    <t>1489020354</t>
  </si>
  <si>
    <t>Uložení sypaniny na skládky nebo meziskládky bez hutnění s upravením uložené sypaniny do předepsaného tvaru</t>
  </si>
  <si>
    <t>https://podminky.urs.cz/item/CS_URS_2023_02/171251201</t>
  </si>
  <si>
    <t>"sediment na meziskládku k vyschnutí" 262,0</t>
  </si>
  <si>
    <t>8</t>
  </si>
  <si>
    <t>181951111</t>
  </si>
  <si>
    <t>Úprava pláně v hornině třídy těžitelnosti I skupiny 1 až 3 bez zhutnění strojně</t>
  </si>
  <si>
    <t>m2</t>
  </si>
  <si>
    <t>-1986642907</t>
  </si>
  <si>
    <t>Úprava pláně vyrovnáním výškových rozdílů strojně v hornině třídy těžitelnosti I, skupiny 1 až 3 bez zhutnění</t>
  </si>
  <si>
    <t>https://podminky.urs.cz/item/CS_URS_2023_02/181951111</t>
  </si>
  <si>
    <t>"viz. Tabulka kubatur D.1.1.4." 901,0</t>
  </si>
  <si>
    <t>9</t>
  </si>
  <si>
    <t>182151111</t>
  </si>
  <si>
    <t>Svahování v zářezech v hornině třídy těžitelnosti I skupiny 1 až 3 strojně</t>
  </si>
  <si>
    <t>-542249814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</si>
  <si>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</si>
  <si>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https://podminky.urs.cz/item/CS_URS_2023_02/182151111</t>
  </si>
  <si>
    <t>"viz. Tabulka kubatur D.1.1.4." 1694,3</t>
  </si>
  <si>
    <t>SO-01.2 - Odstranění nánosů ř. km 0,656-1,489</t>
  </si>
  <si>
    <t>-878971235</t>
  </si>
  <si>
    <t>"viz. Tabulka kubatur D.1.1.4." 291,0</t>
  </si>
  <si>
    <t>-1203486399</t>
  </si>
  <si>
    <t>"přesun sedimentu v korytě" 291,0</t>
  </si>
  <si>
    <t>162451106</t>
  </si>
  <si>
    <t>Vodorovné přemístění přes 1 500 do 2000 m výkopku/sypaniny z horniny třídy těžitelnosti I skupiny 1 až 3</t>
  </si>
  <si>
    <t>907281568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</si>
  <si>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</si>
  <si>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https://podminky.urs.cz/item/CS_URS_2023_02/162451106</t>
  </si>
  <si>
    <t>"sediment na meziskládku" 291,0</t>
  </si>
  <si>
    <t>-736712946</t>
  </si>
  <si>
    <t>"sediment" 291,0</t>
  </si>
  <si>
    <t>1095446879</t>
  </si>
  <si>
    <t>"přehození sedimentu na břeh" 291,0</t>
  </si>
  <si>
    <t>1123134019</t>
  </si>
  <si>
    <t>"přehozený sediment na meziskládku" 291,0</t>
  </si>
  <si>
    <t>-1131419804</t>
  </si>
  <si>
    <t>"sediment na meziskládku k vyschnutí" 291,0</t>
  </si>
  <si>
    <t>1310709195</t>
  </si>
  <si>
    <t>"viz. Tabulka kubatur D.1.1.4." 864,0</t>
  </si>
  <si>
    <t>-1945868271</t>
  </si>
  <si>
    <t>"viz. Tabulka kubatur D.1.1.4." 1949,4</t>
  </si>
  <si>
    <t>SO-01.3 - Odstranění nánosů ř. km 1,489-2,240</t>
  </si>
  <si>
    <t xml:space="preserve">    9 - Ostatní konstrukce a práce, bourání</t>
  </si>
  <si>
    <t>-1097746757</t>
  </si>
  <si>
    <t>"viz. Tabulka kubatur D.1.1.4." 224,0</t>
  </si>
  <si>
    <t>1277242140</t>
  </si>
  <si>
    <t>"přesun sedimentu v korytě" 224,0</t>
  </si>
  <si>
    <t>-661071645</t>
  </si>
  <si>
    <t>"sediment na meziskládku" 224,0</t>
  </si>
  <si>
    <t>990600470</t>
  </si>
  <si>
    <t>"sediment" 224,0</t>
  </si>
  <si>
    <t>-1971544355</t>
  </si>
  <si>
    <t>"přehození sedimentu na břeh" 224,0</t>
  </si>
  <si>
    <t>1978640540</t>
  </si>
  <si>
    <t>"přehozený sediment na meziskládku" 224,0</t>
  </si>
  <si>
    <t>1299006245</t>
  </si>
  <si>
    <t>"sediment na meziskládku k vyschnutí" 224,0</t>
  </si>
  <si>
    <t>1590306973</t>
  </si>
  <si>
    <t>"viz. Tabulka kubatur D.1.1.4." 870,0</t>
  </si>
  <si>
    <t>1078096127</t>
  </si>
  <si>
    <t>"viz. Tabulka kubatur D.1.1.4." 757,2</t>
  </si>
  <si>
    <t>Ostatní konstrukce a práce, bourání</t>
  </si>
  <si>
    <t>10</t>
  </si>
  <si>
    <t>966999004-R</t>
  </si>
  <si>
    <t>Odstranění přechodného oplocení bez likvidace</t>
  </si>
  <si>
    <t>soubor</t>
  </si>
  <si>
    <t>1807534692</t>
  </si>
  <si>
    <t>SO-02.1 - Sečení ř. km 0,000-0,656</t>
  </si>
  <si>
    <t>111103202</t>
  </si>
  <si>
    <t>Kosení ve vegetačním období travního porostu středně hustého</t>
  </si>
  <si>
    <t>ha</t>
  </si>
  <si>
    <t>-651180638</t>
  </si>
  <si>
    <t>Kosení travin a vodních rostlin ve vegetačním období travního porostu středně hustého</t>
  </si>
  <si>
    <t>https://podminky.urs.cz/item/CS_URS_2023_02/111103202</t>
  </si>
  <si>
    <t>"viz. Tabulka kubatur D.1.1.4." 2083,0*0,0001</t>
  </si>
  <si>
    <t>171999001-R</t>
  </si>
  <si>
    <t>Složení a likvidace pokosené trávy dle platné legislativy</t>
  </si>
  <si>
    <t>-1752473630</t>
  </si>
  <si>
    <t>185803105</t>
  </si>
  <si>
    <t>Shrabání pokoseného travního porostu s odvozem do 20 km</t>
  </si>
  <si>
    <t>1482385903</t>
  </si>
  <si>
    <t>Shrabání pokoseného porostu a organických naplavenin s odvozem do 20 km travního porostu</t>
  </si>
  <si>
    <t>https://podminky.urs.cz/item/CS_URS_2023_02/185803105</t>
  </si>
  <si>
    <t>P</t>
  </si>
  <si>
    <t>Poznámka k položce:
 V ceně jsou započteny i náklady na shrábání porostu na hromady na vzdálenost 30 m od okraje hladiny a následné naložení na dopravní prostředek a odvoz shrabu na skládku do 20 km.</t>
  </si>
  <si>
    <t>SO-02.2 - Sečení ř. km 0,656-1,489</t>
  </si>
  <si>
    <t>1545230766</t>
  </si>
  <si>
    <t>"viz. Tabulka kubatur D.1.1.4." 2422,0*0,0001</t>
  </si>
  <si>
    <t>-977820287</t>
  </si>
  <si>
    <t>286088680</t>
  </si>
  <si>
    <t>SO-02.3 - Sečení ř. km 1,489-2,240</t>
  </si>
  <si>
    <t>-1565785237</t>
  </si>
  <si>
    <t>"viz. Tabulka kubatur D.1.1.4." 2556,0*0,0001</t>
  </si>
  <si>
    <t>486629040</t>
  </si>
  <si>
    <t>-1677294415</t>
  </si>
  <si>
    <t>SO-03 - Kácení</t>
  </si>
  <si>
    <t>111203201</t>
  </si>
  <si>
    <t>Odstranění křovin a stromů s ponecháním kořenů z plochy do 1000 m2</t>
  </si>
  <si>
    <t>911440116</t>
  </si>
  <si>
    <t>Odstranění křovin a stromů s ponecháním kořenů průměru kmene do 100 mm, při jakémkoliv sklonu terénu mimo LTM, při celkové ploše do 1 000 m2</t>
  </si>
  <si>
    <t>https://podminky.urs.cz/item/CS_URS_2023_02/111203201</t>
  </si>
  <si>
    <t>"viz. Tabulka kácení D.1.1.5." 600</t>
  </si>
  <si>
    <t>112101101</t>
  </si>
  <si>
    <t>Odstranění stromů listnatých průměru kmene přes 100 do 300 mm</t>
  </si>
  <si>
    <t>kus</t>
  </si>
  <si>
    <t>-1797684038</t>
  </si>
  <si>
    <t>Odstranění stromů s odřezáním kmene a s odvětvením listnatých, průměru kmene přes 100 do 300 mm</t>
  </si>
  <si>
    <t>https://podminky.urs.cz/item/CS_URS_2023_02/112101101</t>
  </si>
  <si>
    <t>"viz. Tabulka kácení D.1.1.5." 2</t>
  </si>
  <si>
    <t>112101102</t>
  </si>
  <si>
    <t>Odstranění stromů listnatých průměru kmene přes 300 do 500 mm</t>
  </si>
  <si>
    <t>1280025711</t>
  </si>
  <si>
    <t>Odstranění stromů s odřezáním kmene a s odvětvením listnatých, průměru kmene přes 300 do 500 mm</t>
  </si>
  <si>
    <t>https://podminky.urs.cz/item/CS_URS_2023_02/112101102</t>
  </si>
  <si>
    <t>"viz. Tabulka kácení D.1.1.5." 6</t>
  </si>
  <si>
    <t>112155115</t>
  </si>
  <si>
    <t>Štěpkování stromků a větví v zapojeném porostu průměru kmene do 300 mm s naložením</t>
  </si>
  <si>
    <t>90836691</t>
  </si>
  <si>
    <t>Štěpkování s naložením na dopravní prostředek a odvozem do 20 km stromků a větví v zapojeném porostu, průměru kmene do 300 mm</t>
  </si>
  <si>
    <t>https://podminky.urs.cz/item/CS_URS_2023_02/112155115</t>
  </si>
  <si>
    <t>112155121</t>
  </si>
  <si>
    <t>Štěpkování stromků a větví v zapojeném porostu průměru kmene přes 300 do 500 mm s naložením</t>
  </si>
  <si>
    <t>75756130</t>
  </si>
  <si>
    <t>Štěpkování s naložením na dopravní prostředek a odvozem do 20 km stromků a větví v zapojeném porostu, průměru kmene přes 300 do 500 mm</t>
  </si>
  <si>
    <t>https://podminky.urs.cz/item/CS_URS_2023_02/112155121</t>
  </si>
  <si>
    <t>112155311</t>
  </si>
  <si>
    <t>Štěpkování keřového porostu středně hustého s naložením</t>
  </si>
  <si>
    <t>1321454798</t>
  </si>
  <si>
    <t>Štěpkování s naložením na dopravní prostředek a odvozem do 20 km keřového porostu středně hustého</t>
  </si>
  <si>
    <t>https://podminky.urs.cz/item/CS_URS_2023_02/112155311</t>
  </si>
  <si>
    <t>184819999-R</t>
  </si>
  <si>
    <t>Ošetření řezných ploch pařezů proti obrůstání herbicidem</t>
  </si>
  <si>
    <t>-1665642783</t>
  </si>
  <si>
    <t>Poznámka k položce:
Nutné aplikovat do několika hodin po řezu!</t>
  </si>
  <si>
    <t>2+6</t>
  </si>
  <si>
    <t>VON - Vedlejší a ostatní náklady</t>
  </si>
  <si>
    <t>VRN - Vedlejší rozpočtové náklady</t>
  </si>
  <si>
    <t xml:space="preserve">    VRN2 - Vedlejší náklady</t>
  </si>
  <si>
    <t xml:space="preserve">    VRN9 - Ostatní náklady</t>
  </si>
  <si>
    <t>VRN</t>
  </si>
  <si>
    <t>Vedlejší rozpočtové náklady</t>
  </si>
  <si>
    <t>VRN2</t>
  </si>
  <si>
    <t>Vedlejší náklady</t>
  </si>
  <si>
    <t>031002000</t>
  </si>
  <si>
    <t>Zařízení staveniště</t>
  </si>
  <si>
    <t>1024</t>
  </si>
  <si>
    <t>2126432224</t>
  </si>
  <si>
    <t>Poznámka k položce:
- zajištění místnosti pro TDI v ZS vč. jejího vybavení
- zajištění ohlášení všech staveb zařízení staveniště dle § 104 odst. (2) zákona č. 183/2006 Sb. - zajištění oplocení prostoru ZS, jeho napojení na inž. sítě
- zajištění následné likvidace všech objektů ZS včetně  při
pojení na sítě
- zajištění zřízení a odstranění dočasných komunikací, sjezdů a nájezdů pro realizaci stavby
- zajištění zřízení a odstranění dočasné deponie pro uložení výkopku
- zajištění ostrahy stavby a staveniště po dobu realizace stavby
- zajištění podmínek pro použití přístupových komunikací dotčených stavbou s příslušnými vlastníky či správci a zajištění jejich splnění
- zřízení čistících zón před výjezdem z obvodu staveniště
- provedení takových opatření, aby plochy obvodu staveniště nebyly znečištěny ropnými látkami a jinými podobnými produkty
- provedení takových opatření, aby nebyly překročeny limity prašnosti a hlučnosti dané obecně závaznou vyhláško
- zajištění péče o nepředané objekty a konstrukce stavby, jejich ošetřování a zimní opatření
- zajištění výroby a instalace informačních tabulí ke stavbě
- zajištění ochrany veškeré zeleně v prostoru staveniště a v jeho bezprostřední blízkosti proti poškození během realizace stavby
- uvedení pozemků do stavu shodného před zahájením stavby vč. případných oprav asfaltových krytů, osetí travním semenem apod.</t>
  </si>
  <si>
    <t>031002002</t>
  </si>
  <si>
    <t>Zajištění dopravně inženýrských opatření</t>
  </si>
  <si>
    <t>-1704285650</t>
  </si>
  <si>
    <t>Poznámka k položce:
- zajištění dopravně inženýrských opatření
- zajištění zřízení a likvidace dopravního značení včetně případné světelné signalizace
- zajištění vydání dopravně inženýrského rozhodnutí</t>
  </si>
  <si>
    <t>031005000</t>
  </si>
  <si>
    <t xml:space="preserve">Práce v ochranném pásmu </t>
  </si>
  <si>
    <t>702858948</t>
  </si>
  <si>
    <t>Práce v ochranném pásmu</t>
  </si>
  <si>
    <t>Poznámka k položce:
Práce v ochranném pásmu nadzemního vedení NN.</t>
  </si>
  <si>
    <t>VRN9</t>
  </si>
  <si>
    <t>Ostatní náklady</t>
  </si>
  <si>
    <t>090002000</t>
  </si>
  <si>
    <t xml:space="preserve">Zajištění šetření o podzemních sítích vč. zajištění nových vyjádření v případě, že před realizací pozbyly platnosti </t>
  </si>
  <si>
    <t>-398931156</t>
  </si>
  <si>
    <t>Zajištění šetření o podzemních sítích vč. zajištění nových vyjádření v případě, že před realizací pozbyly platnosti</t>
  </si>
  <si>
    <t>Poznámka k položce:
- např. plynovod STL, sdělovací vedení (Cetin), optický kabel (Cetin), kabel NN (ČEZ).</t>
  </si>
  <si>
    <t>091204000</t>
  </si>
  <si>
    <t>Dokumentace skutečného provedení stavby</t>
  </si>
  <si>
    <t>ks</t>
  </si>
  <si>
    <t>855923677</t>
  </si>
  <si>
    <t>Poznámka k položce:
Vypracování projektové dokumentace skutečného provedení díla 3x v grafické (tištěné) podobě a 1x v digitálním vyhotovení.</t>
  </si>
  <si>
    <t>091704000</t>
  </si>
  <si>
    <t>Vypracování Plánu opatření pro případ havárie</t>
  </si>
  <si>
    <t>262144</t>
  </si>
  <si>
    <t>996217575</t>
  </si>
  <si>
    <t>Poznámka k položce:
Zhotovitelem vypracovaný Plán opatření pro případ úniku závadných látek (např. ropné produkty, cementové výluhy, odpadní vody z těsnících clon,atd.)</t>
  </si>
  <si>
    <t>091804000</t>
  </si>
  <si>
    <t>Zpracování povodňového plánu stavby dle §71 zákona č. 254/2001 Sb. včetně zajištění schválení příslušnými orgány správy a Povodím Labe, státní podnik</t>
  </si>
  <si>
    <t>-586971367</t>
  </si>
  <si>
    <t>091904001</t>
  </si>
  <si>
    <t>Provedení pasportizace stávajících nemovitostí (vč. pozemků), výustí, mostních konstrukcí a jejich příslušenství, zajištění fotodokumentace stávajícho stavu přístupových komunikací</t>
  </si>
  <si>
    <t>1387120064</t>
  </si>
  <si>
    <t xml:space="preserve">Poznámka k položce:
Před zahájením prací stavebník zdokumentuje stav terénu, stromů, komunikací, obrubníků, stávajícího stavu konstrukcí průtočných profilů mostů, stávajícího stavu lávek, výustí, přístupových pozemků a dalších objektů dotčených stavbou a pohybem techniky. Pokud dojde k jejich poškození, zhotovitel stavby zajistí jejich opravu.  </t>
  </si>
  <si>
    <t>092004008</t>
  </si>
  <si>
    <t>Zajištění případných písemných souhlasných vyjádření všech dotčených vlastníků a případných uživatelů všech pozemků dotčených stavbou s jejich konečnou úpravou po dokončení prací s případným doplatkem</t>
  </si>
  <si>
    <t>-627280834</t>
  </si>
  <si>
    <t>Poznámka k položce:
Přístupy budou projednány a odsouhlaseny vlastníky dotčených pozemků.</t>
  </si>
  <si>
    <t>092004009</t>
  </si>
  <si>
    <t>Opatření vyplývající z vyjádření Krajského úřadu Pardubického kraje</t>
  </si>
  <si>
    <t>-1194489916</t>
  </si>
  <si>
    <t>Poznámka k položce:
- biologický dohled, transfér chráněných rostlin vč. fotodokumentace</t>
  </si>
  <si>
    <t>11</t>
  </si>
  <si>
    <t>092105000</t>
  </si>
  <si>
    <t>Zajištění povolení ke kácení a zajištění dokladů o předání dřevní hmoty vzniklé smýcením porostů k dalšímu využití</t>
  </si>
  <si>
    <t>1968000428</t>
  </si>
  <si>
    <t>12</t>
  </si>
  <si>
    <t>092106000</t>
  </si>
  <si>
    <t>Fotodokumentace v průběhu provádění stavby</t>
  </si>
  <si>
    <t>371086204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</si>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</sst>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9253101" TargetMode="External" /><Relationship Id="rId2" Type="http://schemas.openxmlformats.org/officeDocument/2006/relationships/hyperlink" Target="https://podminky.urs.cz/item/CS_URS_2023_02/162351103" TargetMode="External" /><Relationship Id="rId3" Type="http://schemas.openxmlformats.org/officeDocument/2006/relationships/hyperlink" Target="https://podminky.urs.cz/item/CS_URS_2023_02/162551107" TargetMode="External" /><Relationship Id="rId4" Type="http://schemas.openxmlformats.org/officeDocument/2006/relationships/hyperlink" Target="https://podminky.urs.cz/item/CS_URS_2023_02/166151101" TargetMode="External" /><Relationship Id="rId5" Type="http://schemas.openxmlformats.org/officeDocument/2006/relationships/hyperlink" Target="https://podminky.urs.cz/item/CS_URS_2023_02/167151111" TargetMode="External" /><Relationship Id="rId6" Type="http://schemas.openxmlformats.org/officeDocument/2006/relationships/hyperlink" Target="https://podminky.urs.cz/item/CS_URS_2023_02/171251201" TargetMode="External" /><Relationship Id="rId7" Type="http://schemas.openxmlformats.org/officeDocument/2006/relationships/hyperlink" Target="https://podminky.urs.cz/item/CS_URS_2023_02/181951111" TargetMode="External" /><Relationship Id="rId8" Type="http://schemas.openxmlformats.org/officeDocument/2006/relationships/hyperlink" Target="https://podminky.urs.cz/item/CS_URS_2023_02/182151111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9253101" TargetMode="External" /><Relationship Id="rId2" Type="http://schemas.openxmlformats.org/officeDocument/2006/relationships/hyperlink" Target="https://podminky.urs.cz/item/CS_URS_2023_02/162351103" TargetMode="External" /><Relationship Id="rId3" Type="http://schemas.openxmlformats.org/officeDocument/2006/relationships/hyperlink" Target="https://podminky.urs.cz/item/CS_URS_2023_02/162451106" TargetMode="External" /><Relationship Id="rId4" Type="http://schemas.openxmlformats.org/officeDocument/2006/relationships/hyperlink" Target="https://podminky.urs.cz/item/CS_URS_2023_02/166151101" TargetMode="External" /><Relationship Id="rId5" Type="http://schemas.openxmlformats.org/officeDocument/2006/relationships/hyperlink" Target="https://podminky.urs.cz/item/CS_URS_2023_02/167151111" TargetMode="External" /><Relationship Id="rId6" Type="http://schemas.openxmlformats.org/officeDocument/2006/relationships/hyperlink" Target="https://podminky.urs.cz/item/CS_URS_2023_02/171251201" TargetMode="External" /><Relationship Id="rId7" Type="http://schemas.openxmlformats.org/officeDocument/2006/relationships/hyperlink" Target="https://podminky.urs.cz/item/CS_URS_2023_02/181951111" TargetMode="External" /><Relationship Id="rId8" Type="http://schemas.openxmlformats.org/officeDocument/2006/relationships/hyperlink" Target="https://podminky.urs.cz/item/CS_URS_2023_02/18215111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9253101" TargetMode="External" /><Relationship Id="rId2" Type="http://schemas.openxmlformats.org/officeDocument/2006/relationships/hyperlink" Target="https://podminky.urs.cz/item/CS_URS_2023_02/162351103" TargetMode="External" /><Relationship Id="rId3" Type="http://schemas.openxmlformats.org/officeDocument/2006/relationships/hyperlink" Target="https://podminky.urs.cz/item/CS_URS_2023_02/162451106" TargetMode="External" /><Relationship Id="rId4" Type="http://schemas.openxmlformats.org/officeDocument/2006/relationships/hyperlink" Target="https://podminky.urs.cz/item/CS_URS_2023_02/166151101" TargetMode="External" /><Relationship Id="rId5" Type="http://schemas.openxmlformats.org/officeDocument/2006/relationships/hyperlink" Target="https://podminky.urs.cz/item/CS_URS_2023_02/167151111" TargetMode="External" /><Relationship Id="rId6" Type="http://schemas.openxmlformats.org/officeDocument/2006/relationships/hyperlink" Target="https://podminky.urs.cz/item/CS_URS_2023_02/171251201" TargetMode="External" /><Relationship Id="rId7" Type="http://schemas.openxmlformats.org/officeDocument/2006/relationships/hyperlink" Target="https://podminky.urs.cz/item/CS_URS_2023_02/181951111" TargetMode="External" /><Relationship Id="rId8" Type="http://schemas.openxmlformats.org/officeDocument/2006/relationships/hyperlink" Target="https://podminky.urs.cz/item/CS_URS_2023_02/182151111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202" TargetMode="External" /><Relationship Id="rId2" Type="http://schemas.openxmlformats.org/officeDocument/2006/relationships/hyperlink" Target="https://podminky.urs.cz/item/CS_URS_2023_02/185803105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202" TargetMode="External" /><Relationship Id="rId2" Type="http://schemas.openxmlformats.org/officeDocument/2006/relationships/hyperlink" Target="https://podminky.urs.cz/item/CS_URS_2023_02/185803105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202" TargetMode="External" /><Relationship Id="rId2" Type="http://schemas.openxmlformats.org/officeDocument/2006/relationships/hyperlink" Target="https://podminky.urs.cz/item/CS_URS_2023_02/185803105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03201" TargetMode="External" /><Relationship Id="rId2" Type="http://schemas.openxmlformats.org/officeDocument/2006/relationships/hyperlink" Target="https://podminky.urs.cz/item/CS_URS_2023_02/112101101" TargetMode="External" /><Relationship Id="rId3" Type="http://schemas.openxmlformats.org/officeDocument/2006/relationships/hyperlink" Target="https://podminky.urs.cz/item/CS_URS_2023_02/112101102" TargetMode="External" /><Relationship Id="rId4" Type="http://schemas.openxmlformats.org/officeDocument/2006/relationships/hyperlink" Target="https://podminky.urs.cz/item/CS_URS_2023_02/112155115" TargetMode="External" /><Relationship Id="rId5" Type="http://schemas.openxmlformats.org/officeDocument/2006/relationships/hyperlink" Target="https://podminky.urs.cz/item/CS_URS_2023_02/112155121" TargetMode="External" /><Relationship Id="rId6" Type="http://schemas.openxmlformats.org/officeDocument/2006/relationships/hyperlink" Target="https://podminky.urs.cz/item/CS_URS_2023_02/112155311" TargetMode="External" /><Relationship Id="rId7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16" t="s">
        <v>14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1"/>
      <c r="AQ5" s="21"/>
      <c r="AR5" s="19"/>
      <c r="BE5" s="31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18" t="s">
        <v>17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21"/>
      <c r="AQ6" s="21"/>
      <c r="AR6" s="19"/>
      <c r="BE6" s="31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14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1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14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14"/>
      <c r="BS10" s="16" t="s">
        <v>6</v>
      </c>
    </row>
    <row r="11" spans="2:71" s="1" customFormat="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1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14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314"/>
      <c r="BS13" s="16" t="s">
        <v>6</v>
      </c>
    </row>
    <row r="14" spans="2:71" ht="12.75">
      <c r="B14" s="20"/>
      <c r="C14" s="21"/>
      <c r="D14" s="21"/>
      <c r="E14" s="319" t="s">
        <v>30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31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14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14"/>
      <c r="BS16" s="16" t="s">
        <v>4</v>
      </c>
    </row>
    <row r="17" spans="2:71" s="1" customFormat="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14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14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14"/>
      <c r="BS19" s="16" t="s">
        <v>6</v>
      </c>
    </row>
    <row r="20" spans="2:71" s="1" customFormat="1" ht="18.4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14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14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14"/>
    </row>
    <row r="23" spans="2:57" s="1" customFormat="1" ht="47.25" customHeight="1">
      <c r="B23" s="20"/>
      <c r="C23" s="21"/>
      <c r="D23" s="21"/>
      <c r="E23" s="321" t="s">
        <v>36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21"/>
      <c r="AP23" s="21"/>
      <c r="AQ23" s="21"/>
      <c r="AR23" s="19"/>
      <c r="BE23" s="31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1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14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2">
        <f>ROUND(AG54,2)</f>
        <v>0</v>
      </c>
      <c r="AL26" s="323"/>
      <c r="AM26" s="323"/>
      <c r="AN26" s="323"/>
      <c r="AO26" s="323"/>
      <c r="AP26" s="35"/>
      <c r="AQ26" s="35"/>
      <c r="AR26" s="38"/>
      <c r="BE26" s="31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1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24" t="s">
        <v>38</v>
      </c>
      <c r="M28" s="324"/>
      <c r="N28" s="324"/>
      <c r="O28" s="324"/>
      <c r="P28" s="324"/>
      <c r="Q28" s="35"/>
      <c r="R28" s="35"/>
      <c r="S28" s="35"/>
      <c r="T28" s="35"/>
      <c r="U28" s="35"/>
      <c r="V28" s="35"/>
      <c r="W28" s="324" t="s">
        <v>39</v>
      </c>
      <c r="X28" s="324"/>
      <c r="Y28" s="324"/>
      <c r="Z28" s="324"/>
      <c r="AA28" s="324"/>
      <c r="AB28" s="324"/>
      <c r="AC28" s="324"/>
      <c r="AD28" s="324"/>
      <c r="AE28" s="324"/>
      <c r="AF28" s="35"/>
      <c r="AG28" s="35"/>
      <c r="AH28" s="35"/>
      <c r="AI28" s="35"/>
      <c r="AJ28" s="35"/>
      <c r="AK28" s="324" t="s">
        <v>40</v>
      </c>
      <c r="AL28" s="324"/>
      <c r="AM28" s="324"/>
      <c r="AN28" s="324"/>
      <c r="AO28" s="324"/>
      <c r="AP28" s="35"/>
      <c r="AQ28" s="35"/>
      <c r="AR28" s="38"/>
      <c r="BE28" s="314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27">
        <v>0.21</v>
      </c>
      <c r="M29" s="326"/>
      <c r="N29" s="326"/>
      <c r="O29" s="326"/>
      <c r="P29" s="326"/>
      <c r="Q29" s="40"/>
      <c r="R29" s="40"/>
      <c r="S29" s="40"/>
      <c r="T29" s="40"/>
      <c r="U29" s="40"/>
      <c r="V29" s="40"/>
      <c r="W29" s="325">
        <f>ROUND(AZ54,2)</f>
        <v>0</v>
      </c>
      <c r="X29" s="326"/>
      <c r="Y29" s="326"/>
      <c r="Z29" s="326"/>
      <c r="AA29" s="326"/>
      <c r="AB29" s="326"/>
      <c r="AC29" s="326"/>
      <c r="AD29" s="326"/>
      <c r="AE29" s="326"/>
      <c r="AF29" s="40"/>
      <c r="AG29" s="40"/>
      <c r="AH29" s="40"/>
      <c r="AI29" s="40"/>
      <c r="AJ29" s="40"/>
      <c r="AK29" s="325">
        <f>ROUND(AV54,2)</f>
        <v>0</v>
      </c>
      <c r="AL29" s="326"/>
      <c r="AM29" s="326"/>
      <c r="AN29" s="326"/>
      <c r="AO29" s="326"/>
      <c r="AP29" s="40"/>
      <c r="AQ29" s="40"/>
      <c r="AR29" s="41"/>
      <c r="BE29" s="315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27">
        <v>0.15</v>
      </c>
      <c r="M30" s="326"/>
      <c r="N30" s="326"/>
      <c r="O30" s="326"/>
      <c r="P30" s="326"/>
      <c r="Q30" s="40"/>
      <c r="R30" s="40"/>
      <c r="S30" s="40"/>
      <c r="T30" s="40"/>
      <c r="U30" s="40"/>
      <c r="V30" s="40"/>
      <c r="W30" s="325">
        <f>ROUND(BA54,2)</f>
        <v>0</v>
      </c>
      <c r="X30" s="326"/>
      <c r="Y30" s="326"/>
      <c r="Z30" s="326"/>
      <c r="AA30" s="326"/>
      <c r="AB30" s="326"/>
      <c r="AC30" s="326"/>
      <c r="AD30" s="326"/>
      <c r="AE30" s="326"/>
      <c r="AF30" s="40"/>
      <c r="AG30" s="40"/>
      <c r="AH30" s="40"/>
      <c r="AI30" s="40"/>
      <c r="AJ30" s="40"/>
      <c r="AK30" s="325">
        <f>ROUND(AW54,2)</f>
        <v>0</v>
      </c>
      <c r="AL30" s="326"/>
      <c r="AM30" s="326"/>
      <c r="AN30" s="326"/>
      <c r="AO30" s="326"/>
      <c r="AP30" s="40"/>
      <c r="AQ30" s="40"/>
      <c r="AR30" s="41"/>
      <c r="BE30" s="315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27">
        <v>0.21</v>
      </c>
      <c r="M31" s="326"/>
      <c r="N31" s="326"/>
      <c r="O31" s="326"/>
      <c r="P31" s="326"/>
      <c r="Q31" s="40"/>
      <c r="R31" s="40"/>
      <c r="S31" s="40"/>
      <c r="T31" s="40"/>
      <c r="U31" s="40"/>
      <c r="V31" s="40"/>
      <c r="W31" s="325">
        <f>ROUND(BB54,2)</f>
        <v>0</v>
      </c>
      <c r="X31" s="326"/>
      <c r="Y31" s="326"/>
      <c r="Z31" s="326"/>
      <c r="AA31" s="326"/>
      <c r="AB31" s="326"/>
      <c r="AC31" s="326"/>
      <c r="AD31" s="326"/>
      <c r="AE31" s="326"/>
      <c r="AF31" s="40"/>
      <c r="AG31" s="40"/>
      <c r="AH31" s="40"/>
      <c r="AI31" s="40"/>
      <c r="AJ31" s="40"/>
      <c r="AK31" s="325">
        <v>0</v>
      </c>
      <c r="AL31" s="326"/>
      <c r="AM31" s="326"/>
      <c r="AN31" s="326"/>
      <c r="AO31" s="326"/>
      <c r="AP31" s="40"/>
      <c r="AQ31" s="40"/>
      <c r="AR31" s="41"/>
      <c r="BE31" s="315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27">
        <v>0.15</v>
      </c>
      <c r="M32" s="326"/>
      <c r="N32" s="326"/>
      <c r="O32" s="326"/>
      <c r="P32" s="326"/>
      <c r="Q32" s="40"/>
      <c r="R32" s="40"/>
      <c r="S32" s="40"/>
      <c r="T32" s="40"/>
      <c r="U32" s="40"/>
      <c r="V32" s="40"/>
      <c r="W32" s="325">
        <f>ROUND(BC54,2)</f>
        <v>0</v>
      </c>
      <c r="X32" s="326"/>
      <c r="Y32" s="326"/>
      <c r="Z32" s="326"/>
      <c r="AA32" s="326"/>
      <c r="AB32" s="326"/>
      <c r="AC32" s="326"/>
      <c r="AD32" s="326"/>
      <c r="AE32" s="326"/>
      <c r="AF32" s="40"/>
      <c r="AG32" s="40"/>
      <c r="AH32" s="40"/>
      <c r="AI32" s="40"/>
      <c r="AJ32" s="40"/>
      <c r="AK32" s="325">
        <v>0</v>
      </c>
      <c r="AL32" s="326"/>
      <c r="AM32" s="326"/>
      <c r="AN32" s="326"/>
      <c r="AO32" s="326"/>
      <c r="AP32" s="40"/>
      <c r="AQ32" s="40"/>
      <c r="AR32" s="41"/>
      <c r="BE32" s="315"/>
    </row>
    <row r="33" spans="2:44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27">
        <v>0</v>
      </c>
      <c r="M33" s="326"/>
      <c r="N33" s="326"/>
      <c r="O33" s="326"/>
      <c r="P33" s="326"/>
      <c r="Q33" s="40"/>
      <c r="R33" s="40"/>
      <c r="S33" s="40"/>
      <c r="T33" s="40"/>
      <c r="U33" s="40"/>
      <c r="V33" s="40"/>
      <c r="W33" s="325">
        <f>ROUND(BD54,2)</f>
        <v>0</v>
      </c>
      <c r="X33" s="326"/>
      <c r="Y33" s="326"/>
      <c r="Z33" s="326"/>
      <c r="AA33" s="326"/>
      <c r="AB33" s="326"/>
      <c r="AC33" s="326"/>
      <c r="AD33" s="326"/>
      <c r="AE33" s="326"/>
      <c r="AF33" s="40"/>
      <c r="AG33" s="40"/>
      <c r="AH33" s="40"/>
      <c r="AI33" s="40"/>
      <c r="AJ33" s="40"/>
      <c r="AK33" s="325">
        <v>0</v>
      </c>
      <c r="AL33" s="326"/>
      <c r="AM33" s="326"/>
      <c r="AN33" s="326"/>
      <c r="AO33" s="326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31" t="s">
        <v>49</v>
      </c>
      <c r="Y35" s="329"/>
      <c r="Z35" s="329"/>
      <c r="AA35" s="329"/>
      <c r="AB35" s="329"/>
      <c r="AC35" s="44"/>
      <c r="AD35" s="44"/>
      <c r="AE35" s="44"/>
      <c r="AF35" s="44"/>
      <c r="AG35" s="44"/>
      <c r="AH35" s="44"/>
      <c r="AI35" s="44"/>
      <c r="AJ35" s="44"/>
      <c r="AK35" s="328">
        <f>SUM(AK26:AK33)</f>
        <v>0</v>
      </c>
      <c r="AL35" s="329"/>
      <c r="AM35" s="329"/>
      <c r="AN35" s="329"/>
      <c r="AO35" s="330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PAV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293" t="str">
        <f>K6</f>
        <v>Dubanka, Dubany, odstranění nánosů, ř. km 0,000-2,240</v>
      </c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295" t="str">
        <f>IF(AN8="","",AN8)</f>
        <v>22. 9. 2023</v>
      </c>
      <c r="AN47" s="295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25.7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Povodí Labe, státní podnik, Hradec Králové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296" t="str">
        <f>IF(E17="","",E17)</f>
        <v>Agroprojekce Litomyšl, s.r.o.</v>
      </c>
      <c r="AN49" s="297"/>
      <c r="AO49" s="297"/>
      <c r="AP49" s="297"/>
      <c r="AQ49" s="35"/>
      <c r="AR49" s="38"/>
      <c r="AS49" s="298" t="s">
        <v>51</v>
      </c>
      <c r="AT49" s="299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296" t="str">
        <f>IF(E20="","",E20)</f>
        <v xml:space="preserve"> </v>
      </c>
      <c r="AN50" s="297"/>
      <c r="AO50" s="297"/>
      <c r="AP50" s="297"/>
      <c r="AQ50" s="35"/>
      <c r="AR50" s="38"/>
      <c r="AS50" s="300"/>
      <c r="AT50" s="301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02"/>
      <c r="AT51" s="303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04" t="s">
        <v>52</v>
      </c>
      <c r="D52" s="305"/>
      <c r="E52" s="305"/>
      <c r="F52" s="305"/>
      <c r="G52" s="305"/>
      <c r="H52" s="65"/>
      <c r="I52" s="307" t="s">
        <v>53</v>
      </c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6" t="s">
        <v>54</v>
      </c>
      <c r="AH52" s="305"/>
      <c r="AI52" s="305"/>
      <c r="AJ52" s="305"/>
      <c r="AK52" s="305"/>
      <c r="AL52" s="305"/>
      <c r="AM52" s="305"/>
      <c r="AN52" s="307" t="s">
        <v>55</v>
      </c>
      <c r="AO52" s="305"/>
      <c r="AP52" s="305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11">
        <f>ROUND(SUM(AG55:AG62),2)</f>
        <v>0</v>
      </c>
      <c r="AH54" s="311"/>
      <c r="AI54" s="311"/>
      <c r="AJ54" s="311"/>
      <c r="AK54" s="311"/>
      <c r="AL54" s="311"/>
      <c r="AM54" s="311"/>
      <c r="AN54" s="312">
        <f aca="true" t="shared" si="0" ref="AN54:AN62">SUM(AG54,AT54)</f>
        <v>0</v>
      </c>
      <c r="AO54" s="312"/>
      <c r="AP54" s="312"/>
      <c r="AQ54" s="77" t="s">
        <v>19</v>
      </c>
      <c r="AR54" s="78"/>
      <c r="AS54" s="79">
        <f>ROUND(SUM(AS55:AS62),2)</f>
        <v>0</v>
      </c>
      <c r="AT54" s="80">
        <f aca="true" t="shared" si="1" ref="AT54:AT62">ROUND(SUM(AV54:AW54),2)</f>
        <v>0</v>
      </c>
      <c r="AU54" s="81">
        <f>ROUND(SUM(AU55:AU62),5)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ROUND(SUM(AZ55:AZ62),2)</f>
        <v>0</v>
      </c>
      <c r="BA54" s="80">
        <f>ROUND(SUM(BA55:BA62),2)</f>
        <v>0</v>
      </c>
      <c r="BB54" s="80">
        <f>ROUND(SUM(BB55:BB62),2)</f>
        <v>0</v>
      </c>
      <c r="BC54" s="80">
        <f>ROUND(SUM(BC55:BC62),2)</f>
        <v>0</v>
      </c>
      <c r="BD54" s="82">
        <f>ROUND(SUM(BD55:BD62),2)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16.5" customHeight="1">
      <c r="A55" s="85" t="s">
        <v>75</v>
      </c>
      <c r="B55" s="86"/>
      <c r="C55" s="87"/>
      <c r="D55" s="308" t="s">
        <v>76</v>
      </c>
      <c r="E55" s="308"/>
      <c r="F55" s="308"/>
      <c r="G55" s="308"/>
      <c r="H55" s="308"/>
      <c r="I55" s="88"/>
      <c r="J55" s="308" t="s">
        <v>77</v>
      </c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9">
        <f>'SO-01.1 - Odstranění náno...'!J30</f>
        <v>0</v>
      </c>
      <c r="AH55" s="310"/>
      <c r="AI55" s="310"/>
      <c r="AJ55" s="310"/>
      <c r="AK55" s="310"/>
      <c r="AL55" s="310"/>
      <c r="AM55" s="310"/>
      <c r="AN55" s="309">
        <f t="shared" si="0"/>
        <v>0</v>
      </c>
      <c r="AO55" s="310"/>
      <c r="AP55" s="310"/>
      <c r="AQ55" s="89" t="s">
        <v>78</v>
      </c>
      <c r="AR55" s="90"/>
      <c r="AS55" s="91">
        <v>0</v>
      </c>
      <c r="AT55" s="92">
        <f t="shared" si="1"/>
        <v>0</v>
      </c>
      <c r="AU55" s="93">
        <f>'SO-01.1 - Odstranění náno...'!P81</f>
        <v>0</v>
      </c>
      <c r="AV55" s="92">
        <f>'SO-01.1 - Odstranění náno...'!J33</f>
        <v>0</v>
      </c>
      <c r="AW55" s="92">
        <f>'SO-01.1 - Odstranění náno...'!J34</f>
        <v>0</v>
      </c>
      <c r="AX55" s="92">
        <f>'SO-01.1 - Odstranění náno...'!J35</f>
        <v>0</v>
      </c>
      <c r="AY55" s="92">
        <f>'SO-01.1 - Odstranění náno...'!J36</f>
        <v>0</v>
      </c>
      <c r="AZ55" s="92">
        <f>'SO-01.1 - Odstranění náno...'!F33</f>
        <v>0</v>
      </c>
      <c r="BA55" s="92">
        <f>'SO-01.1 - Odstranění náno...'!F34</f>
        <v>0</v>
      </c>
      <c r="BB55" s="92">
        <f>'SO-01.1 - Odstranění náno...'!F35</f>
        <v>0</v>
      </c>
      <c r="BC55" s="92">
        <f>'SO-01.1 - Odstranění náno...'!F36</f>
        <v>0</v>
      </c>
      <c r="BD55" s="94">
        <f>'SO-01.1 - Odstranění náno...'!F37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81</v>
      </c>
      <c r="CM55" s="95" t="s">
        <v>82</v>
      </c>
    </row>
    <row r="56" spans="1:91" s="7" customFormat="1" ht="16.5" customHeight="1">
      <c r="A56" s="85" t="s">
        <v>75</v>
      </c>
      <c r="B56" s="86"/>
      <c r="C56" s="87"/>
      <c r="D56" s="308" t="s">
        <v>83</v>
      </c>
      <c r="E56" s="308"/>
      <c r="F56" s="308"/>
      <c r="G56" s="308"/>
      <c r="H56" s="308"/>
      <c r="I56" s="88"/>
      <c r="J56" s="308" t="s">
        <v>84</v>
      </c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9">
        <f>'SO-01.2 - Odstranění náno...'!J30</f>
        <v>0</v>
      </c>
      <c r="AH56" s="310"/>
      <c r="AI56" s="310"/>
      <c r="AJ56" s="310"/>
      <c r="AK56" s="310"/>
      <c r="AL56" s="310"/>
      <c r="AM56" s="310"/>
      <c r="AN56" s="309">
        <f t="shared" si="0"/>
        <v>0</v>
      </c>
      <c r="AO56" s="310"/>
      <c r="AP56" s="310"/>
      <c r="AQ56" s="89" t="s">
        <v>78</v>
      </c>
      <c r="AR56" s="90"/>
      <c r="AS56" s="91">
        <v>0</v>
      </c>
      <c r="AT56" s="92">
        <f t="shared" si="1"/>
        <v>0</v>
      </c>
      <c r="AU56" s="93">
        <f>'SO-01.2 - Odstranění náno...'!P81</f>
        <v>0</v>
      </c>
      <c r="AV56" s="92">
        <f>'SO-01.2 - Odstranění náno...'!J33</f>
        <v>0</v>
      </c>
      <c r="AW56" s="92">
        <f>'SO-01.2 - Odstranění náno...'!J34</f>
        <v>0</v>
      </c>
      <c r="AX56" s="92">
        <f>'SO-01.2 - Odstranění náno...'!J35</f>
        <v>0</v>
      </c>
      <c r="AY56" s="92">
        <f>'SO-01.2 - Odstranění náno...'!J36</f>
        <v>0</v>
      </c>
      <c r="AZ56" s="92">
        <f>'SO-01.2 - Odstranění náno...'!F33</f>
        <v>0</v>
      </c>
      <c r="BA56" s="92">
        <f>'SO-01.2 - Odstranění náno...'!F34</f>
        <v>0</v>
      </c>
      <c r="BB56" s="92">
        <f>'SO-01.2 - Odstranění náno...'!F35</f>
        <v>0</v>
      </c>
      <c r="BC56" s="92">
        <f>'SO-01.2 - Odstranění náno...'!F36</f>
        <v>0</v>
      </c>
      <c r="BD56" s="94">
        <f>'SO-01.2 - Odstranění náno...'!F37</f>
        <v>0</v>
      </c>
      <c r="BT56" s="95" t="s">
        <v>79</v>
      </c>
      <c r="BV56" s="95" t="s">
        <v>73</v>
      </c>
      <c r="BW56" s="95" t="s">
        <v>85</v>
      </c>
      <c r="BX56" s="95" t="s">
        <v>5</v>
      </c>
      <c r="CL56" s="95" t="s">
        <v>81</v>
      </c>
      <c r="CM56" s="95" t="s">
        <v>82</v>
      </c>
    </row>
    <row r="57" spans="1:91" s="7" customFormat="1" ht="16.5" customHeight="1">
      <c r="A57" s="85" t="s">
        <v>75</v>
      </c>
      <c r="B57" s="86"/>
      <c r="C57" s="87"/>
      <c r="D57" s="308" t="s">
        <v>86</v>
      </c>
      <c r="E57" s="308"/>
      <c r="F57" s="308"/>
      <c r="G57" s="308"/>
      <c r="H57" s="308"/>
      <c r="I57" s="88"/>
      <c r="J57" s="308" t="s">
        <v>87</v>
      </c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9">
        <f>'SO-01.3 - Odstranění náno...'!J30</f>
        <v>0</v>
      </c>
      <c r="AH57" s="310"/>
      <c r="AI57" s="310"/>
      <c r="AJ57" s="310"/>
      <c r="AK57" s="310"/>
      <c r="AL57" s="310"/>
      <c r="AM57" s="310"/>
      <c r="AN57" s="309">
        <f t="shared" si="0"/>
        <v>0</v>
      </c>
      <c r="AO57" s="310"/>
      <c r="AP57" s="310"/>
      <c r="AQ57" s="89" t="s">
        <v>78</v>
      </c>
      <c r="AR57" s="90"/>
      <c r="AS57" s="91">
        <v>0</v>
      </c>
      <c r="AT57" s="92">
        <f t="shared" si="1"/>
        <v>0</v>
      </c>
      <c r="AU57" s="93">
        <f>'SO-01.3 - Odstranění náno...'!P82</f>
        <v>0</v>
      </c>
      <c r="AV57" s="92">
        <f>'SO-01.3 - Odstranění náno...'!J33</f>
        <v>0</v>
      </c>
      <c r="AW57" s="92">
        <f>'SO-01.3 - Odstranění náno...'!J34</f>
        <v>0</v>
      </c>
      <c r="AX57" s="92">
        <f>'SO-01.3 - Odstranění náno...'!J35</f>
        <v>0</v>
      </c>
      <c r="AY57" s="92">
        <f>'SO-01.3 - Odstranění náno...'!J36</f>
        <v>0</v>
      </c>
      <c r="AZ57" s="92">
        <f>'SO-01.3 - Odstranění náno...'!F33</f>
        <v>0</v>
      </c>
      <c r="BA57" s="92">
        <f>'SO-01.3 - Odstranění náno...'!F34</f>
        <v>0</v>
      </c>
      <c r="BB57" s="92">
        <f>'SO-01.3 - Odstranění náno...'!F35</f>
        <v>0</v>
      </c>
      <c r="BC57" s="92">
        <f>'SO-01.3 - Odstranění náno...'!F36</f>
        <v>0</v>
      </c>
      <c r="BD57" s="94">
        <f>'SO-01.3 - Odstranění náno...'!F37</f>
        <v>0</v>
      </c>
      <c r="BT57" s="95" t="s">
        <v>79</v>
      </c>
      <c r="BV57" s="95" t="s">
        <v>73</v>
      </c>
      <c r="BW57" s="95" t="s">
        <v>88</v>
      </c>
      <c r="BX57" s="95" t="s">
        <v>5</v>
      </c>
      <c r="CL57" s="95" t="s">
        <v>81</v>
      </c>
      <c r="CM57" s="95" t="s">
        <v>82</v>
      </c>
    </row>
    <row r="58" spans="1:91" s="7" customFormat="1" ht="16.5" customHeight="1">
      <c r="A58" s="85" t="s">
        <v>75</v>
      </c>
      <c r="B58" s="86"/>
      <c r="C58" s="87"/>
      <c r="D58" s="308" t="s">
        <v>89</v>
      </c>
      <c r="E58" s="308"/>
      <c r="F58" s="308"/>
      <c r="G58" s="308"/>
      <c r="H58" s="308"/>
      <c r="I58" s="88"/>
      <c r="J58" s="308" t="s">
        <v>90</v>
      </c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9">
        <f>'SO-02.1 - Sečení ř. km 0,...'!J30</f>
        <v>0</v>
      </c>
      <c r="AH58" s="310"/>
      <c r="AI58" s="310"/>
      <c r="AJ58" s="310"/>
      <c r="AK58" s="310"/>
      <c r="AL58" s="310"/>
      <c r="AM58" s="310"/>
      <c r="AN58" s="309">
        <f t="shared" si="0"/>
        <v>0</v>
      </c>
      <c r="AO58" s="310"/>
      <c r="AP58" s="310"/>
      <c r="AQ58" s="89" t="s">
        <v>78</v>
      </c>
      <c r="AR58" s="90"/>
      <c r="AS58" s="91">
        <v>0</v>
      </c>
      <c r="AT58" s="92">
        <f t="shared" si="1"/>
        <v>0</v>
      </c>
      <c r="AU58" s="93">
        <f>'SO-02.1 - Sečení ř. km 0,...'!P81</f>
        <v>0</v>
      </c>
      <c r="AV58" s="92">
        <f>'SO-02.1 - Sečení ř. km 0,...'!J33</f>
        <v>0</v>
      </c>
      <c r="AW58" s="92">
        <f>'SO-02.1 - Sečení ř. km 0,...'!J34</f>
        <v>0</v>
      </c>
      <c r="AX58" s="92">
        <f>'SO-02.1 - Sečení ř. km 0,...'!J35</f>
        <v>0</v>
      </c>
      <c r="AY58" s="92">
        <f>'SO-02.1 - Sečení ř. km 0,...'!J36</f>
        <v>0</v>
      </c>
      <c r="AZ58" s="92">
        <f>'SO-02.1 - Sečení ř. km 0,...'!F33</f>
        <v>0</v>
      </c>
      <c r="BA58" s="92">
        <f>'SO-02.1 - Sečení ř. km 0,...'!F34</f>
        <v>0</v>
      </c>
      <c r="BB58" s="92">
        <f>'SO-02.1 - Sečení ř. km 0,...'!F35</f>
        <v>0</v>
      </c>
      <c r="BC58" s="92">
        <f>'SO-02.1 - Sečení ř. km 0,...'!F36</f>
        <v>0</v>
      </c>
      <c r="BD58" s="94">
        <f>'SO-02.1 - Sečení ř. km 0,...'!F37</f>
        <v>0</v>
      </c>
      <c r="BT58" s="95" t="s">
        <v>79</v>
      </c>
      <c r="BV58" s="95" t="s">
        <v>73</v>
      </c>
      <c r="BW58" s="95" t="s">
        <v>91</v>
      </c>
      <c r="BX58" s="95" t="s">
        <v>5</v>
      </c>
      <c r="CL58" s="95" t="s">
        <v>19</v>
      </c>
      <c r="CM58" s="95" t="s">
        <v>82</v>
      </c>
    </row>
    <row r="59" spans="1:91" s="7" customFormat="1" ht="16.5" customHeight="1">
      <c r="A59" s="85" t="s">
        <v>75</v>
      </c>
      <c r="B59" s="86"/>
      <c r="C59" s="87"/>
      <c r="D59" s="308" t="s">
        <v>92</v>
      </c>
      <c r="E59" s="308"/>
      <c r="F59" s="308"/>
      <c r="G59" s="308"/>
      <c r="H59" s="308"/>
      <c r="I59" s="88"/>
      <c r="J59" s="308" t="s">
        <v>93</v>
      </c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9">
        <f>'SO-02.2 - Sečení ř. km 0,...'!J30</f>
        <v>0</v>
      </c>
      <c r="AH59" s="310"/>
      <c r="AI59" s="310"/>
      <c r="AJ59" s="310"/>
      <c r="AK59" s="310"/>
      <c r="AL59" s="310"/>
      <c r="AM59" s="310"/>
      <c r="AN59" s="309">
        <f t="shared" si="0"/>
        <v>0</v>
      </c>
      <c r="AO59" s="310"/>
      <c r="AP59" s="310"/>
      <c r="AQ59" s="89" t="s">
        <v>78</v>
      </c>
      <c r="AR59" s="90"/>
      <c r="AS59" s="91">
        <v>0</v>
      </c>
      <c r="AT59" s="92">
        <f t="shared" si="1"/>
        <v>0</v>
      </c>
      <c r="AU59" s="93">
        <f>'SO-02.2 - Sečení ř. km 0,...'!P81</f>
        <v>0</v>
      </c>
      <c r="AV59" s="92">
        <f>'SO-02.2 - Sečení ř. km 0,...'!J33</f>
        <v>0</v>
      </c>
      <c r="AW59" s="92">
        <f>'SO-02.2 - Sečení ř. km 0,...'!J34</f>
        <v>0</v>
      </c>
      <c r="AX59" s="92">
        <f>'SO-02.2 - Sečení ř. km 0,...'!J35</f>
        <v>0</v>
      </c>
      <c r="AY59" s="92">
        <f>'SO-02.2 - Sečení ř. km 0,...'!J36</f>
        <v>0</v>
      </c>
      <c r="AZ59" s="92">
        <f>'SO-02.2 - Sečení ř. km 0,...'!F33</f>
        <v>0</v>
      </c>
      <c r="BA59" s="92">
        <f>'SO-02.2 - Sečení ř. km 0,...'!F34</f>
        <v>0</v>
      </c>
      <c r="BB59" s="92">
        <f>'SO-02.2 - Sečení ř. km 0,...'!F35</f>
        <v>0</v>
      </c>
      <c r="BC59" s="92">
        <f>'SO-02.2 - Sečení ř. km 0,...'!F36</f>
        <v>0</v>
      </c>
      <c r="BD59" s="94">
        <f>'SO-02.2 - Sečení ř. km 0,...'!F37</f>
        <v>0</v>
      </c>
      <c r="BT59" s="95" t="s">
        <v>79</v>
      </c>
      <c r="BV59" s="95" t="s">
        <v>73</v>
      </c>
      <c r="BW59" s="95" t="s">
        <v>94</v>
      </c>
      <c r="BX59" s="95" t="s">
        <v>5</v>
      </c>
      <c r="CL59" s="95" t="s">
        <v>19</v>
      </c>
      <c r="CM59" s="95" t="s">
        <v>82</v>
      </c>
    </row>
    <row r="60" spans="1:91" s="7" customFormat="1" ht="16.5" customHeight="1">
      <c r="A60" s="85" t="s">
        <v>75</v>
      </c>
      <c r="B60" s="86"/>
      <c r="C60" s="87"/>
      <c r="D60" s="308" t="s">
        <v>95</v>
      </c>
      <c r="E60" s="308"/>
      <c r="F60" s="308"/>
      <c r="G60" s="308"/>
      <c r="H60" s="308"/>
      <c r="I60" s="88"/>
      <c r="J60" s="308" t="s">
        <v>96</v>
      </c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9">
        <f>'SO-02.3 - Sečení ř. km 1,...'!J30</f>
        <v>0</v>
      </c>
      <c r="AH60" s="310"/>
      <c r="AI60" s="310"/>
      <c r="AJ60" s="310"/>
      <c r="AK60" s="310"/>
      <c r="AL60" s="310"/>
      <c r="AM60" s="310"/>
      <c r="AN60" s="309">
        <f t="shared" si="0"/>
        <v>0</v>
      </c>
      <c r="AO60" s="310"/>
      <c r="AP60" s="310"/>
      <c r="AQ60" s="89" t="s">
        <v>78</v>
      </c>
      <c r="AR60" s="90"/>
      <c r="AS60" s="91">
        <v>0</v>
      </c>
      <c r="AT60" s="92">
        <f t="shared" si="1"/>
        <v>0</v>
      </c>
      <c r="AU60" s="93">
        <f>'SO-02.3 - Sečení ř. km 1,...'!P81</f>
        <v>0</v>
      </c>
      <c r="AV60" s="92">
        <f>'SO-02.3 - Sečení ř. km 1,...'!J33</f>
        <v>0</v>
      </c>
      <c r="AW60" s="92">
        <f>'SO-02.3 - Sečení ř. km 1,...'!J34</f>
        <v>0</v>
      </c>
      <c r="AX60" s="92">
        <f>'SO-02.3 - Sečení ř. km 1,...'!J35</f>
        <v>0</v>
      </c>
      <c r="AY60" s="92">
        <f>'SO-02.3 - Sečení ř. km 1,...'!J36</f>
        <v>0</v>
      </c>
      <c r="AZ60" s="92">
        <f>'SO-02.3 - Sečení ř. km 1,...'!F33</f>
        <v>0</v>
      </c>
      <c r="BA60" s="92">
        <f>'SO-02.3 - Sečení ř. km 1,...'!F34</f>
        <v>0</v>
      </c>
      <c r="BB60" s="92">
        <f>'SO-02.3 - Sečení ř. km 1,...'!F35</f>
        <v>0</v>
      </c>
      <c r="BC60" s="92">
        <f>'SO-02.3 - Sečení ř. km 1,...'!F36</f>
        <v>0</v>
      </c>
      <c r="BD60" s="94">
        <f>'SO-02.3 - Sečení ř. km 1,...'!F37</f>
        <v>0</v>
      </c>
      <c r="BT60" s="95" t="s">
        <v>79</v>
      </c>
      <c r="BV60" s="95" t="s">
        <v>73</v>
      </c>
      <c r="BW60" s="95" t="s">
        <v>97</v>
      </c>
      <c r="BX60" s="95" t="s">
        <v>5</v>
      </c>
      <c r="CL60" s="95" t="s">
        <v>19</v>
      </c>
      <c r="CM60" s="95" t="s">
        <v>82</v>
      </c>
    </row>
    <row r="61" spans="1:91" s="7" customFormat="1" ht="16.5" customHeight="1">
      <c r="A61" s="85" t="s">
        <v>75</v>
      </c>
      <c r="B61" s="86"/>
      <c r="C61" s="87"/>
      <c r="D61" s="308" t="s">
        <v>98</v>
      </c>
      <c r="E61" s="308"/>
      <c r="F61" s="308"/>
      <c r="G61" s="308"/>
      <c r="H61" s="308"/>
      <c r="I61" s="88"/>
      <c r="J61" s="308" t="s">
        <v>99</v>
      </c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9">
        <f>'SO-03 - Kácení'!J30</f>
        <v>0</v>
      </c>
      <c r="AH61" s="310"/>
      <c r="AI61" s="310"/>
      <c r="AJ61" s="310"/>
      <c r="AK61" s="310"/>
      <c r="AL61" s="310"/>
      <c r="AM61" s="310"/>
      <c r="AN61" s="309">
        <f t="shared" si="0"/>
        <v>0</v>
      </c>
      <c r="AO61" s="310"/>
      <c r="AP61" s="310"/>
      <c r="AQ61" s="89" t="s">
        <v>78</v>
      </c>
      <c r="AR61" s="90"/>
      <c r="AS61" s="91">
        <v>0</v>
      </c>
      <c r="AT61" s="92">
        <f t="shared" si="1"/>
        <v>0</v>
      </c>
      <c r="AU61" s="93">
        <f>'SO-03 - Kácení'!P81</f>
        <v>0</v>
      </c>
      <c r="AV61" s="92">
        <f>'SO-03 - Kácení'!J33</f>
        <v>0</v>
      </c>
      <c r="AW61" s="92">
        <f>'SO-03 - Kácení'!J34</f>
        <v>0</v>
      </c>
      <c r="AX61" s="92">
        <f>'SO-03 - Kácení'!J35</f>
        <v>0</v>
      </c>
      <c r="AY61" s="92">
        <f>'SO-03 - Kácení'!J36</f>
        <v>0</v>
      </c>
      <c r="AZ61" s="92">
        <f>'SO-03 - Kácení'!F33</f>
        <v>0</v>
      </c>
      <c r="BA61" s="92">
        <f>'SO-03 - Kácení'!F34</f>
        <v>0</v>
      </c>
      <c r="BB61" s="92">
        <f>'SO-03 - Kácení'!F35</f>
        <v>0</v>
      </c>
      <c r="BC61" s="92">
        <f>'SO-03 - Kácení'!F36</f>
        <v>0</v>
      </c>
      <c r="BD61" s="94">
        <f>'SO-03 - Kácení'!F37</f>
        <v>0</v>
      </c>
      <c r="BT61" s="95" t="s">
        <v>79</v>
      </c>
      <c r="BV61" s="95" t="s">
        <v>73</v>
      </c>
      <c r="BW61" s="95" t="s">
        <v>100</v>
      </c>
      <c r="BX61" s="95" t="s">
        <v>5</v>
      </c>
      <c r="CL61" s="95" t="s">
        <v>19</v>
      </c>
      <c r="CM61" s="95" t="s">
        <v>82</v>
      </c>
    </row>
    <row r="62" spans="1:91" s="7" customFormat="1" ht="16.5" customHeight="1">
      <c r="A62" s="85" t="s">
        <v>75</v>
      </c>
      <c r="B62" s="86"/>
      <c r="C62" s="87"/>
      <c r="D62" s="308" t="s">
        <v>101</v>
      </c>
      <c r="E62" s="308"/>
      <c r="F62" s="308"/>
      <c r="G62" s="308"/>
      <c r="H62" s="308"/>
      <c r="I62" s="88"/>
      <c r="J62" s="308" t="s">
        <v>102</v>
      </c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9">
        <f>'VON - Vedlejší a ostatní ...'!J30</f>
        <v>0</v>
      </c>
      <c r="AH62" s="310"/>
      <c r="AI62" s="310"/>
      <c r="AJ62" s="310"/>
      <c r="AK62" s="310"/>
      <c r="AL62" s="310"/>
      <c r="AM62" s="310"/>
      <c r="AN62" s="309">
        <f t="shared" si="0"/>
        <v>0</v>
      </c>
      <c r="AO62" s="310"/>
      <c r="AP62" s="310"/>
      <c r="AQ62" s="89" t="s">
        <v>101</v>
      </c>
      <c r="AR62" s="90"/>
      <c r="AS62" s="96">
        <v>0</v>
      </c>
      <c r="AT62" s="97">
        <f t="shared" si="1"/>
        <v>0</v>
      </c>
      <c r="AU62" s="98">
        <f>'VON - Vedlejší a ostatní ...'!P82</f>
        <v>0</v>
      </c>
      <c r="AV62" s="97">
        <f>'VON - Vedlejší a ostatní ...'!J33</f>
        <v>0</v>
      </c>
      <c r="AW62" s="97">
        <f>'VON - Vedlejší a ostatní ...'!J34</f>
        <v>0</v>
      </c>
      <c r="AX62" s="97">
        <f>'VON - Vedlejší a ostatní ...'!J35</f>
        <v>0</v>
      </c>
      <c r="AY62" s="97">
        <f>'VON - Vedlejší a ostatní ...'!J36</f>
        <v>0</v>
      </c>
      <c r="AZ62" s="97">
        <f>'VON - Vedlejší a ostatní ...'!F33</f>
        <v>0</v>
      </c>
      <c r="BA62" s="97">
        <f>'VON - Vedlejší a ostatní ...'!F34</f>
        <v>0</v>
      </c>
      <c r="BB62" s="97">
        <f>'VON - Vedlejší a ostatní ...'!F35</f>
        <v>0</v>
      </c>
      <c r="BC62" s="97">
        <f>'VON - Vedlejší a ostatní ...'!F36</f>
        <v>0</v>
      </c>
      <c r="BD62" s="99">
        <f>'VON - Vedlejší a ostatní ...'!F37</f>
        <v>0</v>
      </c>
      <c r="BT62" s="95" t="s">
        <v>79</v>
      </c>
      <c r="BV62" s="95" t="s">
        <v>73</v>
      </c>
      <c r="BW62" s="95" t="s">
        <v>103</v>
      </c>
      <c r="BX62" s="95" t="s">
        <v>5</v>
      </c>
      <c r="CL62" s="95" t="s">
        <v>19</v>
      </c>
      <c r="CM62" s="95" t="s">
        <v>82</v>
      </c>
    </row>
    <row r="63" spans="1:57" s="2" customFormat="1" ht="30" customHeight="1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8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s="2" customFormat="1" ht="6.95" customHeight="1">
      <c r="A64" s="33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38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</sheetData>
  <sheetProtection algorithmName="SHA-512" hashValue="8IcOQy5VmuH6ibqYJEXFeo8R/feMHn1+lXk55DYvyj46dtrHbrFE6xrQ383G7kBaSpCYW4YeD9lkH6POiO3t3A==" saltValue="WciGMeqFoO/2JseCNm6uqsVq2oZubutcVIwqhQaZFEr6/C1nQ/FlT8ghwV1NW+eFnN/gdqQhCUNh12fbDyBxMg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-01.1 - Odstranění náno...'!C2" display="/"/>
    <hyperlink ref="A56" location="'SO-01.2 - Odstranění náno...'!C2" display="/"/>
    <hyperlink ref="A57" location="'SO-01.3 - Odstranění náno...'!C2" display="/"/>
    <hyperlink ref="A58" location="'SO-02.1 - Sečení ř. km 0,...'!C2" display="/"/>
    <hyperlink ref="A59" location="'SO-02.2 - Sečení ř. km 0,...'!C2" display="/"/>
    <hyperlink ref="A60" location="'SO-02.3 - Sečení ř. km 1,...'!C2" display="/"/>
    <hyperlink ref="A61" location="'SO-03 - Kácení'!C2" display="/"/>
    <hyperlink ref="A62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11" customWidth="1"/>
    <col min="2" max="2" width="1.7109375" style="211" customWidth="1"/>
    <col min="3" max="4" width="5.00390625" style="211" customWidth="1"/>
    <col min="5" max="5" width="11.7109375" style="211" customWidth="1"/>
    <col min="6" max="6" width="9.140625" style="211" customWidth="1"/>
    <col min="7" max="7" width="5.00390625" style="211" customWidth="1"/>
    <col min="8" max="8" width="77.8515625" style="211" customWidth="1"/>
    <col min="9" max="10" width="20.00390625" style="211" customWidth="1"/>
    <col min="11" max="11" width="1.7109375" style="211" customWidth="1"/>
  </cols>
  <sheetData>
    <row r="1" s="1" customFormat="1" ht="37.5" customHeight="1"/>
    <row r="2" spans="2:11" s="1" customFormat="1" ht="7.5" customHeight="1">
      <c r="B2" s="212"/>
      <c r="C2" s="213"/>
      <c r="D2" s="213"/>
      <c r="E2" s="213"/>
      <c r="F2" s="213"/>
      <c r="G2" s="213"/>
      <c r="H2" s="213"/>
      <c r="I2" s="213"/>
      <c r="J2" s="213"/>
      <c r="K2" s="214"/>
    </row>
    <row r="3" spans="2:11" s="14" customFormat="1" ht="45" customHeight="1">
      <c r="B3" s="215"/>
      <c r="C3" s="344" t="s">
        <v>375</v>
      </c>
      <c r="D3" s="344"/>
      <c r="E3" s="344"/>
      <c r="F3" s="344"/>
      <c r="G3" s="344"/>
      <c r="H3" s="344"/>
      <c r="I3" s="344"/>
      <c r="J3" s="344"/>
      <c r="K3" s="216"/>
    </row>
    <row r="4" spans="2:11" s="1" customFormat="1" ht="25.5" customHeight="1">
      <c r="B4" s="217"/>
      <c r="C4" s="349" t="s">
        <v>376</v>
      </c>
      <c r="D4" s="349"/>
      <c r="E4" s="349"/>
      <c r="F4" s="349"/>
      <c r="G4" s="349"/>
      <c r="H4" s="349"/>
      <c r="I4" s="349"/>
      <c r="J4" s="349"/>
      <c r="K4" s="218"/>
    </row>
    <row r="5" spans="2:11" s="1" customFormat="1" ht="5.25" customHeight="1">
      <c r="B5" s="217"/>
      <c r="C5" s="219"/>
      <c r="D5" s="219"/>
      <c r="E5" s="219"/>
      <c r="F5" s="219"/>
      <c r="G5" s="219"/>
      <c r="H5" s="219"/>
      <c r="I5" s="219"/>
      <c r="J5" s="219"/>
      <c r="K5" s="218"/>
    </row>
    <row r="6" spans="2:11" s="1" customFormat="1" ht="15" customHeight="1">
      <c r="B6" s="217"/>
      <c r="C6" s="348" t="s">
        <v>377</v>
      </c>
      <c r="D6" s="348"/>
      <c r="E6" s="348"/>
      <c r="F6" s="348"/>
      <c r="G6" s="348"/>
      <c r="H6" s="348"/>
      <c r="I6" s="348"/>
      <c r="J6" s="348"/>
      <c r="K6" s="218"/>
    </row>
    <row r="7" spans="2:11" s="1" customFormat="1" ht="15" customHeight="1">
      <c r="B7" s="221"/>
      <c r="C7" s="348" t="s">
        <v>378</v>
      </c>
      <c r="D7" s="348"/>
      <c r="E7" s="348"/>
      <c r="F7" s="348"/>
      <c r="G7" s="348"/>
      <c r="H7" s="348"/>
      <c r="I7" s="348"/>
      <c r="J7" s="348"/>
      <c r="K7" s="218"/>
    </row>
    <row r="8" spans="2:11" s="1" customFormat="1" ht="12.75" customHeight="1">
      <c r="B8" s="221"/>
      <c r="C8" s="220"/>
      <c r="D8" s="220"/>
      <c r="E8" s="220"/>
      <c r="F8" s="220"/>
      <c r="G8" s="220"/>
      <c r="H8" s="220"/>
      <c r="I8" s="220"/>
      <c r="J8" s="220"/>
      <c r="K8" s="218"/>
    </row>
    <row r="9" spans="2:11" s="1" customFormat="1" ht="15" customHeight="1">
      <c r="B9" s="221"/>
      <c r="C9" s="348" t="s">
        <v>379</v>
      </c>
      <c r="D9" s="348"/>
      <c r="E9" s="348"/>
      <c r="F9" s="348"/>
      <c r="G9" s="348"/>
      <c r="H9" s="348"/>
      <c r="I9" s="348"/>
      <c r="J9" s="348"/>
      <c r="K9" s="218"/>
    </row>
    <row r="10" spans="2:11" s="1" customFormat="1" ht="15" customHeight="1">
      <c r="B10" s="221"/>
      <c r="C10" s="220"/>
      <c r="D10" s="348" t="s">
        <v>380</v>
      </c>
      <c r="E10" s="348"/>
      <c r="F10" s="348"/>
      <c r="G10" s="348"/>
      <c r="H10" s="348"/>
      <c r="I10" s="348"/>
      <c r="J10" s="348"/>
      <c r="K10" s="218"/>
    </row>
    <row r="11" spans="2:11" s="1" customFormat="1" ht="15" customHeight="1">
      <c r="B11" s="221"/>
      <c r="C11" s="222"/>
      <c r="D11" s="348" t="s">
        <v>381</v>
      </c>
      <c r="E11" s="348"/>
      <c r="F11" s="348"/>
      <c r="G11" s="348"/>
      <c r="H11" s="348"/>
      <c r="I11" s="348"/>
      <c r="J11" s="348"/>
      <c r="K11" s="218"/>
    </row>
    <row r="12" spans="2:11" s="1" customFormat="1" ht="15" customHeight="1">
      <c r="B12" s="221"/>
      <c r="C12" s="222"/>
      <c r="D12" s="220"/>
      <c r="E12" s="220"/>
      <c r="F12" s="220"/>
      <c r="G12" s="220"/>
      <c r="H12" s="220"/>
      <c r="I12" s="220"/>
      <c r="J12" s="220"/>
      <c r="K12" s="218"/>
    </row>
    <row r="13" spans="2:11" s="1" customFormat="1" ht="15" customHeight="1">
      <c r="B13" s="221"/>
      <c r="C13" s="222"/>
      <c r="D13" s="223" t="s">
        <v>382</v>
      </c>
      <c r="E13" s="220"/>
      <c r="F13" s="220"/>
      <c r="G13" s="220"/>
      <c r="H13" s="220"/>
      <c r="I13" s="220"/>
      <c r="J13" s="220"/>
      <c r="K13" s="218"/>
    </row>
    <row r="14" spans="2:11" s="1" customFormat="1" ht="12.75" customHeight="1">
      <c r="B14" s="221"/>
      <c r="C14" s="222"/>
      <c r="D14" s="222"/>
      <c r="E14" s="222"/>
      <c r="F14" s="222"/>
      <c r="G14" s="222"/>
      <c r="H14" s="222"/>
      <c r="I14" s="222"/>
      <c r="J14" s="222"/>
      <c r="K14" s="218"/>
    </row>
    <row r="15" spans="2:11" s="1" customFormat="1" ht="15" customHeight="1">
      <c r="B15" s="221"/>
      <c r="C15" s="222"/>
      <c r="D15" s="348" t="s">
        <v>383</v>
      </c>
      <c r="E15" s="348"/>
      <c r="F15" s="348"/>
      <c r="G15" s="348"/>
      <c r="H15" s="348"/>
      <c r="I15" s="348"/>
      <c r="J15" s="348"/>
      <c r="K15" s="218"/>
    </row>
    <row r="16" spans="2:11" s="1" customFormat="1" ht="15" customHeight="1">
      <c r="B16" s="221"/>
      <c r="C16" s="222"/>
      <c r="D16" s="348" t="s">
        <v>384</v>
      </c>
      <c r="E16" s="348"/>
      <c r="F16" s="348"/>
      <c r="G16" s="348"/>
      <c r="H16" s="348"/>
      <c r="I16" s="348"/>
      <c r="J16" s="348"/>
      <c r="K16" s="218"/>
    </row>
    <row r="17" spans="2:11" s="1" customFormat="1" ht="15" customHeight="1">
      <c r="B17" s="221"/>
      <c r="C17" s="222"/>
      <c r="D17" s="348" t="s">
        <v>385</v>
      </c>
      <c r="E17" s="348"/>
      <c r="F17" s="348"/>
      <c r="G17" s="348"/>
      <c r="H17" s="348"/>
      <c r="I17" s="348"/>
      <c r="J17" s="348"/>
      <c r="K17" s="218"/>
    </row>
    <row r="18" spans="2:11" s="1" customFormat="1" ht="15" customHeight="1">
      <c r="B18" s="221"/>
      <c r="C18" s="222"/>
      <c r="D18" s="222"/>
      <c r="E18" s="224" t="s">
        <v>78</v>
      </c>
      <c r="F18" s="348" t="s">
        <v>386</v>
      </c>
      <c r="G18" s="348"/>
      <c r="H18" s="348"/>
      <c r="I18" s="348"/>
      <c r="J18" s="348"/>
      <c r="K18" s="218"/>
    </row>
    <row r="19" spans="2:11" s="1" customFormat="1" ht="15" customHeight="1">
      <c r="B19" s="221"/>
      <c r="C19" s="222"/>
      <c r="D19" s="222"/>
      <c r="E19" s="224" t="s">
        <v>387</v>
      </c>
      <c r="F19" s="348" t="s">
        <v>388</v>
      </c>
      <c r="G19" s="348"/>
      <c r="H19" s="348"/>
      <c r="I19" s="348"/>
      <c r="J19" s="348"/>
      <c r="K19" s="218"/>
    </row>
    <row r="20" spans="2:11" s="1" customFormat="1" ht="15" customHeight="1">
      <c r="B20" s="221"/>
      <c r="C20" s="222"/>
      <c r="D20" s="222"/>
      <c r="E20" s="224" t="s">
        <v>389</v>
      </c>
      <c r="F20" s="348" t="s">
        <v>390</v>
      </c>
      <c r="G20" s="348"/>
      <c r="H20" s="348"/>
      <c r="I20" s="348"/>
      <c r="J20" s="348"/>
      <c r="K20" s="218"/>
    </row>
    <row r="21" spans="2:11" s="1" customFormat="1" ht="15" customHeight="1">
      <c r="B21" s="221"/>
      <c r="C21" s="222"/>
      <c r="D21" s="222"/>
      <c r="E21" s="224" t="s">
        <v>101</v>
      </c>
      <c r="F21" s="348" t="s">
        <v>102</v>
      </c>
      <c r="G21" s="348"/>
      <c r="H21" s="348"/>
      <c r="I21" s="348"/>
      <c r="J21" s="348"/>
      <c r="K21" s="218"/>
    </row>
    <row r="22" spans="2:11" s="1" customFormat="1" ht="15" customHeight="1">
      <c r="B22" s="221"/>
      <c r="C22" s="222"/>
      <c r="D22" s="222"/>
      <c r="E22" s="224" t="s">
        <v>391</v>
      </c>
      <c r="F22" s="348" t="s">
        <v>392</v>
      </c>
      <c r="G22" s="348"/>
      <c r="H22" s="348"/>
      <c r="I22" s="348"/>
      <c r="J22" s="348"/>
      <c r="K22" s="218"/>
    </row>
    <row r="23" spans="2:11" s="1" customFormat="1" ht="15" customHeight="1">
      <c r="B23" s="221"/>
      <c r="C23" s="222"/>
      <c r="D23" s="222"/>
      <c r="E23" s="224" t="s">
        <v>393</v>
      </c>
      <c r="F23" s="348" t="s">
        <v>394</v>
      </c>
      <c r="G23" s="348"/>
      <c r="H23" s="348"/>
      <c r="I23" s="348"/>
      <c r="J23" s="348"/>
      <c r="K23" s="218"/>
    </row>
    <row r="24" spans="2:11" s="1" customFormat="1" ht="12.75" customHeight="1">
      <c r="B24" s="221"/>
      <c r="C24" s="222"/>
      <c r="D24" s="222"/>
      <c r="E24" s="222"/>
      <c r="F24" s="222"/>
      <c r="G24" s="222"/>
      <c r="H24" s="222"/>
      <c r="I24" s="222"/>
      <c r="J24" s="222"/>
      <c r="K24" s="218"/>
    </row>
    <row r="25" spans="2:11" s="1" customFormat="1" ht="15" customHeight="1">
      <c r="B25" s="221"/>
      <c r="C25" s="348" t="s">
        <v>395</v>
      </c>
      <c r="D25" s="348"/>
      <c r="E25" s="348"/>
      <c r="F25" s="348"/>
      <c r="G25" s="348"/>
      <c r="H25" s="348"/>
      <c r="I25" s="348"/>
      <c r="J25" s="348"/>
      <c r="K25" s="218"/>
    </row>
    <row r="26" spans="2:11" s="1" customFormat="1" ht="15" customHeight="1">
      <c r="B26" s="221"/>
      <c r="C26" s="348" t="s">
        <v>396</v>
      </c>
      <c r="D26" s="348"/>
      <c r="E26" s="348"/>
      <c r="F26" s="348"/>
      <c r="G26" s="348"/>
      <c r="H26" s="348"/>
      <c r="I26" s="348"/>
      <c r="J26" s="348"/>
      <c r="K26" s="218"/>
    </row>
    <row r="27" spans="2:11" s="1" customFormat="1" ht="15" customHeight="1">
      <c r="B27" s="221"/>
      <c r="C27" s="220"/>
      <c r="D27" s="348" t="s">
        <v>397</v>
      </c>
      <c r="E27" s="348"/>
      <c r="F27" s="348"/>
      <c r="G27" s="348"/>
      <c r="H27" s="348"/>
      <c r="I27" s="348"/>
      <c r="J27" s="348"/>
      <c r="K27" s="218"/>
    </row>
    <row r="28" spans="2:11" s="1" customFormat="1" ht="15" customHeight="1">
      <c r="B28" s="221"/>
      <c r="C28" s="222"/>
      <c r="D28" s="348" t="s">
        <v>398</v>
      </c>
      <c r="E28" s="348"/>
      <c r="F28" s="348"/>
      <c r="G28" s="348"/>
      <c r="H28" s="348"/>
      <c r="I28" s="348"/>
      <c r="J28" s="348"/>
      <c r="K28" s="218"/>
    </row>
    <row r="29" spans="2:11" s="1" customFormat="1" ht="12.75" customHeight="1">
      <c r="B29" s="221"/>
      <c r="C29" s="222"/>
      <c r="D29" s="222"/>
      <c r="E29" s="222"/>
      <c r="F29" s="222"/>
      <c r="G29" s="222"/>
      <c r="H29" s="222"/>
      <c r="I29" s="222"/>
      <c r="J29" s="222"/>
      <c r="K29" s="218"/>
    </row>
    <row r="30" spans="2:11" s="1" customFormat="1" ht="15" customHeight="1">
      <c r="B30" s="221"/>
      <c r="C30" s="222"/>
      <c r="D30" s="348" t="s">
        <v>399</v>
      </c>
      <c r="E30" s="348"/>
      <c r="F30" s="348"/>
      <c r="G30" s="348"/>
      <c r="H30" s="348"/>
      <c r="I30" s="348"/>
      <c r="J30" s="348"/>
      <c r="K30" s="218"/>
    </row>
    <row r="31" spans="2:11" s="1" customFormat="1" ht="15" customHeight="1">
      <c r="B31" s="221"/>
      <c r="C31" s="222"/>
      <c r="D31" s="348" t="s">
        <v>400</v>
      </c>
      <c r="E31" s="348"/>
      <c r="F31" s="348"/>
      <c r="G31" s="348"/>
      <c r="H31" s="348"/>
      <c r="I31" s="348"/>
      <c r="J31" s="348"/>
      <c r="K31" s="218"/>
    </row>
    <row r="32" spans="2:11" s="1" customFormat="1" ht="12.75" customHeight="1">
      <c r="B32" s="221"/>
      <c r="C32" s="222"/>
      <c r="D32" s="222"/>
      <c r="E32" s="222"/>
      <c r="F32" s="222"/>
      <c r="G32" s="222"/>
      <c r="H32" s="222"/>
      <c r="I32" s="222"/>
      <c r="J32" s="222"/>
      <c r="K32" s="218"/>
    </row>
    <row r="33" spans="2:11" s="1" customFormat="1" ht="15" customHeight="1">
      <c r="B33" s="221"/>
      <c r="C33" s="222"/>
      <c r="D33" s="348" t="s">
        <v>401</v>
      </c>
      <c r="E33" s="348"/>
      <c r="F33" s="348"/>
      <c r="G33" s="348"/>
      <c r="H33" s="348"/>
      <c r="I33" s="348"/>
      <c r="J33" s="348"/>
      <c r="K33" s="218"/>
    </row>
    <row r="34" spans="2:11" s="1" customFormat="1" ht="15" customHeight="1">
      <c r="B34" s="221"/>
      <c r="C34" s="222"/>
      <c r="D34" s="348" t="s">
        <v>402</v>
      </c>
      <c r="E34" s="348"/>
      <c r="F34" s="348"/>
      <c r="G34" s="348"/>
      <c r="H34" s="348"/>
      <c r="I34" s="348"/>
      <c r="J34" s="348"/>
      <c r="K34" s="218"/>
    </row>
    <row r="35" spans="2:11" s="1" customFormat="1" ht="15" customHeight="1">
      <c r="B35" s="221"/>
      <c r="C35" s="222"/>
      <c r="D35" s="348" t="s">
        <v>403</v>
      </c>
      <c r="E35" s="348"/>
      <c r="F35" s="348"/>
      <c r="G35" s="348"/>
      <c r="H35" s="348"/>
      <c r="I35" s="348"/>
      <c r="J35" s="348"/>
      <c r="K35" s="218"/>
    </row>
    <row r="36" spans="2:11" s="1" customFormat="1" ht="15" customHeight="1">
      <c r="B36" s="221"/>
      <c r="C36" s="222"/>
      <c r="D36" s="220"/>
      <c r="E36" s="223" t="s">
        <v>114</v>
      </c>
      <c r="F36" s="220"/>
      <c r="G36" s="348" t="s">
        <v>404</v>
      </c>
      <c r="H36" s="348"/>
      <c r="I36" s="348"/>
      <c r="J36" s="348"/>
      <c r="K36" s="218"/>
    </row>
    <row r="37" spans="2:11" s="1" customFormat="1" ht="30.75" customHeight="1">
      <c r="B37" s="221"/>
      <c r="C37" s="222"/>
      <c r="D37" s="220"/>
      <c r="E37" s="223" t="s">
        <v>405</v>
      </c>
      <c r="F37" s="220"/>
      <c r="G37" s="348" t="s">
        <v>406</v>
      </c>
      <c r="H37" s="348"/>
      <c r="I37" s="348"/>
      <c r="J37" s="348"/>
      <c r="K37" s="218"/>
    </row>
    <row r="38" spans="2:11" s="1" customFormat="1" ht="15" customHeight="1">
      <c r="B38" s="221"/>
      <c r="C38" s="222"/>
      <c r="D38" s="220"/>
      <c r="E38" s="223" t="s">
        <v>52</v>
      </c>
      <c r="F38" s="220"/>
      <c r="G38" s="348" t="s">
        <v>407</v>
      </c>
      <c r="H38" s="348"/>
      <c r="I38" s="348"/>
      <c r="J38" s="348"/>
      <c r="K38" s="218"/>
    </row>
    <row r="39" spans="2:11" s="1" customFormat="1" ht="15" customHeight="1">
      <c r="B39" s="221"/>
      <c r="C39" s="222"/>
      <c r="D39" s="220"/>
      <c r="E39" s="223" t="s">
        <v>53</v>
      </c>
      <c r="F39" s="220"/>
      <c r="G39" s="348" t="s">
        <v>408</v>
      </c>
      <c r="H39" s="348"/>
      <c r="I39" s="348"/>
      <c r="J39" s="348"/>
      <c r="K39" s="218"/>
    </row>
    <row r="40" spans="2:11" s="1" customFormat="1" ht="15" customHeight="1">
      <c r="B40" s="221"/>
      <c r="C40" s="222"/>
      <c r="D40" s="220"/>
      <c r="E40" s="223" t="s">
        <v>115</v>
      </c>
      <c r="F40" s="220"/>
      <c r="G40" s="348" t="s">
        <v>409</v>
      </c>
      <c r="H40" s="348"/>
      <c r="I40" s="348"/>
      <c r="J40" s="348"/>
      <c r="K40" s="218"/>
    </row>
    <row r="41" spans="2:11" s="1" customFormat="1" ht="15" customHeight="1">
      <c r="B41" s="221"/>
      <c r="C41" s="222"/>
      <c r="D41" s="220"/>
      <c r="E41" s="223" t="s">
        <v>116</v>
      </c>
      <c r="F41" s="220"/>
      <c r="G41" s="348" t="s">
        <v>410</v>
      </c>
      <c r="H41" s="348"/>
      <c r="I41" s="348"/>
      <c r="J41" s="348"/>
      <c r="K41" s="218"/>
    </row>
    <row r="42" spans="2:11" s="1" customFormat="1" ht="15" customHeight="1">
      <c r="B42" s="221"/>
      <c r="C42" s="222"/>
      <c r="D42" s="220"/>
      <c r="E42" s="223" t="s">
        <v>411</v>
      </c>
      <c r="F42" s="220"/>
      <c r="G42" s="348" t="s">
        <v>412</v>
      </c>
      <c r="H42" s="348"/>
      <c r="I42" s="348"/>
      <c r="J42" s="348"/>
      <c r="K42" s="218"/>
    </row>
    <row r="43" spans="2:11" s="1" customFormat="1" ht="15" customHeight="1">
      <c r="B43" s="221"/>
      <c r="C43" s="222"/>
      <c r="D43" s="220"/>
      <c r="E43" s="223"/>
      <c r="F43" s="220"/>
      <c r="G43" s="348" t="s">
        <v>413</v>
      </c>
      <c r="H43" s="348"/>
      <c r="I43" s="348"/>
      <c r="J43" s="348"/>
      <c r="K43" s="218"/>
    </row>
    <row r="44" spans="2:11" s="1" customFormat="1" ht="15" customHeight="1">
      <c r="B44" s="221"/>
      <c r="C44" s="222"/>
      <c r="D44" s="220"/>
      <c r="E44" s="223" t="s">
        <v>414</v>
      </c>
      <c r="F44" s="220"/>
      <c r="G44" s="348" t="s">
        <v>415</v>
      </c>
      <c r="H44" s="348"/>
      <c r="I44" s="348"/>
      <c r="J44" s="348"/>
      <c r="K44" s="218"/>
    </row>
    <row r="45" spans="2:11" s="1" customFormat="1" ht="15" customHeight="1">
      <c r="B45" s="221"/>
      <c r="C45" s="222"/>
      <c r="D45" s="220"/>
      <c r="E45" s="223" t="s">
        <v>118</v>
      </c>
      <c r="F45" s="220"/>
      <c r="G45" s="348" t="s">
        <v>416</v>
      </c>
      <c r="H45" s="348"/>
      <c r="I45" s="348"/>
      <c r="J45" s="348"/>
      <c r="K45" s="218"/>
    </row>
    <row r="46" spans="2:11" s="1" customFormat="1" ht="12.75" customHeight="1">
      <c r="B46" s="221"/>
      <c r="C46" s="222"/>
      <c r="D46" s="220"/>
      <c r="E46" s="220"/>
      <c r="F46" s="220"/>
      <c r="G46" s="220"/>
      <c r="H46" s="220"/>
      <c r="I46" s="220"/>
      <c r="J46" s="220"/>
      <c r="K46" s="218"/>
    </row>
    <row r="47" spans="2:11" s="1" customFormat="1" ht="15" customHeight="1">
      <c r="B47" s="221"/>
      <c r="C47" s="222"/>
      <c r="D47" s="348" t="s">
        <v>417</v>
      </c>
      <c r="E47" s="348"/>
      <c r="F47" s="348"/>
      <c r="G47" s="348"/>
      <c r="H47" s="348"/>
      <c r="I47" s="348"/>
      <c r="J47" s="348"/>
      <c r="K47" s="218"/>
    </row>
    <row r="48" spans="2:11" s="1" customFormat="1" ht="15" customHeight="1">
      <c r="B48" s="221"/>
      <c r="C48" s="222"/>
      <c r="D48" s="222"/>
      <c r="E48" s="348" t="s">
        <v>418</v>
      </c>
      <c r="F48" s="348"/>
      <c r="G48" s="348"/>
      <c r="H48" s="348"/>
      <c r="I48" s="348"/>
      <c r="J48" s="348"/>
      <c r="K48" s="218"/>
    </row>
    <row r="49" spans="2:11" s="1" customFormat="1" ht="15" customHeight="1">
      <c r="B49" s="221"/>
      <c r="C49" s="222"/>
      <c r="D49" s="222"/>
      <c r="E49" s="348" t="s">
        <v>419</v>
      </c>
      <c r="F49" s="348"/>
      <c r="G49" s="348"/>
      <c r="H49" s="348"/>
      <c r="I49" s="348"/>
      <c r="J49" s="348"/>
      <c r="K49" s="218"/>
    </row>
    <row r="50" spans="2:11" s="1" customFormat="1" ht="15" customHeight="1">
      <c r="B50" s="221"/>
      <c r="C50" s="222"/>
      <c r="D50" s="222"/>
      <c r="E50" s="348" t="s">
        <v>420</v>
      </c>
      <c r="F50" s="348"/>
      <c r="G50" s="348"/>
      <c r="H50" s="348"/>
      <c r="I50" s="348"/>
      <c r="J50" s="348"/>
      <c r="K50" s="218"/>
    </row>
    <row r="51" spans="2:11" s="1" customFormat="1" ht="15" customHeight="1">
      <c r="B51" s="221"/>
      <c r="C51" s="222"/>
      <c r="D51" s="348" t="s">
        <v>421</v>
      </c>
      <c r="E51" s="348"/>
      <c r="F51" s="348"/>
      <c r="G51" s="348"/>
      <c r="H51" s="348"/>
      <c r="I51" s="348"/>
      <c r="J51" s="348"/>
      <c r="K51" s="218"/>
    </row>
    <row r="52" spans="2:11" s="1" customFormat="1" ht="25.5" customHeight="1">
      <c r="B52" s="217"/>
      <c r="C52" s="349" t="s">
        <v>422</v>
      </c>
      <c r="D52" s="349"/>
      <c r="E52" s="349"/>
      <c r="F52" s="349"/>
      <c r="G52" s="349"/>
      <c r="H52" s="349"/>
      <c r="I52" s="349"/>
      <c r="J52" s="349"/>
      <c r="K52" s="218"/>
    </row>
    <row r="53" spans="2:11" s="1" customFormat="1" ht="5.25" customHeight="1">
      <c r="B53" s="217"/>
      <c r="C53" s="219"/>
      <c r="D53" s="219"/>
      <c r="E53" s="219"/>
      <c r="F53" s="219"/>
      <c r="G53" s="219"/>
      <c r="H53" s="219"/>
      <c r="I53" s="219"/>
      <c r="J53" s="219"/>
      <c r="K53" s="218"/>
    </row>
    <row r="54" spans="2:11" s="1" customFormat="1" ht="15" customHeight="1">
      <c r="B54" s="217"/>
      <c r="C54" s="348" t="s">
        <v>423</v>
      </c>
      <c r="D54" s="348"/>
      <c r="E54" s="348"/>
      <c r="F54" s="348"/>
      <c r="G54" s="348"/>
      <c r="H54" s="348"/>
      <c r="I54" s="348"/>
      <c r="J54" s="348"/>
      <c r="K54" s="218"/>
    </row>
    <row r="55" spans="2:11" s="1" customFormat="1" ht="15" customHeight="1">
      <c r="B55" s="217"/>
      <c r="C55" s="348" t="s">
        <v>424</v>
      </c>
      <c r="D55" s="348"/>
      <c r="E55" s="348"/>
      <c r="F55" s="348"/>
      <c r="G55" s="348"/>
      <c r="H55" s="348"/>
      <c r="I55" s="348"/>
      <c r="J55" s="348"/>
      <c r="K55" s="218"/>
    </row>
    <row r="56" spans="2:11" s="1" customFormat="1" ht="12.75" customHeight="1">
      <c r="B56" s="217"/>
      <c r="C56" s="220"/>
      <c r="D56" s="220"/>
      <c r="E56" s="220"/>
      <c r="F56" s="220"/>
      <c r="G56" s="220"/>
      <c r="H56" s="220"/>
      <c r="I56" s="220"/>
      <c r="J56" s="220"/>
      <c r="K56" s="218"/>
    </row>
    <row r="57" spans="2:11" s="1" customFormat="1" ht="15" customHeight="1">
      <c r="B57" s="217"/>
      <c r="C57" s="348" t="s">
        <v>425</v>
      </c>
      <c r="D57" s="348"/>
      <c r="E57" s="348"/>
      <c r="F57" s="348"/>
      <c r="G57" s="348"/>
      <c r="H57" s="348"/>
      <c r="I57" s="348"/>
      <c r="J57" s="348"/>
      <c r="K57" s="218"/>
    </row>
    <row r="58" spans="2:11" s="1" customFormat="1" ht="15" customHeight="1">
      <c r="B58" s="217"/>
      <c r="C58" s="222"/>
      <c r="D58" s="348" t="s">
        <v>426</v>
      </c>
      <c r="E58" s="348"/>
      <c r="F58" s="348"/>
      <c r="G58" s="348"/>
      <c r="H58" s="348"/>
      <c r="I58" s="348"/>
      <c r="J58" s="348"/>
      <c r="K58" s="218"/>
    </row>
    <row r="59" spans="2:11" s="1" customFormat="1" ht="15" customHeight="1">
      <c r="B59" s="217"/>
      <c r="C59" s="222"/>
      <c r="D59" s="348" t="s">
        <v>427</v>
      </c>
      <c r="E59" s="348"/>
      <c r="F59" s="348"/>
      <c r="G59" s="348"/>
      <c r="H59" s="348"/>
      <c r="I59" s="348"/>
      <c r="J59" s="348"/>
      <c r="K59" s="218"/>
    </row>
    <row r="60" spans="2:11" s="1" customFormat="1" ht="15" customHeight="1">
      <c r="B60" s="217"/>
      <c r="C60" s="222"/>
      <c r="D60" s="348" t="s">
        <v>428</v>
      </c>
      <c r="E60" s="348"/>
      <c r="F60" s="348"/>
      <c r="G60" s="348"/>
      <c r="H60" s="348"/>
      <c r="I60" s="348"/>
      <c r="J60" s="348"/>
      <c r="K60" s="218"/>
    </row>
    <row r="61" spans="2:11" s="1" customFormat="1" ht="15" customHeight="1">
      <c r="B61" s="217"/>
      <c r="C61" s="222"/>
      <c r="D61" s="348" t="s">
        <v>429</v>
      </c>
      <c r="E61" s="348"/>
      <c r="F61" s="348"/>
      <c r="G61" s="348"/>
      <c r="H61" s="348"/>
      <c r="I61" s="348"/>
      <c r="J61" s="348"/>
      <c r="K61" s="218"/>
    </row>
    <row r="62" spans="2:11" s="1" customFormat="1" ht="15" customHeight="1">
      <c r="B62" s="217"/>
      <c r="C62" s="222"/>
      <c r="D62" s="350" t="s">
        <v>430</v>
      </c>
      <c r="E62" s="350"/>
      <c r="F62" s="350"/>
      <c r="G62" s="350"/>
      <c r="H62" s="350"/>
      <c r="I62" s="350"/>
      <c r="J62" s="350"/>
      <c r="K62" s="218"/>
    </row>
    <row r="63" spans="2:11" s="1" customFormat="1" ht="15" customHeight="1">
      <c r="B63" s="217"/>
      <c r="C63" s="222"/>
      <c r="D63" s="348" t="s">
        <v>431</v>
      </c>
      <c r="E63" s="348"/>
      <c r="F63" s="348"/>
      <c r="G63" s="348"/>
      <c r="H63" s="348"/>
      <c r="I63" s="348"/>
      <c r="J63" s="348"/>
      <c r="K63" s="218"/>
    </row>
    <row r="64" spans="2:11" s="1" customFormat="1" ht="12.75" customHeight="1">
      <c r="B64" s="217"/>
      <c r="C64" s="222"/>
      <c r="D64" s="222"/>
      <c r="E64" s="225"/>
      <c r="F64" s="222"/>
      <c r="G64" s="222"/>
      <c r="H64" s="222"/>
      <c r="I64" s="222"/>
      <c r="J64" s="222"/>
      <c r="K64" s="218"/>
    </row>
    <row r="65" spans="2:11" s="1" customFormat="1" ht="15" customHeight="1">
      <c r="B65" s="217"/>
      <c r="C65" s="222"/>
      <c r="D65" s="348" t="s">
        <v>432</v>
      </c>
      <c r="E65" s="348"/>
      <c r="F65" s="348"/>
      <c r="G65" s="348"/>
      <c r="H65" s="348"/>
      <c r="I65" s="348"/>
      <c r="J65" s="348"/>
      <c r="K65" s="218"/>
    </row>
    <row r="66" spans="2:11" s="1" customFormat="1" ht="15" customHeight="1">
      <c r="B66" s="217"/>
      <c r="C66" s="222"/>
      <c r="D66" s="350" t="s">
        <v>433</v>
      </c>
      <c r="E66" s="350"/>
      <c r="F66" s="350"/>
      <c r="G66" s="350"/>
      <c r="H66" s="350"/>
      <c r="I66" s="350"/>
      <c r="J66" s="350"/>
      <c r="K66" s="218"/>
    </row>
    <row r="67" spans="2:11" s="1" customFormat="1" ht="15" customHeight="1">
      <c r="B67" s="217"/>
      <c r="C67" s="222"/>
      <c r="D67" s="348" t="s">
        <v>434</v>
      </c>
      <c r="E67" s="348"/>
      <c r="F67" s="348"/>
      <c r="G67" s="348"/>
      <c r="H67" s="348"/>
      <c r="I67" s="348"/>
      <c r="J67" s="348"/>
      <c r="K67" s="218"/>
    </row>
    <row r="68" spans="2:11" s="1" customFormat="1" ht="15" customHeight="1">
      <c r="B68" s="217"/>
      <c r="C68" s="222"/>
      <c r="D68" s="348" t="s">
        <v>435</v>
      </c>
      <c r="E68" s="348"/>
      <c r="F68" s="348"/>
      <c r="G68" s="348"/>
      <c r="H68" s="348"/>
      <c r="I68" s="348"/>
      <c r="J68" s="348"/>
      <c r="K68" s="218"/>
    </row>
    <row r="69" spans="2:11" s="1" customFormat="1" ht="15" customHeight="1">
      <c r="B69" s="217"/>
      <c r="C69" s="222"/>
      <c r="D69" s="348" t="s">
        <v>436</v>
      </c>
      <c r="E69" s="348"/>
      <c r="F69" s="348"/>
      <c r="G69" s="348"/>
      <c r="H69" s="348"/>
      <c r="I69" s="348"/>
      <c r="J69" s="348"/>
      <c r="K69" s="218"/>
    </row>
    <row r="70" spans="2:11" s="1" customFormat="1" ht="15" customHeight="1">
      <c r="B70" s="217"/>
      <c r="C70" s="222"/>
      <c r="D70" s="348" t="s">
        <v>437</v>
      </c>
      <c r="E70" s="348"/>
      <c r="F70" s="348"/>
      <c r="G70" s="348"/>
      <c r="H70" s="348"/>
      <c r="I70" s="348"/>
      <c r="J70" s="348"/>
      <c r="K70" s="218"/>
    </row>
    <row r="71" spans="2:11" s="1" customFormat="1" ht="12.75" customHeight="1">
      <c r="B71" s="226"/>
      <c r="C71" s="227"/>
      <c r="D71" s="227"/>
      <c r="E71" s="227"/>
      <c r="F71" s="227"/>
      <c r="G71" s="227"/>
      <c r="H71" s="227"/>
      <c r="I71" s="227"/>
      <c r="J71" s="227"/>
      <c r="K71" s="228"/>
    </row>
    <row r="72" spans="2:11" s="1" customFormat="1" ht="18.75" customHeight="1">
      <c r="B72" s="229"/>
      <c r="C72" s="229"/>
      <c r="D72" s="229"/>
      <c r="E72" s="229"/>
      <c r="F72" s="229"/>
      <c r="G72" s="229"/>
      <c r="H72" s="229"/>
      <c r="I72" s="229"/>
      <c r="J72" s="229"/>
      <c r="K72" s="230"/>
    </row>
    <row r="73" spans="2:11" s="1" customFormat="1" ht="18.75" customHeight="1">
      <c r="B73" s="230"/>
      <c r="C73" s="230"/>
      <c r="D73" s="230"/>
      <c r="E73" s="230"/>
      <c r="F73" s="230"/>
      <c r="G73" s="230"/>
      <c r="H73" s="230"/>
      <c r="I73" s="230"/>
      <c r="J73" s="230"/>
      <c r="K73" s="230"/>
    </row>
    <row r="74" spans="2:11" s="1" customFormat="1" ht="7.5" customHeight="1">
      <c r="B74" s="231"/>
      <c r="C74" s="232"/>
      <c r="D74" s="232"/>
      <c r="E74" s="232"/>
      <c r="F74" s="232"/>
      <c r="G74" s="232"/>
      <c r="H74" s="232"/>
      <c r="I74" s="232"/>
      <c r="J74" s="232"/>
      <c r="K74" s="233"/>
    </row>
    <row r="75" spans="2:11" s="1" customFormat="1" ht="45" customHeight="1">
      <c r="B75" s="234"/>
      <c r="C75" s="343" t="s">
        <v>438</v>
      </c>
      <c r="D75" s="343"/>
      <c r="E75" s="343"/>
      <c r="F75" s="343"/>
      <c r="G75" s="343"/>
      <c r="H75" s="343"/>
      <c r="I75" s="343"/>
      <c r="J75" s="343"/>
      <c r="K75" s="235"/>
    </row>
    <row r="76" spans="2:11" s="1" customFormat="1" ht="17.25" customHeight="1">
      <c r="B76" s="234"/>
      <c r="C76" s="236" t="s">
        <v>439</v>
      </c>
      <c r="D76" s="236"/>
      <c r="E76" s="236"/>
      <c r="F76" s="236" t="s">
        <v>440</v>
      </c>
      <c r="G76" s="237"/>
      <c r="H76" s="236" t="s">
        <v>53</v>
      </c>
      <c r="I76" s="236" t="s">
        <v>56</v>
      </c>
      <c r="J76" s="236" t="s">
        <v>441</v>
      </c>
      <c r="K76" s="235"/>
    </row>
    <row r="77" spans="2:11" s="1" customFormat="1" ht="17.25" customHeight="1">
      <c r="B77" s="234"/>
      <c r="C77" s="238" t="s">
        <v>442</v>
      </c>
      <c r="D77" s="238"/>
      <c r="E77" s="238"/>
      <c r="F77" s="239" t="s">
        <v>443</v>
      </c>
      <c r="G77" s="240"/>
      <c r="H77" s="238"/>
      <c r="I77" s="238"/>
      <c r="J77" s="238" t="s">
        <v>444</v>
      </c>
      <c r="K77" s="235"/>
    </row>
    <row r="78" spans="2:11" s="1" customFormat="1" ht="5.25" customHeight="1">
      <c r="B78" s="234"/>
      <c r="C78" s="241"/>
      <c r="D78" s="241"/>
      <c r="E78" s="241"/>
      <c r="F78" s="241"/>
      <c r="G78" s="242"/>
      <c r="H78" s="241"/>
      <c r="I78" s="241"/>
      <c r="J78" s="241"/>
      <c r="K78" s="235"/>
    </row>
    <row r="79" spans="2:11" s="1" customFormat="1" ht="15" customHeight="1">
      <c r="B79" s="234"/>
      <c r="C79" s="223" t="s">
        <v>52</v>
      </c>
      <c r="D79" s="243"/>
      <c r="E79" s="243"/>
      <c r="F79" s="244" t="s">
        <v>445</v>
      </c>
      <c r="G79" s="245"/>
      <c r="H79" s="223" t="s">
        <v>446</v>
      </c>
      <c r="I79" s="223" t="s">
        <v>447</v>
      </c>
      <c r="J79" s="223">
        <v>20</v>
      </c>
      <c r="K79" s="235"/>
    </row>
    <row r="80" spans="2:11" s="1" customFormat="1" ht="15" customHeight="1">
      <c r="B80" s="234"/>
      <c r="C80" s="223" t="s">
        <v>448</v>
      </c>
      <c r="D80" s="223"/>
      <c r="E80" s="223"/>
      <c r="F80" s="244" t="s">
        <v>445</v>
      </c>
      <c r="G80" s="245"/>
      <c r="H80" s="223" t="s">
        <v>449</v>
      </c>
      <c r="I80" s="223" t="s">
        <v>447</v>
      </c>
      <c r="J80" s="223">
        <v>120</v>
      </c>
      <c r="K80" s="235"/>
    </row>
    <row r="81" spans="2:11" s="1" customFormat="1" ht="15" customHeight="1">
      <c r="B81" s="246"/>
      <c r="C81" s="223" t="s">
        <v>450</v>
      </c>
      <c r="D81" s="223"/>
      <c r="E81" s="223"/>
      <c r="F81" s="244" t="s">
        <v>451</v>
      </c>
      <c r="G81" s="245"/>
      <c r="H81" s="223" t="s">
        <v>452</v>
      </c>
      <c r="I81" s="223" t="s">
        <v>447</v>
      </c>
      <c r="J81" s="223">
        <v>50</v>
      </c>
      <c r="K81" s="235"/>
    </row>
    <row r="82" spans="2:11" s="1" customFormat="1" ht="15" customHeight="1">
      <c r="B82" s="246"/>
      <c r="C82" s="223" t="s">
        <v>453</v>
      </c>
      <c r="D82" s="223"/>
      <c r="E82" s="223"/>
      <c r="F82" s="244" t="s">
        <v>445</v>
      </c>
      <c r="G82" s="245"/>
      <c r="H82" s="223" t="s">
        <v>454</v>
      </c>
      <c r="I82" s="223" t="s">
        <v>455</v>
      </c>
      <c r="J82" s="223"/>
      <c r="K82" s="235"/>
    </row>
    <row r="83" spans="2:11" s="1" customFormat="1" ht="15" customHeight="1">
      <c r="B83" s="246"/>
      <c r="C83" s="247" t="s">
        <v>456</v>
      </c>
      <c r="D83" s="247"/>
      <c r="E83" s="247"/>
      <c r="F83" s="248" t="s">
        <v>451</v>
      </c>
      <c r="G83" s="247"/>
      <c r="H83" s="247" t="s">
        <v>457</v>
      </c>
      <c r="I83" s="247" t="s">
        <v>447</v>
      </c>
      <c r="J83" s="247">
        <v>15</v>
      </c>
      <c r="K83" s="235"/>
    </row>
    <row r="84" spans="2:11" s="1" customFormat="1" ht="15" customHeight="1">
      <c r="B84" s="246"/>
      <c r="C84" s="247" t="s">
        <v>458</v>
      </c>
      <c r="D84" s="247"/>
      <c r="E84" s="247"/>
      <c r="F84" s="248" t="s">
        <v>451</v>
      </c>
      <c r="G84" s="247"/>
      <c r="H84" s="247" t="s">
        <v>459</v>
      </c>
      <c r="I84" s="247" t="s">
        <v>447</v>
      </c>
      <c r="J84" s="247">
        <v>15</v>
      </c>
      <c r="K84" s="235"/>
    </row>
    <row r="85" spans="2:11" s="1" customFormat="1" ht="15" customHeight="1">
      <c r="B85" s="246"/>
      <c r="C85" s="247" t="s">
        <v>460</v>
      </c>
      <c r="D85" s="247"/>
      <c r="E85" s="247"/>
      <c r="F85" s="248" t="s">
        <v>451</v>
      </c>
      <c r="G85" s="247"/>
      <c r="H85" s="247" t="s">
        <v>461</v>
      </c>
      <c r="I85" s="247" t="s">
        <v>447</v>
      </c>
      <c r="J85" s="247">
        <v>20</v>
      </c>
      <c r="K85" s="235"/>
    </row>
    <row r="86" spans="2:11" s="1" customFormat="1" ht="15" customHeight="1">
      <c r="B86" s="246"/>
      <c r="C86" s="247" t="s">
        <v>462</v>
      </c>
      <c r="D86" s="247"/>
      <c r="E86" s="247"/>
      <c r="F86" s="248" t="s">
        <v>451</v>
      </c>
      <c r="G86" s="247"/>
      <c r="H86" s="247" t="s">
        <v>463</v>
      </c>
      <c r="I86" s="247" t="s">
        <v>447</v>
      </c>
      <c r="J86" s="247">
        <v>20</v>
      </c>
      <c r="K86" s="235"/>
    </row>
    <row r="87" spans="2:11" s="1" customFormat="1" ht="15" customHeight="1">
      <c r="B87" s="246"/>
      <c r="C87" s="223" t="s">
        <v>464</v>
      </c>
      <c r="D87" s="223"/>
      <c r="E87" s="223"/>
      <c r="F87" s="244" t="s">
        <v>451</v>
      </c>
      <c r="G87" s="245"/>
      <c r="H87" s="223" t="s">
        <v>465</v>
      </c>
      <c r="I87" s="223" t="s">
        <v>447</v>
      </c>
      <c r="J87" s="223">
        <v>50</v>
      </c>
      <c r="K87" s="235"/>
    </row>
    <row r="88" spans="2:11" s="1" customFormat="1" ht="15" customHeight="1">
      <c r="B88" s="246"/>
      <c r="C88" s="223" t="s">
        <v>466</v>
      </c>
      <c r="D88" s="223"/>
      <c r="E88" s="223"/>
      <c r="F88" s="244" t="s">
        <v>451</v>
      </c>
      <c r="G88" s="245"/>
      <c r="H88" s="223" t="s">
        <v>467</v>
      </c>
      <c r="I88" s="223" t="s">
        <v>447</v>
      </c>
      <c r="J88" s="223">
        <v>20</v>
      </c>
      <c r="K88" s="235"/>
    </row>
    <row r="89" spans="2:11" s="1" customFormat="1" ht="15" customHeight="1">
      <c r="B89" s="246"/>
      <c r="C89" s="223" t="s">
        <v>468</v>
      </c>
      <c r="D89" s="223"/>
      <c r="E89" s="223"/>
      <c r="F89" s="244" t="s">
        <v>451</v>
      </c>
      <c r="G89" s="245"/>
      <c r="H89" s="223" t="s">
        <v>469</v>
      </c>
      <c r="I89" s="223" t="s">
        <v>447</v>
      </c>
      <c r="J89" s="223">
        <v>20</v>
      </c>
      <c r="K89" s="235"/>
    </row>
    <row r="90" spans="2:11" s="1" customFormat="1" ht="15" customHeight="1">
      <c r="B90" s="246"/>
      <c r="C90" s="223" t="s">
        <v>470</v>
      </c>
      <c r="D90" s="223"/>
      <c r="E90" s="223"/>
      <c r="F90" s="244" t="s">
        <v>451</v>
      </c>
      <c r="G90" s="245"/>
      <c r="H90" s="223" t="s">
        <v>471</v>
      </c>
      <c r="I90" s="223" t="s">
        <v>447</v>
      </c>
      <c r="J90" s="223">
        <v>50</v>
      </c>
      <c r="K90" s="235"/>
    </row>
    <row r="91" spans="2:11" s="1" customFormat="1" ht="15" customHeight="1">
      <c r="B91" s="246"/>
      <c r="C91" s="223" t="s">
        <v>472</v>
      </c>
      <c r="D91" s="223"/>
      <c r="E91" s="223"/>
      <c r="F91" s="244" t="s">
        <v>451</v>
      </c>
      <c r="G91" s="245"/>
      <c r="H91" s="223" t="s">
        <v>472</v>
      </c>
      <c r="I91" s="223" t="s">
        <v>447</v>
      </c>
      <c r="J91" s="223">
        <v>50</v>
      </c>
      <c r="K91" s="235"/>
    </row>
    <row r="92" spans="2:11" s="1" customFormat="1" ht="15" customHeight="1">
      <c r="B92" s="246"/>
      <c r="C92" s="223" t="s">
        <v>473</v>
      </c>
      <c r="D92" s="223"/>
      <c r="E92" s="223"/>
      <c r="F92" s="244" t="s">
        <v>451</v>
      </c>
      <c r="G92" s="245"/>
      <c r="H92" s="223" t="s">
        <v>474</v>
      </c>
      <c r="I92" s="223" t="s">
        <v>447</v>
      </c>
      <c r="J92" s="223">
        <v>255</v>
      </c>
      <c r="K92" s="235"/>
    </row>
    <row r="93" spans="2:11" s="1" customFormat="1" ht="15" customHeight="1">
      <c r="B93" s="246"/>
      <c r="C93" s="223" t="s">
        <v>475</v>
      </c>
      <c r="D93" s="223"/>
      <c r="E93" s="223"/>
      <c r="F93" s="244" t="s">
        <v>445</v>
      </c>
      <c r="G93" s="245"/>
      <c r="H93" s="223" t="s">
        <v>476</v>
      </c>
      <c r="I93" s="223" t="s">
        <v>477</v>
      </c>
      <c r="J93" s="223"/>
      <c r="K93" s="235"/>
    </row>
    <row r="94" spans="2:11" s="1" customFormat="1" ht="15" customHeight="1">
      <c r="B94" s="246"/>
      <c r="C94" s="223" t="s">
        <v>478</v>
      </c>
      <c r="D94" s="223"/>
      <c r="E94" s="223"/>
      <c r="F94" s="244" t="s">
        <v>445</v>
      </c>
      <c r="G94" s="245"/>
      <c r="H94" s="223" t="s">
        <v>479</v>
      </c>
      <c r="I94" s="223" t="s">
        <v>480</v>
      </c>
      <c r="J94" s="223"/>
      <c r="K94" s="235"/>
    </row>
    <row r="95" spans="2:11" s="1" customFormat="1" ht="15" customHeight="1">
      <c r="B95" s="246"/>
      <c r="C95" s="223" t="s">
        <v>481</v>
      </c>
      <c r="D95" s="223"/>
      <c r="E95" s="223"/>
      <c r="F95" s="244" t="s">
        <v>445</v>
      </c>
      <c r="G95" s="245"/>
      <c r="H95" s="223" t="s">
        <v>481</v>
      </c>
      <c r="I95" s="223" t="s">
        <v>480</v>
      </c>
      <c r="J95" s="223"/>
      <c r="K95" s="235"/>
    </row>
    <row r="96" spans="2:11" s="1" customFormat="1" ht="15" customHeight="1">
      <c r="B96" s="246"/>
      <c r="C96" s="223" t="s">
        <v>37</v>
      </c>
      <c r="D96" s="223"/>
      <c r="E96" s="223"/>
      <c r="F96" s="244" t="s">
        <v>445</v>
      </c>
      <c r="G96" s="245"/>
      <c r="H96" s="223" t="s">
        <v>482</v>
      </c>
      <c r="I96" s="223" t="s">
        <v>480</v>
      </c>
      <c r="J96" s="223"/>
      <c r="K96" s="235"/>
    </row>
    <row r="97" spans="2:11" s="1" customFormat="1" ht="15" customHeight="1">
      <c r="B97" s="246"/>
      <c r="C97" s="223" t="s">
        <v>47</v>
      </c>
      <c r="D97" s="223"/>
      <c r="E97" s="223"/>
      <c r="F97" s="244" t="s">
        <v>445</v>
      </c>
      <c r="G97" s="245"/>
      <c r="H97" s="223" t="s">
        <v>483</v>
      </c>
      <c r="I97" s="223" t="s">
        <v>480</v>
      </c>
      <c r="J97" s="223"/>
      <c r="K97" s="235"/>
    </row>
    <row r="98" spans="2:11" s="1" customFormat="1" ht="15" customHeight="1">
      <c r="B98" s="249"/>
      <c r="C98" s="250"/>
      <c r="D98" s="250"/>
      <c r="E98" s="250"/>
      <c r="F98" s="250"/>
      <c r="G98" s="250"/>
      <c r="H98" s="250"/>
      <c r="I98" s="250"/>
      <c r="J98" s="250"/>
      <c r="K98" s="251"/>
    </row>
    <row r="99" spans="2:11" s="1" customFormat="1" ht="18.7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2"/>
    </row>
    <row r="100" spans="2:11" s="1" customFormat="1" ht="18.75" customHeight="1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</row>
    <row r="101" spans="2:11" s="1" customFormat="1" ht="7.5" customHeight="1">
      <c r="B101" s="231"/>
      <c r="C101" s="232"/>
      <c r="D101" s="232"/>
      <c r="E101" s="232"/>
      <c r="F101" s="232"/>
      <c r="G101" s="232"/>
      <c r="H101" s="232"/>
      <c r="I101" s="232"/>
      <c r="J101" s="232"/>
      <c r="K101" s="233"/>
    </row>
    <row r="102" spans="2:11" s="1" customFormat="1" ht="45" customHeight="1">
      <c r="B102" s="234"/>
      <c r="C102" s="343" t="s">
        <v>484</v>
      </c>
      <c r="D102" s="343"/>
      <c r="E102" s="343"/>
      <c r="F102" s="343"/>
      <c r="G102" s="343"/>
      <c r="H102" s="343"/>
      <c r="I102" s="343"/>
      <c r="J102" s="343"/>
      <c r="K102" s="235"/>
    </row>
    <row r="103" spans="2:11" s="1" customFormat="1" ht="17.25" customHeight="1">
      <c r="B103" s="234"/>
      <c r="C103" s="236" t="s">
        <v>439</v>
      </c>
      <c r="D103" s="236"/>
      <c r="E103" s="236"/>
      <c r="F103" s="236" t="s">
        <v>440</v>
      </c>
      <c r="G103" s="237"/>
      <c r="H103" s="236" t="s">
        <v>53</v>
      </c>
      <c r="I103" s="236" t="s">
        <v>56</v>
      </c>
      <c r="J103" s="236" t="s">
        <v>441</v>
      </c>
      <c r="K103" s="235"/>
    </row>
    <row r="104" spans="2:11" s="1" customFormat="1" ht="17.25" customHeight="1">
      <c r="B104" s="234"/>
      <c r="C104" s="238" t="s">
        <v>442</v>
      </c>
      <c r="D104" s="238"/>
      <c r="E104" s="238"/>
      <c r="F104" s="239" t="s">
        <v>443</v>
      </c>
      <c r="G104" s="240"/>
      <c r="H104" s="238"/>
      <c r="I104" s="238"/>
      <c r="J104" s="238" t="s">
        <v>444</v>
      </c>
      <c r="K104" s="235"/>
    </row>
    <row r="105" spans="2:11" s="1" customFormat="1" ht="5.25" customHeight="1">
      <c r="B105" s="234"/>
      <c r="C105" s="236"/>
      <c r="D105" s="236"/>
      <c r="E105" s="236"/>
      <c r="F105" s="236"/>
      <c r="G105" s="254"/>
      <c r="H105" s="236"/>
      <c r="I105" s="236"/>
      <c r="J105" s="236"/>
      <c r="K105" s="235"/>
    </row>
    <row r="106" spans="2:11" s="1" customFormat="1" ht="15" customHeight="1">
      <c r="B106" s="234"/>
      <c r="C106" s="223" t="s">
        <v>52</v>
      </c>
      <c r="D106" s="243"/>
      <c r="E106" s="243"/>
      <c r="F106" s="244" t="s">
        <v>445</v>
      </c>
      <c r="G106" s="223"/>
      <c r="H106" s="223" t="s">
        <v>485</v>
      </c>
      <c r="I106" s="223" t="s">
        <v>447</v>
      </c>
      <c r="J106" s="223">
        <v>20</v>
      </c>
      <c r="K106" s="235"/>
    </row>
    <row r="107" spans="2:11" s="1" customFormat="1" ht="15" customHeight="1">
      <c r="B107" s="234"/>
      <c r="C107" s="223" t="s">
        <v>448</v>
      </c>
      <c r="D107" s="223"/>
      <c r="E107" s="223"/>
      <c r="F107" s="244" t="s">
        <v>445</v>
      </c>
      <c r="G107" s="223"/>
      <c r="H107" s="223" t="s">
        <v>485</v>
      </c>
      <c r="I107" s="223" t="s">
        <v>447</v>
      </c>
      <c r="J107" s="223">
        <v>120</v>
      </c>
      <c r="K107" s="235"/>
    </row>
    <row r="108" spans="2:11" s="1" customFormat="1" ht="15" customHeight="1">
      <c r="B108" s="246"/>
      <c r="C108" s="223" t="s">
        <v>450</v>
      </c>
      <c r="D108" s="223"/>
      <c r="E108" s="223"/>
      <c r="F108" s="244" t="s">
        <v>451</v>
      </c>
      <c r="G108" s="223"/>
      <c r="H108" s="223" t="s">
        <v>485</v>
      </c>
      <c r="I108" s="223" t="s">
        <v>447</v>
      </c>
      <c r="J108" s="223">
        <v>50</v>
      </c>
      <c r="K108" s="235"/>
    </row>
    <row r="109" spans="2:11" s="1" customFormat="1" ht="15" customHeight="1">
      <c r="B109" s="246"/>
      <c r="C109" s="223" t="s">
        <v>453</v>
      </c>
      <c r="D109" s="223"/>
      <c r="E109" s="223"/>
      <c r="F109" s="244" t="s">
        <v>445</v>
      </c>
      <c r="G109" s="223"/>
      <c r="H109" s="223" t="s">
        <v>485</v>
      </c>
      <c r="I109" s="223" t="s">
        <v>455</v>
      </c>
      <c r="J109" s="223"/>
      <c r="K109" s="235"/>
    </row>
    <row r="110" spans="2:11" s="1" customFormat="1" ht="15" customHeight="1">
      <c r="B110" s="246"/>
      <c r="C110" s="223" t="s">
        <v>464</v>
      </c>
      <c r="D110" s="223"/>
      <c r="E110" s="223"/>
      <c r="F110" s="244" t="s">
        <v>451</v>
      </c>
      <c r="G110" s="223"/>
      <c r="H110" s="223" t="s">
        <v>485</v>
      </c>
      <c r="I110" s="223" t="s">
        <v>447</v>
      </c>
      <c r="J110" s="223">
        <v>50</v>
      </c>
      <c r="K110" s="235"/>
    </row>
    <row r="111" spans="2:11" s="1" customFormat="1" ht="15" customHeight="1">
      <c r="B111" s="246"/>
      <c r="C111" s="223" t="s">
        <v>472</v>
      </c>
      <c r="D111" s="223"/>
      <c r="E111" s="223"/>
      <c r="F111" s="244" t="s">
        <v>451</v>
      </c>
      <c r="G111" s="223"/>
      <c r="H111" s="223" t="s">
        <v>485</v>
      </c>
      <c r="I111" s="223" t="s">
        <v>447</v>
      </c>
      <c r="J111" s="223">
        <v>50</v>
      </c>
      <c r="K111" s="235"/>
    </row>
    <row r="112" spans="2:11" s="1" customFormat="1" ht="15" customHeight="1">
      <c r="B112" s="246"/>
      <c r="C112" s="223" t="s">
        <v>470</v>
      </c>
      <c r="D112" s="223"/>
      <c r="E112" s="223"/>
      <c r="F112" s="244" t="s">
        <v>451</v>
      </c>
      <c r="G112" s="223"/>
      <c r="H112" s="223" t="s">
        <v>485</v>
      </c>
      <c r="I112" s="223" t="s">
        <v>447</v>
      </c>
      <c r="J112" s="223">
        <v>50</v>
      </c>
      <c r="K112" s="235"/>
    </row>
    <row r="113" spans="2:11" s="1" customFormat="1" ht="15" customHeight="1">
      <c r="B113" s="246"/>
      <c r="C113" s="223" t="s">
        <v>52</v>
      </c>
      <c r="D113" s="223"/>
      <c r="E113" s="223"/>
      <c r="F113" s="244" t="s">
        <v>445</v>
      </c>
      <c r="G113" s="223"/>
      <c r="H113" s="223" t="s">
        <v>486</v>
      </c>
      <c r="I113" s="223" t="s">
        <v>447</v>
      </c>
      <c r="J113" s="223">
        <v>20</v>
      </c>
      <c r="K113" s="235"/>
    </row>
    <row r="114" spans="2:11" s="1" customFormat="1" ht="15" customHeight="1">
      <c r="B114" s="246"/>
      <c r="C114" s="223" t="s">
        <v>487</v>
      </c>
      <c r="D114" s="223"/>
      <c r="E114" s="223"/>
      <c r="F114" s="244" t="s">
        <v>445</v>
      </c>
      <c r="G114" s="223"/>
      <c r="H114" s="223" t="s">
        <v>488</v>
      </c>
      <c r="I114" s="223" t="s">
        <v>447</v>
      </c>
      <c r="J114" s="223">
        <v>120</v>
      </c>
      <c r="K114" s="235"/>
    </row>
    <row r="115" spans="2:11" s="1" customFormat="1" ht="15" customHeight="1">
      <c r="B115" s="246"/>
      <c r="C115" s="223" t="s">
        <v>37</v>
      </c>
      <c r="D115" s="223"/>
      <c r="E115" s="223"/>
      <c r="F115" s="244" t="s">
        <v>445</v>
      </c>
      <c r="G115" s="223"/>
      <c r="H115" s="223" t="s">
        <v>489</v>
      </c>
      <c r="I115" s="223" t="s">
        <v>480</v>
      </c>
      <c r="J115" s="223"/>
      <c r="K115" s="235"/>
    </row>
    <row r="116" spans="2:11" s="1" customFormat="1" ht="15" customHeight="1">
      <c r="B116" s="246"/>
      <c r="C116" s="223" t="s">
        <v>47</v>
      </c>
      <c r="D116" s="223"/>
      <c r="E116" s="223"/>
      <c r="F116" s="244" t="s">
        <v>445</v>
      </c>
      <c r="G116" s="223"/>
      <c r="H116" s="223" t="s">
        <v>490</v>
      </c>
      <c r="I116" s="223" t="s">
        <v>480</v>
      </c>
      <c r="J116" s="223"/>
      <c r="K116" s="235"/>
    </row>
    <row r="117" spans="2:11" s="1" customFormat="1" ht="15" customHeight="1">
      <c r="B117" s="246"/>
      <c r="C117" s="223" t="s">
        <v>56</v>
      </c>
      <c r="D117" s="223"/>
      <c r="E117" s="223"/>
      <c r="F117" s="244" t="s">
        <v>445</v>
      </c>
      <c r="G117" s="223"/>
      <c r="H117" s="223" t="s">
        <v>491</v>
      </c>
      <c r="I117" s="223" t="s">
        <v>492</v>
      </c>
      <c r="J117" s="223"/>
      <c r="K117" s="235"/>
    </row>
    <row r="118" spans="2:11" s="1" customFormat="1" ht="15" customHeight="1">
      <c r="B118" s="249"/>
      <c r="C118" s="255"/>
      <c r="D118" s="255"/>
      <c r="E118" s="255"/>
      <c r="F118" s="255"/>
      <c r="G118" s="255"/>
      <c r="H118" s="255"/>
      <c r="I118" s="255"/>
      <c r="J118" s="255"/>
      <c r="K118" s="251"/>
    </row>
    <row r="119" spans="2:11" s="1" customFormat="1" ht="18.75" customHeight="1">
      <c r="B119" s="256"/>
      <c r="C119" s="257"/>
      <c r="D119" s="257"/>
      <c r="E119" s="257"/>
      <c r="F119" s="258"/>
      <c r="G119" s="257"/>
      <c r="H119" s="257"/>
      <c r="I119" s="257"/>
      <c r="J119" s="257"/>
      <c r="K119" s="256"/>
    </row>
    <row r="120" spans="2:11" s="1" customFormat="1" ht="18.75" customHeight="1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2:11" s="1" customFormat="1" ht="7.5" customHeight="1">
      <c r="B121" s="259"/>
      <c r="C121" s="260"/>
      <c r="D121" s="260"/>
      <c r="E121" s="260"/>
      <c r="F121" s="260"/>
      <c r="G121" s="260"/>
      <c r="H121" s="260"/>
      <c r="I121" s="260"/>
      <c r="J121" s="260"/>
      <c r="K121" s="261"/>
    </row>
    <row r="122" spans="2:11" s="1" customFormat="1" ht="45" customHeight="1">
      <c r="B122" s="262"/>
      <c r="C122" s="344" t="s">
        <v>493</v>
      </c>
      <c r="D122" s="344"/>
      <c r="E122" s="344"/>
      <c r="F122" s="344"/>
      <c r="G122" s="344"/>
      <c r="H122" s="344"/>
      <c r="I122" s="344"/>
      <c r="J122" s="344"/>
      <c r="K122" s="263"/>
    </row>
    <row r="123" spans="2:11" s="1" customFormat="1" ht="17.25" customHeight="1">
      <c r="B123" s="264"/>
      <c r="C123" s="236" t="s">
        <v>439</v>
      </c>
      <c r="D123" s="236"/>
      <c r="E123" s="236"/>
      <c r="F123" s="236" t="s">
        <v>440</v>
      </c>
      <c r="G123" s="237"/>
      <c r="H123" s="236" t="s">
        <v>53</v>
      </c>
      <c r="I123" s="236" t="s">
        <v>56</v>
      </c>
      <c r="J123" s="236" t="s">
        <v>441</v>
      </c>
      <c r="K123" s="265"/>
    </row>
    <row r="124" spans="2:11" s="1" customFormat="1" ht="17.25" customHeight="1">
      <c r="B124" s="264"/>
      <c r="C124" s="238" t="s">
        <v>442</v>
      </c>
      <c r="D124" s="238"/>
      <c r="E124" s="238"/>
      <c r="F124" s="239" t="s">
        <v>443</v>
      </c>
      <c r="G124" s="240"/>
      <c r="H124" s="238"/>
      <c r="I124" s="238"/>
      <c r="J124" s="238" t="s">
        <v>444</v>
      </c>
      <c r="K124" s="265"/>
    </row>
    <row r="125" spans="2:11" s="1" customFormat="1" ht="5.25" customHeight="1">
      <c r="B125" s="266"/>
      <c r="C125" s="241"/>
      <c r="D125" s="241"/>
      <c r="E125" s="241"/>
      <c r="F125" s="241"/>
      <c r="G125" s="267"/>
      <c r="H125" s="241"/>
      <c r="I125" s="241"/>
      <c r="J125" s="241"/>
      <c r="K125" s="268"/>
    </row>
    <row r="126" spans="2:11" s="1" customFormat="1" ht="15" customHeight="1">
      <c r="B126" s="266"/>
      <c r="C126" s="223" t="s">
        <v>448</v>
      </c>
      <c r="D126" s="243"/>
      <c r="E126" s="243"/>
      <c r="F126" s="244" t="s">
        <v>445</v>
      </c>
      <c r="G126" s="223"/>
      <c r="H126" s="223" t="s">
        <v>485</v>
      </c>
      <c r="I126" s="223" t="s">
        <v>447</v>
      </c>
      <c r="J126" s="223">
        <v>120</v>
      </c>
      <c r="K126" s="269"/>
    </row>
    <row r="127" spans="2:11" s="1" customFormat="1" ht="15" customHeight="1">
      <c r="B127" s="266"/>
      <c r="C127" s="223" t="s">
        <v>494</v>
      </c>
      <c r="D127" s="223"/>
      <c r="E127" s="223"/>
      <c r="F127" s="244" t="s">
        <v>445</v>
      </c>
      <c r="G127" s="223"/>
      <c r="H127" s="223" t="s">
        <v>495</v>
      </c>
      <c r="I127" s="223" t="s">
        <v>447</v>
      </c>
      <c r="J127" s="223" t="s">
        <v>496</v>
      </c>
      <c r="K127" s="269"/>
    </row>
    <row r="128" spans="2:11" s="1" customFormat="1" ht="15" customHeight="1">
      <c r="B128" s="266"/>
      <c r="C128" s="223" t="s">
        <v>393</v>
      </c>
      <c r="D128" s="223"/>
      <c r="E128" s="223"/>
      <c r="F128" s="244" t="s">
        <v>445</v>
      </c>
      <c r="G128" s="223"/>
      <c r="H128" s="223" t="s">
        <v>497</v>
      </c>
      <c r="I128" s="223" t="s">
        <v>447</v>
      </c>
      <c r="J128" s="223" t="s">
        <v>496</v>
      </c>
      <c r="K128" s="269"/>
    </row>
    <row r="129" spans="2:11" s="1" customFormat="1" ht="15" customHeight="1">
      <c r="B129" s="266"/>
      <c r="C129" s="223" t="s">
        <v>456</v>
      </c>
      <c r="D129" s="223"/>
      <c r="E129" s="223"/>
      <c r="F129" s="244" t="s">
        <v>451</v>
      </c>
      <c r="G129" s="223"/>
      <c r="H129" s="223" t="s">
        <v>457</v>
      </c>
      <c r="I129" s="223" t="s">
        <v>447</v>
      </c>
      <c r="J129" s="223">
        <v>15</v>
      </c>
      <c r="K129" s="269"/>
    </row>
    <row r="130" spans="2:11" s="1" customFormat="1" ht="15" customHeight="1">
      <c r="B130" s="266"/>
      <c r="C130" s="247" t="s">
        <v>458</v>
      </c>
      <c r="D130" s="247"/>
      <c r="E130" s="247"/>
      <c r="F130" s="248" t="s">
        <v>451</v>
      </c>
      <c r="G130" s="247"/>
      <c r="H130" s="247" t="s">
        <v>459</v>
      </c>
      <c r="I130" s="247" t="s">
        <v>447</v>
      </c>
      <c r="J130" s="247">
        <v>15</v>
      </c>
      <c r="K130" s="269"/>
    </row>
    <row r="131" spans="2:11" s="1" customFormat="1" ht="15" customHeight="1">
      <c r="B131" s="266"/>
      <c r="C131" s="247" t="s">
        <v>460</v>
      </c>
      <c r="D131" s="247"/>
      <c r="E131" s="247"/>
      <c r="F131" s="248" t="s">
        <v>451</v>
      </c>
      <c r="G131" s="247"/>
      <c r="H131" s="247" t="s">
        <v>461</v>
      </c>
      <c r="I131" s="247" t="s">
        <v>447</v>
      </c>
      <c r="J131" s="247">
        <v>20</v>
      </c>
      <c r="K131" s="269"/>
    </row>
    <row r="132" spans="2:11" s="1" customFormat="1" ht="15" customHeight="1">
      <c r="B132" s="266"/>
      <c r="C132" s="247" t="s">
        <v>462</v>
      </c>
      <c r="D132" s="247"/>
      <c r="E132" s="247"/>
      <c r="F132" s="248" t="s">
        <v>451</v>
      </c>
      <c r="G132" s="247"/>
      <c r="H132" s="247" t="s">
        <v>463</v>
      </c>
      <c r="I132" s="247" t="s">
        <v>447</v>
      </c>
      <c r="J132" s="247">
        <v>20</v>
      </c>
      <c r="K132" s="269"/>
    </row>
    <row r="133" spans="2:11" s="1" customFormat="1" ht="15" customHeight="1">
      <c r="B133" s="266"/>
      <c r="C133" s="223" t="s">
        <v>450</v>
      </c>
      <c r="D133" s="223"/>
      <c r="E133" s="223"/>
      <c r="F133" s="244" t="s">
        <v>451</v>
      </c>
      <c r="G133" s="223"/>
      <c r="H133" s="223" t="s">
        <v>485</v>
      </c>
      <c r="I133" s="223" t="s">
        <v>447</v>
      </c>
      <c r="J133" s="223">
        <v>50</v>
      </c>
      <c r="K133" s="269"/>
    </row>
    <row r="134" spans="2:11" s="1" customFormat="1" ht="15" customHeight="1">
      <c r="B134" s="266"/>
      <c r="C134" s="223" t="s">
        <v>464</v>
      </c>
      <c r="D134" s="223"/>
      <c r="E134" s="223"/>
      <c r="F134" s="244" t="s">
        <v>451</v>
      </c>
      <c r="G134" s="223"/>
      <c r="H134" s="223" t="s">
        <v>485</v>
      </c>
      <c r="I134" s="223" t="s">
        <v>447</v>
      </c>
      <c r="J134" s="223">
        <v>50</v>
      </c>
      <c r="K134" s="269"/>
    </row>
    <row r="135" spans="2:11" s="1" customFormat="1" ht="15" customHeight="1">
      <c r="B135" s="266"/>
      <c r="C135" s="223" t="s">
        <v>470</v>
      </c>
      <c r="D135" s="223"/>
      <c r="E135" s="223"/>
      <c r="F135" s="244" t="s">
        <v>451</v>
      </c>
      <c r="G135" s="223"/>
      <c r="H135" s="223" t="s">
        <v>485</v>
      </c>
      <c r="I135" s="223" t="s">
        <v>447</v>
      </c>
      <c r="J135" s="223">
        <v>50</v>
      </c>
      <c r="K135" s="269"/>
    </row>
    <row r="136" spans="2:11" s="1" customFormat="1" ht="15" customHeight="1">
      <c r="B136" s="266"/>
      <c r="C136" s="223" t="s">
        <v>472</v>
      </c>
      <c r="D136" s="223"/>
      <c r="E136" s="223"/>
      <c r="F136" s="244" t="s">
        <v>451</v>
      </c>
      <c r="G136" s="223"/>
      <c r="H136" s="223" t="s">
        <v>485</v>
      </c>
      <c r="I136" s="223" t="s">
        <v>447</v>
      </c>
      <c r="J136" s="223">
        <v>50</v>
      </c>
      <c r="K136" s="269"/>
    </row>
    <row r="137" spans="2:11" s="1" customFormat="1" ht="15" customHeight="1">
      <c r="B137" s="266"/>
      <c r="C137" s="223" t="s">
        <v>473</v>
      </c>
      <c r="D137" s="223"/>
      <c r="E137" s="223"/>
      <c r="F137" s="244" t="s">
        <v>451</v>
      </c>
      <c r="G137" s="223"/>
      <c r="H137" s="223" t="s">
        <v>498</v>
      </c>
      <c r="I137" s="223" t="s">
        <v>447</v>
      </c>
      <c r="J137" s="223">
        <v>255</v>
      </c>
      <c r="K137" s="269"/>
    </row>
    <row r="138" spans="2:11" s="1" customFormat="1" ht="15" customHeight="1">
      <c r="B138" s="266"/>
      <c r="C138" s="223" t="s">
        <v>475</v>
      </c>
      <c r="D138" s="223"/>
      <c r="E138" s="223"/>
      <c r="F138" s="244" t="s">
        <v>445</v>
      </c>
      <c r="G138" s="223"/>
      <c r="H138" s="223" t="s">
        <v>499</v>
      </c>
      <c r="I138" s="223" t="s">
        <v>477</v>
      </c>
      <c r="J138" s="223"/>
      <c r="K138" s="269"/>
    </row>
    <row r="139" spans="2:11" s="1" customFormat="1" ht="15" customHeight="1">
      <c r="B139" s="266"/>
      <c r="C139" s="223" t="s">
        <v>478</v>
      </c>
      <c r="D139" s="223"/>
      <c r="E139" s="223"/>
      <c r="F139" s="244" t="s">
        <v>445</v>
      </c>
      <c r="G139" s="223"/>
      <c r="H139" s="223" t="s">
        <v>500</v>
      </c>
      <c r="I139" s="223" t="s">
        <v>480</v>
      </c>
      <c r="J139" s="223"/>
      <c r="K139" s="269"/>
    </row>
    <row r="140" spans="2:11" s="1" customFormat="1" ht="15" customHeight="1">
      <c r="B140" s="266"/>
      <c r="C140" s="223" t="s">
        <v>481</v>
      </c>
      <c r="D140" s="223"/>
      <c r="E140" s="223"/>
      <c r="F140" s="244" t="s">
        <v>445</v>
      </c>
      <c r="G140" s="223"/>
      <c r="H140" s="223" t="s">
        <v>481</v>
      </c>
      <c r="I140" s="223" t="s">
        <v>480</v>
      </c>
      <c r="J140" s="223"/>
      <c r="K140" s="269"/>
    </row>
    <row r="141" spans="2:11" s="1" customFormat="1" ht="15" customHeight="1">
      <c r="B141" s="266"/>
      <c r="C141" s="223" t="s">
        <v>37</v>
      </c>
      <c r="D141" s="223"/>
      <c r="E141" s="223"/>
      <c r="F141" s="244" t="s">
        <v>445</v>
      </c>
      <c r="G141" s="223"/>
      <c r="H141" s="223" t="s">
        <v>501</v>
      </c>
      <c r="I141" s="223" t="s">
        <v>480</v>
      </c>
      <c r="J141" s="223"/>
      <c r="K141" s="269"/>
    </row>
    <row r="142" spans="2:11" s="1" customFormat="1" ht="15" customHeight="1">
      <c r="B142" s="266"/>
      <c r="C142" s="223" t="s">
        <v>502</v>
      </c>
      <c r="D142" s="223"/>
      <c r="E142" s="223"/>
      <c r="F142" s="244" t="s">
        <v>445</v>
      </c>
      <c r="G142" s="223"/>
      <c r="H142" s="223" t="s">
        <v>503</v>
      </c>
      <c r="I142" s="223" t="s">
        <v>480</v>
      </c>
      <c r="J142" s="223"/>
      <c r="K142" s="269"/>
    </row>
    <row r="143" spans="2:11" s="1" customFormat="1" ht="15" customHeight="1">
      <c r="B143" s="270"/>
      <c r="C143" s="271"/>
      <c r="D143" s="271"/>
      <c r="E143" s="271"/>
      <c r="F143" s="271"/>
      <c r="G143" s="271"/>
      <c r="H143" s="271"/>
      <c r="I143" s="271"/>
      <c r="J143" s="271"/>
      <c r="K143" s="272"/>
    </row>
    <row r="144" spans="2:11" s="1" customFormat="1" ht="18.75" customHeight="1">
      <c r="B144" s="257"/>
      <c r="C144" s="257"/>
      <c r="D144" s="257"/>
      <c r="E144" s="257"/>
      <c r="F144" s="258"/>
      <c r="G144" s="257"/>
      <c r="H144" s="257"/>
      <c r="I144" s="257"/>
      <c r="J144" s="257"/>
      <c r="K144" s="257"/>
    </row>
    <row r="145" spans="2:11" s="1" customFormat="1" ht="18.75" customHeight="1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</row>
    <row r="146" spans="2:11" s="1" customFormat="1" ht="7.5" customHeight="1">
      <c r="B146" s="231"/>
      <c r="C146" s="232"/>
      <c r="D146" s="232"/>
      <c r="E146" s="232"/>
      <c r="F146" s="232"/>
      <c r="G146" s="232"/>
      <c r="H146" s="232"/>
      <c r="I146" s="232"/>
      <c r="J146" s="232"/>
      <c r="K146" s="233"/>
    </row>
    <row r="147" spans="2:11" s="1" customFormat="1" ht="45" customHeight="1">
      <c r="B147" s="234"/>
      <c r="C147" s="343" t="s">
        <v>504</v>
      </c>
      <c r="D147" s="343"/>
      <c r="E147" s="343"/>
      <c r="F147" s="343"/>
      <c r="G147" s="343"/>
      <c r="H147" s="343"/>
      <c r="I147" s="343"/>
      <c r="J147" s="343"/>
      <c r="K147" s="235"/>
    </row>
    <row r="148" spans="2:11" s="1" customFormat="1" ht="17.25" customHeight="1">
      <c r="B148" s="234"/>
      <c r="C148" s="236" t="s">
        <v>439</v>
      </c>
      <c r="D148" s="236"/>
      <c r="E148" s="236"/>
      <c r="F148" s="236" t="s">
        <v>440</v>
      </c>
      <c r="G148" s="237"/>
      <c r="H148" s="236" t="s">
        <v>53</v>
      </c>
      <c r="I148" s="236" t="s">
        <v>56</v>
      </c>
      <c r="J148" s="236" t="s">
        <v>441</v>
      </c>
      <c r="K148" s="235"/>
    </row>
    <row r="149" spans="2:11" s="1" customFormat="1" ht="17.25" customHeight="1">
      <c r="B149" s="234"/>
      <c r="C149" s="238" t="s">
        <v>442</v>
      </c>
      <c r="D149" s="238"/>
      <c r="E149" s="238"/>
      <c r="F149" s="239" t="s">
        <v>443</v>
      </c>
      <c r="G149" s="240"/>
      <c r="H149" s="238"/>
      <c r="I149" s="238"/>
      <c r="J149" s="238" t="s">
        <v>444</v>
      </c>
      <c r="K149" s="235"/>
    </row>
    <row r="150" spans="2:11" s="1" customFormat="1" ht="5.25" customHeight="1">
      <c r="B150" s="246"/>
      <c r="C150" s="241"/>
      <c r="D150" s="241"/>
      <c r="E150" s="241"/>
      <c r="F150" s="241"/>
      <c r="G150" s="242"/>
      <c r="H150" s="241"/>
      <c r="I150" s="241"/>
      <c r="J150" s="241"/>
      <c r="K150" s="269"/>
    </row>
    <row r="151" spans="2:11" s="1" customFormat="1" ht="15" customHeight="1">
      <c r="B151" s="246"/>
      <c r="C151" s="273" t="s">
        <v>448</v>
      </c>
      <c r="D151" s="223"/>
      <c r="E151" s="223"/>
      <c r="F151" s="274" t="s">
        <v>445</v>
      </c>
      <c r="G151" s="223"/>
      <c r="H151" s="273" t="s">
        <v>485</v>
      </c>
      <c r="I151" s="273" t="s">
        <v>447</v>
      </c>
      <c r="J151" s="273">
        <v>120</v>
      </c>
      <c r="K151" s="269"/>
    </row>
    <row r="152" spans="2:11" s="1" customFormat="1" ht="15" customHeight="1">
      <c r="B152" s="246"/>
      <c r="C152" s="273" t="s">
        <v>494</v>
      </c>
      <c r="D152" s="223"/>
      <c r="E152" s="223"/>
      <c r="F152" s="274" t="s">
        <v>445</v>
      </c>
      <c r="G152" s="223"/>
      <c r="H152" s="273" t="s">
        <v>505</v>
      </c>
      <c r="I152" s="273" t="s">
        <v>447</v>
      </c>
      <c r="J152" s="273" t="s">
        <v>496</v>
      </c>
      <c r="K152" s="269"/>
    </row>
    <row r="153" spans="2:11" s="1" customFormat="1" ht="15" customHeight="1">
      <c r="B153" s="246"/>
      <c r="C153" s="273" t="s">
        <v>393</v>
      </c>
      <c r="D153" s="223"/>
      <c r="E153" s="223"/>
      <c r="F153" s="274" t="s">
        <v>445</v>
      </c>
      <c r="G153" s="223"/>
      <c r="H153" s="273" t="s">
        <v>506</v>
      </c>
      <c r="I153" s="273" t="s">
        <v>447</v>
      </c>
      <c r="J153" s="273" t="s">
        <v>496</v>
      </c>
      <c r="K153" s="269"/>
    </row>
    <row r="154" spans="2:11" s="1" customFormat="1" ht="15" customHeight="1">
      <c r="B154" s="246"/>
      <c r="C154" s="273" t="s">
        <v>450</v>
      </c>
      <c r="D154" s="223"/>
      <c r="E154" s="223"/>
      <c r="F154" s="274" t="s">
        <v>451</v>
      </c>
      <c r="G154" s="223"/>
      <c r="H154" s="273" t="s">
        <v>485</v>
      </c>
      <c r="I154" s="273" t="s">
        <v>447</v>
      </c>
      <c r="J154" s="273">
        <v>50</v>
      </c>
      <c r="K154" s="269"/>
    </row>
    <row r="155" spans="2:11" s="1" customFormat="1" ht="15" customHeight="1">
      <c r="B155" s="246"/>
      <c r="C155" s="273" t="s">
        <v>453</v>
      </c>
      <c r="D155" s="223"/>
      <c r="E155" s="223"/>
      <c r="F155" s="274" t="s">
        <v>445</v>
      </c>
      <c r="G155" s="223"/>
      <c r="H155" s="273" t="s">
        <v>485</v>
      </c>
      <c r="I155" s="273" t="s">
        <v>455</v>
      </c>
      <c r="J155" s="273"/>
      <c r="K155" s="269"/>
    </row>
    <row r="156" spans="2:11" s="1" customFormat="1" ht="15" customHeight="1">
      <c r="B156" s="246"/>
      <c r="C156" s="273" t="s">
        <v>464</v>
      </c>
      <c r="D156" s="223"/>
      <c r="E156" s="223"/>
      <c r="F156" s="274" t="s">
        <v>451</v>
      </c>
      <c r="G156" s="223"/>
      <c r="H156" s="273" t="s">
        <v>485</v>
      </c>
      <c r="I156" s="273" t="s">
        <v>447</v>
      </c>
      <c r="J156" s="273">
        <v>50</v>
      </c>
      <c r="K156" s="269"/>
    </row>
    <row r="157" spans="2:11" s="1" customFormat="1" ht="15" customHeight="1">
      <c r="B157" s="246"/>
      <c r="C157" s="273" t="s">
        <v>472</v>
      </c>
      <c r="D157" s="223"/>
      <c r="E157" s="223"/>
      <c r="F157" s="274" t="s">
        <v>451</v>
      </c>
      <c r="G157" s="223"/>
      <c r="H157" s="273" t="s">
        <v>485</v>
      </c>
      <c r="I157" s="273" t="s">
        <v>447</v>
      </c>
      <c r="J157" s="273">
        <v>50</v>
      </c>
      <c r="K157" s="269"/>
    </row>
    <row r="158" spans="2:11" s="1" customFormat="1" ht="15" customHeight="1">
      <c r="B158" s="246"/>
      <c r="C158" s="273" t="s">
        <v>470</v>
      </c>
      <c r="D158" s="223"/>
      <c r="E158" s="223"/>
      <c r="F158" s="274" t="s">
        <v>451</v>
      </c>
      <c r="G158" s="223"/>
      <c r="H158" s="273" t="s">
        <v>485</v>
      </c>
      <c r="I158" s="273" t="s">
        <v>447</v>
      </c>
      <c r="J158" s="273">
        <v>50</v>
      </c>
      <c r="K158" s="269"/>
    </row>
    <row r="159" spans="2:11" s="1" customFormat="1" ht="15" customHeight="1">
      <c r="B159" s="246"/>
      <c r="C159" s="273" t="s">
        <v>108</v>
      </c>
      <c r="D159" s="223"/>
      <c r="E159" s="223"/>
      <c r="F159" s="274" t="s">
        <v>445</v>
      </c>
      <c r="G159" s="223"/>
      <c r="H159" s="273" t="s">
        <v>507</v>
      </c>
      <c r="I159" s="273" t="s">
        <v>447</v>
      </c>
      <c r="J159" s="273" t="s">
        <v>508</v>
      </c>
      <c r="K159" s="269"/>
    </row>
    <row r="160" spans="2:11" s="1" customFormat="1" ht="15" customHeight="1">
      <c r="B160" s="246"/>
      <c r="C160" s="273" t="s">
        <v>509</v>
      </c>
      <c r="D160" s="223"/>
      <c r="E160" s="223"/>
      <c r="F160" s="274" t="s">
        <v>445</v>
      </c>
      <c r="G160" s="223"/>
      <c r="H160" s="273" t="s">
        <v>510</v>
      </c>
      <c r="I160" s="273" t="s">
        <v>480</v>
      </c>
      <c r="J160" s="273"/>
      <c r="K160" s="269"/>
    </row>
    <row r="161" spans="2:11" s="1" customFormat="1" ht="15" customHeight="1">
      <c r="B161" s="275"/>
      <c r="C161" s="276"/>
      <c r="D161" s="276"/>
      <c r="E161" s="276"/>
      <c r="F161" s="276"/>
      <c r="G161" s="276"/>
      <c r="H161" s="276"/>
      <c r="I161" s="276"/>
      <c r="J161" s="276"/>
      <c r="K161" s="277"/>
    </row>
    <row r="162" spans="2:11" s="1" customFormat="1" ht="18.75" customHeight="1">
      <c r="B162" s="257"/>
      <c r="C162" s="267"/>
      <c r="D162" s="267"/>
      <c r="E162" s="267"/>
      <c r="F162" s="278"/>
      <c r="G162" s="267"/>
      <c r="H162" s="267"/>
      <c r="I162" s="267"/>
      <c r="J162" s="267"/>
      <c r="K162" s="257"/>
    </row>
    <row r="163" spans="2:11" s="1" customFormat="1" ht="18.75" customHeight="1">
      <c r="B163" s="257"/>
      <c r="C163" s="267"/>
      <c r="D163" s="267"/>
      <c r="E163" s="267"/>
      <c r="F163" s="278"/>
      <c r="G163" s="267"/>
      <c r="H163" s="267"/>
      <c r="I163" s="267"/>
      <c r="J163" s="267"/>
      <c r="K163" s="257"/>
    </row>
    <row r="164" spans="2:11" s="1" customFormat="1" ht="18.75" customHeight="1">
      <c r="B164" s="257"/>
      <c r="C164" s="267"/>
      <c r="D164" s="267"/>
      <c r="E164" s="267"/>
      <c r="F164" s="278"/>
      <c r="G164" s="267"/>
      <c r="H164" s="267"/>
      <c r="I164" s="267"/>
      <c r="J164" s="267"/>
      <c r="K164" s="257"/>
    </row>
    <row r="165" spans="2:11" s="1" customFormat="1" ht="18.75" customHeight="1">
      <c r="B165" s="257"/>
      <c r="C165" s="267"/>
      <c r="D165" s="267"/>
      <c r="E165" s="267"/>
      <c r="F165" s="278"/>
      <c r="G165" s="267"/>
      <c r="H165" s="267"/>
      <c r="I165" s="267"/>
      <c r="J165" s="267"/>
      <c r="K165" s="257"/>
    </row>
    <row r="166" spans="2:11" s="1" customFormat="1" ht="18.75" customHeight="1">
      <c r="B166" s="257"/>
      <c r="C166" s="267"/>
      <c r="D166" s="267"/>
      <c r="E166" s="267"/>
      <c r="F166" s="278"/>
      <c r="G166" s="267"/>
      <c r="H166" s="267"/>
      <c r="I166" s="267"/>
      <c r="J166" s="267"/>
      <c r="K166" s="257"/>
    </row>
    <row r="167" spans="2:11" s="1" customFormat="1" ht="18.75" customHeight="1">
      <c r="B167" s="257"/>
      <c r="C167" s="267"/>
      <c r="D167" s="267"/>
      <c r="E167" s="267"/>
      <c r="F167" s="278"/>
      <c r="G167" s="267"/>
      <c r="H167" s="267"/>
      <c r="I167" s="267"/>
      <c r="J167" s="267"/>
      <c r="K167" s="257"/>
    </row>
    <row r="168" spans="2:11" s="1" customFormat="1" ht="18.75" customHeight="1">
      <c r="B168" s="257"/>
      <c r="C168" s="267"/>
      <c r="D168" s="267"/>
      <c r="E168" s="267"/>
      <c r="F168" s="278"/>
      <c r="G168" s="267"/>
      <c r="H168" s="267"/>
      <c r="I168" s="267"/>
      <c r="J168" s="267"/>
      <c r="K168" s="257"/>
    </row>
    <row r="169" spans="2:11" s="1" customFormat="1" ht="18.75" customHeight="1"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</row>
    <row r="170" spans="2:11" s="1" customFormat="1" ht="7.5" customHeight="1">
      <c r="B170" s="212"/>
      <c r="C170" s="213"/>
      <c r="D170" s="213"/>
      <c r="E170" s="213"/>
      <c r="F170" s="213"/>
      <c r="G170" s="213"/>
      <c r="H170" s="213"/>
      <c r="I170" s="213"/>
      <c r="J170" s="213"/>
      <c r="K170" s="214"/>
    </row>
    <row r="171" spans="2:11" s="1" customFormat="1" ht="45" customHeight="1">
      <c r="B171" s="215"/>
      <c r="C171" s="344" t="s">
        <v>511</v>
      </c>
      <c r="D171" s="344"/>
      <c r="E171" s="344"/>
      <c r="F171" s="344"/>
      <c r="G171" s="344"/>
      <c r="H171" s="344"/>
      <c r="I171" s="344"/>
      <c r="J171" s="344"/>
      <c r="K171" s="216"/>
    </row>
    <row r="172" spans="2:11" s="1" customFormat="1" ht="17.25" customHeight="1">
      <c r="B172" s="215"/>
      <c r="C172" s="236" t="s">
        <v>439</v>
      </c>
      <c r="D172" s="236"/>
      <c r="E172" s="236"/>
      <c r="F172" s="236" t="s">
        <v>440</v>
      </c>
      <c r="G172" s="279"/>
      <c r="H172" s="280" t="s">
        <v>53</v>
      </c>
      <c r="I172" s="280" t="s">
        <v>56</v>
      </c>
      <c r="J172" s="236" t="s">
        <v>441</v>
      </c>
      <c r="K172" s="216"/>
    </row>
    <row r="173" spans="2:11" s="1" customFormat="1" ht="17.25" customHeight="1">
      <c r="B173" s="217"/>
      <c r="C173" s="238" t="s">
        <v>442</v>
      </c>
      <c r="D173" s="238"/>
      <c r="E173" s="238"/>
      <c r="F173" s="239" t="s">
        <v>443</v>
      </c>
      <c r="G173" s="281"/>
      <c r="H173" s="282"/>
      <c r="I173" s="282"/>
      <c r="J173" s="238" t="s">
        <v>444</v>
      </c>
      <c r="K173" s="218"/>
    </row>
    <row r="174" spans="2:11" s="1" customFormat="1" ht="5.25" customHeight="1">
      <c r="B174" s="246"/>
      <c r="C174" s="241"/>
      <c r="D174" s="241"/>
      <c r="E174" s="241"/>
      <c r="F174" s="241"/>
      <c r="G174" s="242"/>
      <c r="H174" s="241"/>
      <c r="I174" s="241"/>
      <c r="J174" s="241"/>
      <c r="K174" s="269"/>
    </row>
    <row r="175" spans="2:11" s="1" customFormat="1" ht="15" customHeight="1">
      <c r="B175" s="246"/>
      <c r="C175" s="223" t="s">
        <v>448</v>
      </c>
      <c r="D175" s="223"/>
      <c r="E175" s="223"/>
      <c r="F175" s="244" t="s">
        <v>445</v>
      </c>
      <c r="G175" s="223"/>
      <c r="H175" s="223" t="s">
        <v>485</v>
      </c>
      <c r="I175" s="223" t="s">
        <v>447</v>
      </c>
      <c r="J175" s="223">
        <v>120</v>
      </c>
      <c r="K175" s="269"/>
    </row>
    <row r="176" spans="2:11" s="1" customFormat="1" ht="15" customHeight="1">
      <c r="B176" s="246"/>
      <c r="C176" s="223" t="s">
        <v>494</v>
      </c>
      <c r="D176" s="223"/>
      <c r="E176" s="223"/>
      <c r="F176" s="244" t="s">
        <v>445</v>
      </c>
      <c r="G176" s="223"/>
      <c r="H176" s="223" t="s">
        <v>495</v>
      </c>
      <c r="I176" s="223" t="s">
        <v>447</v>
      </c>
      <c r="J176" s="223" t="s">
        <v>496</v>
      </c>
      <c r="K176" s="269"/>
    </row>
    <row r="177" spans="2:11" s="1" customFormat="1" ht="15" customHeight="1">
      <c r="B177" s="246"/>
      <c r="C177" s="223" t="s">
        <v>393</v>
      </c>
      <c r="D177" s="223"/>
      <c r="E177" s="223"/>
      <c r="F177" s="244" t="s">
        <v>445</v>
      </c>
      <c r="G177" s="223"/>
      <c r="H177" s="223" t="s">
        <v>512</v>
      </c>
      <c r="I177" s="223" t="s">
        <v>447</v>
      </c>
      <c r="J177" s="223" t="s">
        <v>496</v>
      </c>
      <c r="K177" s="269"/>
    </row>
    <row r="178" spans="2:11" s="1" customFormat="1" ht="15" customHeight="1">
      <c r="B178" s="246"/>
      <c r="C178" s="223" t="s">
        <v>450</v>
      </c>
      <c r="D178" s="223"/>
      <c r="E178" s="223"/>
      <c r="F178" s="244" t="s">
        <v>451</v>
      </c>
      <c r="G178" s="223"/>
      <c r="H178" s="223" t="s">
        <v>512</v>
      </c>
      <c r="I178" s="223" t="s">
        <v>447</v>
      </c>
      <c r="J178" s="223">
        <v>50</v>
      </c>
      <c r="K178" s="269"/>
    </row>
    <row r="179" spans="2:11" s="1" customFormat="1" ht="15" customHeight="1">
      <c r="B179" s="246"/>
      <c r="C179" s="223" t="s">
        <v>453</v>
      </c>
      <c r="D179" s="223"/>
      <c r="E179" s="223"/>
      <c r="F179" s="244" t="s">
        <v>445</v>
      </c>
      <c r="G179" s="223"/>
      <c r="H179" s="223" t="s">
        <v>512</v>
      </c>
      <c r="I179" s="223" t="s">
        <v>455</v>
      </c>
      <c r="J179" s="223"/>
      <c r="K179" s="269"/>
    </row>
    <row r="180" spans="2:11" s="1" customFormat="1" ht="15" customHeight="1">
      <c r="B180" s="246"/>
      <c r="C180" s="223" t="s">
        <v>464</v>
      </c>
      <c r="D180" s="223"/>
      <c r="E180" s="223"/>
      <c r="F180" s="244" t="s">
        <v>451</v>
      </c>
      <c r="G180" s="223"/>
      <c r="H180" s="223" t="s">
        <v>512</v>
      </c>
      <c r="I180" s="223" t="s">
        <v>447</v>
      </c>
      <c r="J180" s="223">
        <v>50</v>
      </c>
      <c r="K180" s="269"/>
    </row>
    <row r="181" spans="2:11" s="1" customFormat="1" ht="15" customHeight="1">
      <c r="B181" s="246"/>
      <c r="C181" s="223" t="s">
        <v>472</v>
      </c>
      <c r="D181" s="223"/>
      <c r="E181" s="223"/>
      <c r="F181" s="244" t="s">
        <v>451</v>
      </c>
      <c r="G181" s="223"/>
      <c r="H181" s="223" t="s">
        <v>512</v>
      </c>
      <c r="I181" s="223" t="s">
        <v>447</v>
      </c>
      <c r="J181" s="223">
        <v>50</v>
      </c>
      <c r="K181" s="269"/>
    </row>
    <row r="182" spans="2:11" s="1" customFormat="1" ht="15" customHeight="1">
      <c r="B182" s="246"/>
      <c r="C182" s="223" t="s">
        <v>470</v>
      </c>
      <c r="D182" s="223"/>
      <c r="E182" s="223"/>
      <c r="F182" s="244" t="s">
        <v>451</v>
      </c>
      <c r="G182" s="223"/>
      <c r="H182" s="223" t="s">
        <v>512</v>
      </c>
      <c r="I182" s="223" t="s">
        <v>447</v>
      </c>
      <c r="J182" s="223">
        <v>50</v>
      </c>
      <c r="K182" s="269"/>
    </row>
    <row r="183" spans="2:11" s="1" customFormat="1" ht="15" customHeight="1">
      <c r="B183" s="246"/>
      <c r="C183" s="223" t="s">
        <v>114</v>
      </c>
      <c r="D183" s="223"/>
      <c r="E183" s="223"/>
      <c r="F183" s="244" t="s">
        <v>445</v>
      </c>
      <c r="G183" s="223"/>
      <c r="H183" s="223" t="s">
        <v>513</v>
      </c>
      <c r="I183" s="223" t="s">
        <v>514</v>
      </c>
      <c r="J183" s="223"/>
      <c r="K183" s="269"/>
    </row>
    <row r="184" spans="2:11" s="1" customFormat="1" ht="15" customHeight="1">
      <c r="B184" s="246"/>
      <c r="C184" s="223" t="s">
        <v>56</v>
      </c>
      <c r="D184" s="223"/>
      <c r="E184" s="223"/>
      <c r="F184" s="244" t="s">
        <v>445</v>
      </c>
      <c r="G184" s="223"/>
      <c r="H184" s="223" t="s">
        <v>515</v>
      </c>
      <c r="I184" s="223" t="s">
        <v>516</v>
      </c>
      <c r="J184" s="223">
        <v>1</v>
      </c>
      <c r="K184" s="269"/>
    </row>
    <row r="185" spans="2:11" s="1" customFormat="1" ht="15" customHeight="1">
      <c r="B185" s="246"/>
      <c r="C185" s="223" t="s">
        <v>52</v>
      </c>
      <c r="D185" s="223"/>
      <c r="E185" s="223"/>
      <c r="F185" s="244" t="s">
        <v>445</v>
      </c>
      <c r="G185" s="223"/>
      <c r="H185" s="223" t="s">
        <v>517</v>
      </c>
      <c r="I185" s="223" t="s">
        <v>447</v>
      </c>
      <c r="J185" s="223">
        <v>20</v>
      </c>
      <c r="K185" s="269"/>
    </row>
    <row r="186" spans="2:11" s="1" customFormat="1" ht="15" customHeight="1">
      <c r="B186" s="246"/>
      <c r="C186" s="223" t="s">
        <v>53</v>
      </c>
      <c r="D186" s="223"/>
      <c r="E186" s="223"/>
      <c r="F186" s="244" t="s">
        <v>445</v>
      </c>
      <c r="G186" s="223"/>
      <c r="H186" s="223" t="s">
        <v>518</v>
      </c>
      <c r="I186" s="223" t="s">
        <v>447</v>
      </c>
      <c r="J186" s="223">
        <v>255</v>
      </c>
      <c r="K186" s="269"/>
    </row>
    <row r="187" spans="2:11" s="1" customFormat="1" ht="15" customHeight="1">
      <c r="B187" s="246"/>
      <c r="C187" s="223" t="s">
        <v>115</v>
      </c>
      <c r="D187" s="223"/>
      <c r="E187" s="223"/>
      <c r="F187" s="244" t="s">
        <v>445</v>
      </c>
      <c r="G187" s="223"/>
      <c r="H187" s="223" t="s">
        <v>409</v>
      </c>
      <c r="I187" s="223" t="s">
        <v>447</v>
      </c>
      <c r="J187" s="223">
        <v>10</v>
      </c>
      <c r="K187" s="269"/>
    </row>
    <row r="188" spans="2:11" s="1" customFormat="1" ht="15" customHeight="1">
      <c r="B188" s="246"/>
      <c r="C188" s="223" t="s">
        <v>116</v>
      </c>
      <c r="D188" s="223"/>
      <c r="E188" s="223"/>
      <c r="F188" s="244" t="s">
        <v>445</v>
      </c>
      <c r="G188" s="223"/>
      <c r="H188" s="223" t="s">
        <v>519</v>
      </c>
      <c r="I188" s="223" t="s">
        <v>480</v>
      </c>
      <c r="J188" s="223"/>
      <c r="K188" s="269"/>
    </row>
    <row r="189" spans="2:11" s="1" customFormat="1" ht="15" customHeight="1">
      <c r="B189" s="246"/>
      <c r="C189" s="223" t="s">
        <v>520</v>
      </c>
      <c r="D189" s="223"/>
      <c r="E189" s="223"/>
      <c r="F189" s="244" t="s">
        <v>445</v>
      </c>
      <c r="G189" s="223"/>
      <c r="H189" s="223" t="s">
        <v>521</v>
      </c>
      <c r="I189" s="223" t="s">
        <v>480</v>
      </c>
      <c r="J189" s="223"/>
      <c r="K189" s="269"/>
    </row>
    <row r="190" spans="2:11" s="1" customFormat="1" ht="15" customHeight="1">
      <c r="B190" s="246"/>
      <c r="C190" s="223" t="s">
        <v>509</v>
      </c>
      <c r="D190" s="223"/>
      <c r="E190" s="223"/>
      <c r="F190" s="244" t="s">
        <v>445</v>
      </c>
      <c r="G190" s="223"/>
      <c r="H190" s="223" t="s">
        <v>522</v>
      </c>
      <c r="I190" s="223" t="s">
        <v>480</v>
      </c>
      <c r="J190" s="223"/>
      <c r="K190" s="269"/>
    </row>
    <row r="191" spans="2:11" s="1" customFormat="1" ht="15" customHeight="1">
      <c r="B191" s="246"/>
      <c r="C191" s="223" t="s">
        <v>118</v>
      </c>
      <c r="D191" s="223"/>
      <c r="E191" s="223"/>
      <c r="F191" s="244" t="s">
        <v>451</v>
      </c>
      <c r="G191" s="223"/>
      <c r="H191" s="223" t="s">
        <v>523</v>
      </c>
      <c r="I191" s="223" t="s">
        <v>447</v>
      </c>
      <c r="J191" s="223">
        <v>50</v>
      </c>
      <c r="K191" s="269"/>
    </row>
    <row r="192" spans="2:11" s="1" customFormat="1" ht="15" customHeight="1">
      <c r="B192" s="246"/>
      <c r="C192" s="223" t="s">
        <v>524</v>
      </c>
      <c r="D192" s="223"/>
      <c r="E192" s="223"/>
      <c r="F192" s="244" t="s">
        <v>451</v>
      </c>
      <c r="G192" s="223"/>
      <c r="H192" s="223" t="s">
        <v>525</v>
      </c>
      <c r="I192" s="223" t="s">
        <v>526</v>
      </c>
      <c r="J192" s="223"/>
      <c r="K192" s="269"/>
    </row>
    <row r="193" spans="2:11" s="1" customFormat="1" ht="15" customHeight="1">
      <c r="B193" s="246"/>
      <c r="C193" s="223" t="s">
        <v>527</v>
      </c>
      <c r="D193" s="223"/>
      <c r="E193" s="223"/>
      <c r="F193" s="244" t="s">
        <v>451</v>
      </c>
      <c r="G193" s="223"/>
      <c r="H193" s="223" t="s">
        <v>528</v>
      </c>
      <c r="I193" s="223" t="s">
        <v>526</v>
      </c>
      <c r="J193" s="223"/>
      <c r="K193" s="269"/>
    </row>
    <row r="194" spans="2:11" s="1" customFormat="1" ht="15" customHeight="1">
      <c r="B194" s="246"/>
      <c r="C194" s="223" t="s">
        <v>529</v>
      </c>
      <c r="D194" s="223"/>
      <c r="E194" s="223"/>
      <c r="F194" s="244" t="s">
        <v>451</v>
      </c>
      <c r="G194" s="223"/>
      <c r="H194" s="223" t="s">
        <v>530</v>
      </c>
      <c r="I194" s="223" t="s">
        <v>526</v>
      </c>
      <c r="J194" s="223"/>
      <c r="K194" s="269"/>
    </row>
    <row r="195" spans="2:11" s="1" customFormat="1" ht="15" customHeight="1">
      <c r="B195" s="246"/>
      <c r="C195" s="283" t="s">
        <v>531</v>
      </c>
      <c r="D195" s="223"/>
      <c r="E195" s="223"/>
      <c r="F195" s="244" t="s">
        <v>451</v>
      </c>
      <c r="G195" s="223"/>
      <c r="H195" s="223" t="s">
        <v>532</v>
      </c>
      <c r="I195" s="223" t="s">
        <v>533</v>
      </c>
      <c r="J195" s="284" t="s">
        <v>534</v>
      </c>
      <c r="K195" s="269"/>
    </row>
    <row r="196" spans="2:11" s="1" customFormat="1" ht="15" customHeight="1">
      <c r="B196" s="246"/>
      <c r="C196" s="283" t="s">
        <v>41</v>
      </c>
      <c r="D196" s="223"/>
      <c r="E196" s="223"/>
      <c r="F196" s="244" t="s">
        <v>445</v>
      </c>
      <c r="G196" s="223"/>
      <c r="H196" s="220" t="s">
        <v>535</v>
      </c>
      <c r="I196" s="223" t="s">
        <v>536</v>
      </c>
      <c r="J196" s="223"/>
      <c r="K196" s="269"/>
    </row>
    <row r="197" spans="2:11" s="1" customFormat="1" ht="15" customHeight="1">
      <c r="B197" s="246"/>
      <c r="C197" s="283" t="s">
        <v>537</v>
      </c>
      <c r="D197" s="223"/>
      <c r="E197" s="223"/>
      <c r="F197" s="244" t="s">
        <v>445</v>
      </c>
      <c r="G197" s="223"/>
      <c r="H197" s="223" t="s">
        <v>538</v>
      </c>
      <c r="I197" s="223" t="s">
        <v>480</v>
      </c>
      <c r="J197" s="223"/>
      <c r="K197" s="269"/>
    </row>
    <row r="198" spans="2:11" s="1" customFormat="1" ht="15" customHeight="1">
      <c r="B198" s="246"/>
      <c r="C198" s="283" t="s">
        <v>539</v>
      </c>
      <c r="D198" s="223"/>
      <c r="E198" s="223"/>
      <c r="F198" s="244" t="s">
        <v>445</v>
      </c>
      <c r="G198" s="223"/>
      <c r="H198" s="223" t="s">
        <v>540</v>
      </c>
      <c r="I198" s="223" t="s">
        <v>480</v>
      </c>
      <c r="J198" s="223"/>
      <c r="K198" s="269"/>
    </row>
    <row r="199" spans="2:11" s="1" customFormat="1" ht="15" customHeight="1">
      <c r="B199" s="246"/>
      <c r="C199" s="283" t="s">
        <v>541</v>
      </c>
      <c r="D199" s="223"/>
      <c r="E199" s="223"/>
      <c r="F199" s="244" t="s">
        <v>451</v>
      </c>
      <c r="G199" s="223"/>
      <c r="H199" s="223" t="s">
        <v>542</v>
      </c>
      <c r="I199" s="223" t="s">
        <v>480</v>
      </c>
      <c r="J199" s="223"/>
      <c r="K199" s="269"/>
    </row>
    <row r="200" spans="2:11" s="1" customFormat="1" ht="15" customHeight="1">
      <c r="B200" s="275"/>
      <c r="C200" s="285"/>
      <c r="D200" s="276"/>
      <c r="E200" s="276"/>
      <c r="F200" s="276"/>
      <c r="G200" s="276"/>
      <c r="H200" s="276"/>
      <c r="I200" s="276"/>
      <c r="J200" s="276"/>
      <c r="K200" s="277"/>
    </row>
    <row r="201" spans="2:11" s="1" customFormat="1" ht="18.75" customHeight="1">
      <c r="B201" s="257"/>
      <c r="C201" s="267"/>
      <c r="D201" s="267"/>
      <c r="E201" s="267"/>
      <c r="F201" s="278"/>
      <c r="G201" s="267"/>
      <c r="H201" s="267"/>
      <c r="I201" s="267"/>
      <c r="J201" s="267"/>
      <c r="K201" s="257"/>
    </row>
    <row r="202" spans="2:11" s="1" customFormat="1" ht="18.75" customHeight="1"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</row>
    <row r="203" spans="2:11" s="1" customFormat="1" ht="13.5">
      <c r="B203" s="212"/>
      <c r="C203" s="213"/>
      <c r="D203" s="213"/>
      <c r="E203" s="213"/>
      <c r="F203" s="213"/>
      <c r="G203" s="213"/>
      <c r="H203" s="213"/>
      <c r="I203" s="213"/>
      <c r="J203" s="213"/>
      <c r="K203" s="214"/>
    </row>
    <row r="204" spans="2:11" s="1" customFormat="1" ht="21" customHeight="1">
      <c r="B204" s="215"/>
      <c r="C204" s="344" t="s">
        <v>543</v>
      </c>
      <c r="D204" s="344"/>
      <c r="E204" s="344"/>
      <c r="F204" s="344"/>
      <c r="G204" s="344"/>
      <c r="H204" s="344"/>
      <c r="I204" s="344"/>
      <c r="J204" s="344"/>
      <c r="K204" s="216"/>
    </row>
    <row r="205" spans="2:11" s="1" customFormat="1" ht="25.5" customHeight="1">
      <c r="B205" s="215"/>
      <c r="C205" s="286" t="s">
        <v>544</v>
      </c>
      <c r="D205" s="286"/>
      <c r="E205" s="286"/>
      <c r="F205" s="286" t="s">
        <v>545</v>
      </c>
      <c r="G205" s="287"/>
      <c r="H205" s="345" t="s">
        <v>546</v>
      </c>
      <c r="I205" s="345"/>
      <c r="J205" s="345"/>
      <c r="K205" s="216"/>
    </row>
    <row r="206" spans="2:11" s="1" customFormat="1" ht="5.25" customHeight="1">
      <c r="B206" s="246"/>
      <c r="C206" s="241"/>
      <c r="D206" s="241"/>
      <c r="E206" s="241"/>
      <c r="F206" s="241"/>
      <c r="G206" s="267"/>
      <c r="H206" s="241"/>
      <c r="I206" s="241"/>
      <c r="J206" s="241"/>
      <c r="K206" s="269"/>
    </row>
    <row r="207" spans="2:11" s="1" customFormat="1" ht="15" customHeight="1">
      <c r="B207" s="246"/>
      <c r="C207" s="223" t="s">
        <v>536</v>
      </c>
      <c r="D207" s="223"/>
      <c r="E207" s="223"/>
      <c r="F207" s="244" t="s">
        <v>42</v>
      </c>
      <c r="G207" s="223"/>
      <c r="H207" s="346" t="s">
        <v>547</v>
      </c>
      <c r="I207" s="346"/>
      <c r="J207" s="346"/>
      <c r="K207" s="269"/>
    </row>
    <row r="208" spans="2:11" s="1" customFormat="1" ht="15" customHeight="1">
      <c r="B208" s="246"/>
      <c r="C208" s="223"/>
      <c r="D208" s="223"/>
      <c r="E208" s="223"/>
      <c r="F208" s="244" t="s">
        <v>43</v>
      </c>
      <c r="G208" s="223"/>
      <c r="H208" s="346" t="s">
        <v>548</v>
      </c>
      <c r="I208" s="346"/>
      <c r="J208" s="346"/>
      <c r="K208" s="269"/>
    </row>
    <row r="209" spans="2:11" s="1" customFormat="1" ht="15" customHeight="1">
      <c r="B209" s="246"/>
      <c r="C209" s="223"/>
      <c r="D209" s="223"/>
      <c r="E209" s="223"/>
      <c r="F209" s="244" t="s">
        <v>46</v>
      </c>
      <c r="G209" s="223"/>
      <c r="H209" s="346" t="s">
        <v>549</v>
      </c>
      <c r="I209" s="346"/>
      <c r="J209" s="346"/>
      <c r="K209" s="269"/>
    </row>
    <row r="210" spans="2:11" s="1" customFormat="1" ht="15" customHeight="1">
      <c r="B210" s="246"/>
      <c r="C210" s="223"/>
      <c r="D210" s="223"/>
      <c r="E210" s="223"/>
      <c r="F210" s="244" t="s">
        <v>44</v>
      </c>
      <c r="G210" s="223"/>
      <c r="H210" s="346" t="s">
        <v>550</v>
      </c>
      <c r="I210" s="346"/>
      <c r="J210" s="346"/>
      <c r="K210" s="269"/>
    </row>
    <row r="211" spans="2:11" s="1" customFormat="1" ht="15" customHeight="1">
      <c r="B211" s="246"/>
      <c r="C211" s="223"/>
      <c r="D211" s="223"/>
      <c r="E211" s="223"/>
      <c r="F211" s="244" t="s">
        <v>45</v>
      </c>
      <c r="G211" s="223"/>
      <c r="H211" s="346" t="s">
        <v>551</v>
      </c>
      <c r="I211" s="346"/>
      <c r="J211" s="346"/>
      <c r="K211" s="269"/>
    </row>
    <row r="212" spans="2:11" s="1" customFormat="1" ht="15" customHeight="1">
      <c r="B212" s="246"/>
      <c r="C212" s="223"/>
      <c r="D212" s="223"/>
      <c r="E212" s="223"/>
      <c r="F212" s="244"/>
      <c r="G212" s="223"/>
      <c r="H212" s="223"/>
      <c r="I212" s="223"/>
      <c r="J212" s="223"/>
      <c r="K212" s="269"/>
    </row>
    <row r="213" spans="2:11" s="1" customFormat="1" ht="15" customHeight="1">
      <c r="B213" s="246"/>
      <c r="C213" s="223" t="s">
        <v>492</v>
      </c>
      <c r="D213" s="223"/>
      <c r="E213" s="223"/>
      <c r="F213" s="244" t="s">
        <v>78</v>
      </c>
      <c r="G213" s="223"/>
      <c r="H213" s="346" t="s">
        <v>552</v>
      </c>
      <c r="I213" s="346"/>
      <c r="J213" s="346"/>
      <c r="K213" s="269"/>
    </row>
    <row r="214" spans="2:11" s="1" customFormat="1" ht="15" customHeight="1">
      <c r="B214" s="246"/>
      <c r="C214" s="223"/>
      <c r="D214" s="223"/>
      <c r="E214" s="223"/>
      <c r="F214" s="244" t="s">
        <v>389</v>
      </c>
      <c r="G214" s="223"/>
      <c r="H214" s="346" t="s">
        <v>390</v>
      </c>
      <c r="I214" s="346"/>
      <c r="J214" s="346"/>
      <c r="K214" s="269"/>
    </row>
    <row r="215" spans="2:11" s="1" customFormat="1" ht="15" customHeight="1">
      <c r="B215" s="246"/>
      <c r="C215" s="223"/>
      <c r="D215" s="223"/>
      <c r="E215" s="223"/>
      <c r="F215" s="244" t="s">
        <v>387</v>
      </c>
      <c r="G215" s="223"/>
      <c r="H215" s="346" t="s">
        <v>553</v>
      </c>
      <c r="I215" s="346"/>
      <c r="J215" s="346"/>
      <c r="K215" s="269"/>
    </row>
    <row r="216" spans="2:11" s="1" customFormat="1" ht="15" customHeight="1">
      <c r="B216" s="288"/>
      <c r="C216" s="223"/>
      <c r="D216" s="223"/>
      <c r="E216" s="223"/>
      <c r="F216" s="244" t="s">
        <v>101</v>
      </c>
      <c r="G216" s="283"/>
      <c r="H216" s="347" t="s">
        <v>102</v>
      </c>
      <c r="I216" s="347"/>
      <c r="J216" s="347"/>
      <c r="K216" s="289"/>
    </row>
    <row r="217" spans="2:11" s="1" customFormat="1" ht="15" customHeight="1">
      <c r="B217" s="288"/>
      <c r="C217" s="223"/>
      <c r="D217" s="223"/>
      <c r="E217" s="223"/>
      <c r="F217" s="244" t="s">
        <v>391</v>
      </c>
      <c r="G217" s="283"/>
      <c r="H217" s="347" t="s">
        <v>336</v>
      </c>
      <c r="I217" s="347"/>
      <c r="J217" s="347"/>
      <c r="K217" s="289"/>
    </row>
    <row r="218" spans="2:11" s="1" customFormat="1" ht="15" customHeight="1">
      <c r="B218" s="288"/>
      <c r="C218" s="223"/>
      <c r="D218" s="223"/>
      <c r="E218" s="223"/>
      <c r="F218" s="244"/>
      <c r="G218" s="283"/>
      <c r="H218" s="273"/>
      <c r="I218" s="273"/>
      <c r="J218" s="273"/>
      <c r="K218" s="289"/>
    </row>
    <row r="219" spans="2:11" s="1" customFormat="1" ht="15" customHeight="1">
      <c r="B219" s="288"/>
      <c r="C219" s="223" t="s">
        <v>516</v>
      </c>
      <c r="D219" s="223"/>
      <c r="E219" s="223"/>
      <c r="F219" s="244">
        <v>1</v>
      </c>
      <c r="G219" s="283"/>
      <c r="H219" s="347" t="s">
        <v>554</v>
      </c>
      <c r="I219" s="347"/>
      <c r="J219" s="347"/>
      <c r="K219" s="289"/>
    </row>
    <row r="220" spans="2:11" s="1" customFormat="1" ht="15" customHeight="1">
      <c r="B220" s="288"/>
      <c r="C220" s="223"/>
      <c r="D220" s="223"/>
      <c r="E220" s="223"/>
      <c r="F220" s="244">
        <v>2</v>
      </c>
      <c r="G220" s="283"/>
      <c r="H220" s="347" t="s">
        <v>555</v>
      </c>
      <c r="I220" s="347"/>
      <c r="J220" s="347"/>
      <c r="K220" s="289"/>
    </row>
    <row r="221" spans="2:11" s="1" customFormat="1" ht="15" customHeight="1">
      <c r="B221" s="288"/>
      <c r="C221" s="223"/>
      <c r="D221" s="223"/>
      <c r="E221" s="223"/>
      <c r="F221" s="244">
        <v>3</v>
      </c>
      <c r="G221" s="283"/>
      <c r="H221" s="347" t="s">
        <v>556</v>
      </c>
      <c r="I221" s="347"/>
      <c r="J221" s="347"/>
      <c r="K221" s="289"/>
    </row>
    <row r="222" spans="2:11" s="1" customFormat="1" ht="15" customHeight="1">
      <c r="B222" s="288"/>
      <c r="C222" s="223"/>
      <c r="D222" s="223"/>
      <c r="E222" s="223"/>
      <c r="F222" s="244">
        <v>4</v>
      </c>
      <c r="G222" s="283"/>
      <c r="H222" s="347" t="s">
        <v>557</v>
      </c>
      <c r="I222" s="347"/>
      <c r="J222" s="347"/>
      <c r="K222" s="289"/>
    </row>
    <row r="223" spans="2:11" s="1" customFormat="1" ht="12.75" customHeight="1">
      <c r="B223" s="290"/>
      <c r="C223" s="291"/>
      <c r="D223" s="291"/>
      <c r="E223" s="291"/>
      <c r="F223" s="291"/>
      <c r="G223" s="291"/>
      <c r="H223" s="291"/>
      <c r="I223" s="291"/>
      <c r="J223" s="291"/>
      <c r="K223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6:J6"/>
    <mergeCell ref="C7:J7"/>
    <mergeCell ref="D11:J11"/>
    <mergeCell ref="D15:J15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7:J217"/>
    <mergeCell ref="H219:J219"/>
    <mergeCell ref="H220:J220"/>
    <mergeCell ref="H221:J221"/>
    <mergeCell ref="H222:J222"/>
    <mergeCell ref="H211:J211"/>
    <mergeCell ref="H213:J213"/>
    <mergeCell ref="H214:J214"/>
    <mergeCell ref="H215:J215"/>
    <mergeCell ref="H216:J216"/>
    <mergeCell ref="H205:J205"/>
    <mergeCell ref="H207:J207"/>
    <mergeCell ref="H208:J208"/>
    <mergeCell ref="H209:J209"/>
    <mergeCell ref="H210:J210"/>
    <mergeCell ref="C102:J102"/>
    <mergeCell ref="C122:J122"/>
    <mergeCell ref="C147:J147"/>
    <mergeCell ref="C171:J171"/>
    <mergeCell ref="C204:J204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6" t="s">
        <v>80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5" customHeight="1">
      <c r="B4" s="19"/>
      <c r="D4" s="102" t="s">
        <v>104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3" t="str">
        <f>'Rekapitulace zakázky'!K6</f>
        <v>Dubanka, Dubany, odstranění nánosů, ř. km 0,000-2,240</v>
      </c>
      <c r="F7" s="334"/>
      <c r="G7" s="334"/>
      <c r="H7" s="334"/>
      <c r="L7" s="19"/>
    </row>
    <row r="8" spans="1:31" s="2" customFormat="1" ht="12" customHeight="1">
      <c r="A8" s="33"/>
      <c r="B8" s="38"/>
      <c r="C8" s="33"/>
      <c r="D8" s="104" t="s">
        <v>105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5" t="s">
        <v>106</v>
      </c>
      <c r="F9" s="336"/>
      <c r="G9" s="336"/>
      <c r="H9" s="33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81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zakázky'!AN8</f>
        <v>22. 9. 2023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zakázky'!AN13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7" t="str">
        <f>'Rekapitulace zakázky'!E14</f>
        <v>Vyplň údaj</v>
      </c>
      <c r="F18" s="338"/>
      <c r="G18" s="338"/>
      <c r="H18" s="338"/>
      <c r="I18" s="104" t="s">
        <v>28</v>
      </c>
      <c r="J18" s="29" t="str">
        <f>'Rekapitulace zakázky'!AN14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zakázky'!AN19="","",'Rekapitulace zakázky'!AN19)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zakázky'!E20="","",'Rekapitulace zakázky'!E20)</f>
        <v xml:space="preserve"> </v>
      </c>
      <c r="F24" s="33"/>
      <c r="G24" s="33"/>
      <c r="H24" s="33"/>
      <c r="I24" s="104" t="s">
        <v>28</v>
      </c>
      <c r="J24" s="106" t="str">
        <f>IF('Rekapitulace zakázky'!AN20="","",'Rekapitulace zakázky'!AN20)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39" t="s">
        <v>19</v>
      </c>
      <c r="F27" s="339"/>
      <c r="G27" s="339"/>
      <c r="H27" s="33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ROUND((SUM(BE81:BE118)),2)</f>
        <v>0</v>
      </c>
      <c r="G33" s="33"/>
      <c r="H33" s="33"/>
      <c r="I33" s="117">
        <v>0.21</v>
      </c>
      <c r="J33" s="116">
        <f>ROUND(((SUM(BE81:BE118))*I33),2)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ROUND((SUM(BF81:BF118)),2)</f>
        <v>0</v>
      </c>
      <c r="G34" s="33"/>
      <c r="H34" s="33"/>
      <c r="I34" s="117">
        <v>0.15</v>
      </c>
      <c r="J34" s="116">
        <f>ROUND(((SUM(BF81:BF118))*I34),2)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ROUND((SUM(BG81:BG118)),2)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ROUND((SUM(BH81:BH118)),2)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ROUND((SUM(BI81:BI118)),2)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0" t="str">
        <f>E7</f>
        <v>Dubanka, Dubany, odstranění nánosů, ř. km 0,000-2,240</v>
      </c>
      <c r="F48" s="341"/>
      <c r="G48" s="341"/>
      <c r="H48" s="34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293" t="str">
        <f>E9</f>
        <v>SO-01.1 - Odstranění nánosů ř. km 0,000-0,656</v>
      </c>
      <c r="F50" s="342"/>
      <c r="G50" s="342"/>
      <c r="H50" s="34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22. 9. 2023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108</v>
      </c>
      <c r="D57" s="130"/>
      <c r="E57" s="130"/>
      <c r="F57" s="130"/>
      <c r="G57" s="130"/>
      <c r="H57" s="130"/>
      <c r="I57" s="130"/>
      <c r="J57" s="131" t="s">
        <v>109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110</v>
      </c>
    </row>
    <row r="60" spans="2:12" s="9" customFormat="1" ht="24.95" customHeight="1">
      <c r="B60" s="133"/>
      <c r="C60" s="134"/>
      <c r="D60" s="135" t="s">
        <v>111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112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5"/>
      <c r="D71" s="35"/>
      <c r="E71" s="340" t="str">
        <f>E7</f>
        <v>Dubanka, Dubany, odstranění nánosů, ř. km 0,000-2,240</v>
      </c>
      <c r="F71" s="341"/>
      <c r="G71" s="341"/>
      <c r="H71" s="341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5"/>
      <c r="D73" s="35"/>
      <c r="E73" s="293" t="str">
        <f>E9</f>
        <v>SO-01.1 - Odstranění nánosů ř. km 0,000-0,656</v>
      </c>
      <c r="F73" s="342"/>
      <c r="G73" s="342"/>
      <c r="H73" s="342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 xml:space="preserve"> </v>
      </c>
      <c r="G75" s="35"/>
      <c r="H75" s="35"/>
      <c r="I75" s="28" t="s">
        <v>23</v>
      </c>
      <c r="J75" s="58" t="str">
        <f>IF(J12="","",J12)</f>
        <v>22. 9. 2023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5.7" customHeight="1">
      <c r="A77" s="33"/>
      <c r="B77" s="34"/>
      <c r="C77" s="28" t="s">
        <v>25</v>
      </c>
      <c r="D77" s="35"/>
      <c r="E77" s="35"/>
      <c r="F77" s="26" t="str">
        <f>E15</f>
        <v>Povodí Labe, státní podnik, Hradec Králové</v>
      </c>
      <c r="G77" s="35"/>
      <c r="H77" s="35"/>
      <c r="I77" s="28" t="s">
        <v>31</v>
      </c>
      <c r="J77" s="31" t="str">
        <f>E21</f>
        <v>Agroprojekce Litomyšl, s.r.o.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28" t="s">
        <v>34</v>
      </c>
      <c r="J78" s="31" t="str">
        <f>E24</f>
        <v xml:space="preserve"> 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56</v>
      </c>
      <c r="E80" s="148" t="s">
        <v>52</v>
      </c>
      <c r="F80" s="148" t="s">
        <v>53</v>
      </c>
      <c r="G80" s="148" t="s">
        <v>115</v>
      </c>
      <c r="H80" s="148" t="s">
        <v>116</v>
      </c>
      <c r="I80" s="148" t="s">
        <v>117</v>
      </c>
      <c r="J80" s="148" t="s">
        <v>109</v>
      </c>
      <c r="K80" s="149" t="s">
        <v>118</v>
      </c>
      <c r="L80" s="150"/>
      <c r="M80" s="67" t="s">
        <v>19</v>
      </c>
      <c r="N80" s="68" t="s">
        <v>41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110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SUM(P84:P118)</f>
        <v>0</v>
      </c>
      <c r="Q83" s="164"/>
      <c r="R83" s="165">
        <f>SUM(R84:R118)</f>
        <v>0</v>
      </c>
      <c r="S83" s="164"/>
      <c r="T83" s="166">
        <f>SUM(T84:T118)</f>
        <v>0</v>
      </c>
      <c r="AR83" s="167" t="s">
        <v>79</v>
      </c>
      <c r="AT83" s="168" t="s">
        <v>70</v>
      </c>
      <c r="AU83" s="168" t="s">
        <v>79</v>
      </c>
      <c r="AY83" s="167" t="s">
        <v>128</v>
      </c>
      <c r="BK83" s="169">
        <f>SUM(BK84:BK118)</f>
        <v>0</v>
      </c>
    </row>
    <row r="84" spans="1:65" s="2" customFormat="1" ht="21.75" customHeight="1">
      <c r="A84" s="33"/>
      <c r="B84" s="34"/>
      <c r="C84" s="172" t="s">
        <v>79</v>
      </c>
      <c r="D84" s="172" t="s">
        <v>130</v>
      </c>
      <c r="E84" s="173" t="s">
        <v>131</v>
      </c>
      <c r="F84" s="174" t="s">
        <v>132</v>
      </c>
      <c r="G84" s="175" t="s">
        <v>133</v>
      </c>
      <c r="H84" s="176">
        <v>262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82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135</v>
      </c>
      <c r="BM84" s="183" t="s">
        <v>136</v>
      </c>
    </row>
    <row r="85" spans="1:47" s="2" customFormat="1" ht="19.5">
      <c r="A85" s="33"/>
      <c r="B85" s="34"/>
      <c r="C85" s="35"/>
      <c r="D85" s="185" t="s">
        <v>137</v>
      </c>
      <c r="E85" s="35"/>
      <c r="F85" s="186" t="s">
        <v>138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82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140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82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142</v>
      </c>
      <c r="G87" s="193"/>
      <c r="H87" s="196">
        <v>262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82</v>
      </c>
      <c r="AV87" s="13" t="s">
        <v>82</v>
      </c>
      <c r="AW87" s="13" t="s">
        <v>33</v>
      </c>
      <c r="AX87" s="13" t="s">
        <v>79</v>
      </c>
      <c r="AY87" s="202" t="s">
        <v>128</v>
      </c>
    </row>
    <row r="88" spans="1:65" s="2" customFormat="1" ht="21.75" customHeight="1">
      <c r="A88" s="33"/>
      <c r="B88" s="34"/>
      <c r="C88" s="172" t="s">
        <v>82</v>
      </c>
      <c r="D88" s="172" t="s">
        <v>130</v>
      </c>
      <c r="E88" s="173" t="s">
        <v>143</v>
      </c>
      <c r="F88" s="174" t="s">
        <v>144</v>
      </c>
      <c r="G88" s="175" t="s">
        <v>133</v>
      </c>
      <c r="H88" s="176">
        <v>262</v>
      </c>
      <c r="I88" s="177"/>
      <c r="J88" s="178">
        <f>ROUND(I88*H88,2)</f>
        <v>0</v>
      </c>
      <c r="K88" s="174" t="s">
        <v>134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82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135</v>
      </c>
      <c r="BM88" s="183" t="s">
        <v>145</v>
      </c>
    </row>
    <row r="89" spans="1:47" s="2" customFormat="1" ht="19.5">
      <c r="A89" s="33"/>
      <c r="B89" s="34"/>
      <c r="C89" s="35"/>
      <c r="D89" s="185" t="s">
        <v>137</v>
      </c>
      <c r="E89" s="35"/>
      <c r="F89" s="186" t="s">
        <v>146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82</v>
      </c>
    </row>
    <row r="90" spans="1:47" s="2" customFormat="1" ht="11.25">
      <c r="A90" s="33"/>
      <c r="B90" s="34"/>
      <c r="C90" s="35"/>
      <c r="D90" s="190" t="s">
        <v>139</v>
      </c>
      <c r="E90" s="35"/>
      <c r="F90" s="191" t="s">
        <v>147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139</v>
      </c>
      <c r="AU90" s="16" t="s">
        <v>82</v>
      </c>
    </row>
    <row r="91" spans="2:51" s="13" customFormat="1" ht="11.25">
      <c r="B91" s="192"/>
      <c r="C91" s="193"/>
      <c r="D91" s="185" t="s">
        <v>141</v>
      </c>
      <c r="E91" s="194" t="s">
        <v>19</v>
      </c>
      <c r="F91" s="195" t="s">
        <v>148</v>
      </c>
      <c r="G91" s="193"/>
      <c r="H91" s="196">
        <v>262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141</v>
      </c>
      <c r="AU91" s="202" t="s">
        <v>82</v>
      </c>
      <c r="AV91" s="13" t="s">
        <v>82</v>
      </c>
      <c r="AW91" s="13" t="s">
        <v>33</v>
      </c>
      <c r="AX91" s="13" t="s">
        <v>79</v>
      </c>
      <c r="AY91" s="202" t="s">
        <v>128</v>
      </c>
    </row>
    <row r="92" spans="1:65" s="2" customFormat="1" ht="21.75" customHeight="1">
      <c r="A92" s="33"/>
      <c r="B92" s="34"/>
      <c r="C92" s="172" t="s">
        <v>149</v>
      </c>
      <c r="D92" s="172" t="s">
        <v>130</v>
      </c>
      <c r="E92" s="173" t="s">
        <v>150</v>
      </c>
      <c r="F92" s="174" t="s">
        <v>151</v>
      </c>
      <c r="G92" s="175" t="s">
        <v>133</v>
      </c>
      <c r="H92" s="176">
        <v>262</v>
      </c>
      <c r="I92" s="177"/>
      <c r="J92" s="178">
        <f>ROUND(I92*H92,2)</f>
        <v>0</v>
      </c>
      <c r="K92" s="174" t="s">
        <v>134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135</v>
      </c>
      <c r="AT92" s="183" t="s">
        <v>130</v>
      </c>
      <c r="AU92" s="183" t="s">
        <v>82</v>
      </c>
      <c r="AY92" s="16" t="s">
        <v>128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135</v>
      </c>
      <c r="BM92" s="183" t="s">
        <v>152</v>
      </c>
    </row>
    <row r="93" spans="1:47" s="2" customFormat="1" ht="19.5">
      <c r="A93" s="33"/>
      <c r="B93" s="34"/>
      <c r="C93" s="35"/>
      <c r="D93" s="185" t="s">
        <v>137</v>
      </c>
      <c r="E93" s="35"/>
      <c r="F93" s="186" t="s">
        <v>153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137</v>
      </c>
      <c r="AU93" s="16" t="s">
        <v>82</v>
      </c>
    </row>
    <row r="94" spans="1:47" s="2" customFormat="1" ht="11.25">
      <c r="A94" s="33"/>
      <c r="B94" s="34"/>
      <c r="C94" s="35"/>
      <c r="D94" s="190" t="s">
        <v>139</v>
      </c>
      <c r="E94" s="35"/>
      <c r="F94" s="191" t="s">
        <v>154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139</v>
      </c>
      <c r="AU94" s="16" t="s">
        <v>82</v>
      </c>
    </row>
    <row r="95" spans="2:51" s="13" customFormat="1" ht="11.25">
      <c r="B95" s="192"/>
      <c r="C95" s="193"/>
      <c r="D95" s="185" t="s">
        <v>141</v>
      </c>
      <c r="E95" s="194" t="s">
        <v>19</v>
      </c>
      <c r="F95" s="195" t="s">
        <v>155</v>
      </c>
      <c r="G95" s="193"/>
      <c r="H95" s="196">
        <v>262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141</v>
      </c>
      <c r="AU95" s="202" t="s">
        <v>82</v>
      </c>
      <c r="AV95" s="13" t="s">
        <v>82</v>
      </c>
      <c r="AW95" s="13" t="s">
        <v>33</v>
      </c>
      <c r="AX95" s="13" t="s">
        <v>79</v>
      </c>
      <c r="AY95" s="202" t="s">
        <v>128</v>
      </c>
    </row>
    <row r="96" spans="1:65" s="2" customFormat="1" ht="16.5" customHeight="1">
      <c r="A96" s="33"/>
      <c r="B96" s="34"/>
      <c r="C96" s="172" t="s">
        <v>135</v>
      </c>
      <c r="D96" s="172" t="s">
        <v>130</v>
      </c>
      <c r="E96" s="173" t="s">
        <v>156</v>
      </c>
      <c r="F96" s="174" t="s">
        <v>157</v>
      </c>
      <c r="G96" s="175" t="s">
        <v>133</v>
      </c>
      <c r="H96" s="176">
        <v>262</v>
      </c>
      <c r="I96" s="177"/>
      <c r="J96" s="178">
        <f>ROUND(I96*H96,2)</f>
        <v>0</v>
      </c>
      <c r="K96" s="174" t="s">
        <v>19</v>
      </c>
      <c r="L96" s="38"/>
      <c r="M96" s="179" t="s">
        <v>19</v>
      </c>
      <c r="N96" s="180" t="s">
        <v>42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135</v>
      </c>
      <c r="AT96" s="183" t="s">
        <v>130</v>
      </c>
      <c r="AU96" s="183" t="s">
        <v>82</v>
      </c>
      <c r="AY96" s="16" t="s">
        <v>128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79</v>
      </c>
      <c r="BK96" s="184">
        <f>ROUND(I96*H96,2)</f>
        <v>0</v>
      </c>
      <c r="BL96" s="16" t="s">
        <v>135</v>
      </c>
      <c r="BM96" s="183" t="s">
        <v>158</v>
      </c>
    </row>
    <row r="97" spans="1:47" s="2" customFormat="1" ht="11.25">
      <c r="A97" s="33"/>
      <c r="B97" s="34"/>
      <c r="C97" s="35"/>
      <c r="D97" s="185" t="s">
        <v>137</v>
      </c>
      <c r="E97" s="35"/>
      <c r="F97" s="186" t="s">
        <v>157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137</v>
      </c>
      <c r="AU97" s="16" t="s">
        <v>82</v>
      </c>
    </row>
    <row r="98" spans="2:51" s="13" customFormat="1" ht="11.25">
      <c r="B98" s="192"/>
      <c r="C98" s="193"/>
      <c r="D98" s="185" t="s">
        <v>141</v>
      </c>
      <c r="E98" s="194" t="s">
        <v>19</v>
      </c>
      <c r="F98" s="195" t="s">
        <v>159</v>
      </c>
      <c r="G98" s="193"/>
      <c r="H98" s="196">
        <v>262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141</v>
      </c>
      <c r="AU98" s="202" t="s">
        <v>82</v>
      </c>
      <c r="AV98" s="13" t="s">
        <v>82</v>
      </c>
      <c r="AW98" s="13" t="s">
        <v>33</v>
      </c>
      <c r="AX98" s="13" t="s">
        <v>79</v>
      </c>
      <c r="AY98" s="202" t="s">
        <v>128</v>
      </c>
    </row>
    <row r="99" spans="1:65" s="2" customFormat="1" ht="16.5" customHeight="1">
      <c r="A99" s="33"/>
      <c r="B99" s="34"/>
      <c r="C99" s="172" t="s">
        <v>160</v>
      </c>
      <c r="D99" s="172" t="s">
        <v>130</v>
      </c>
      <c r="E99" s="173" t="s">
        <v>161</v>
      </c>
      <c r="F99" s="174" t="s">
        <v>162</v>
      </c>
      <c r="G99" s="175" t="s">
        <v>133</v>
      </c>
      <c r="H99" s="176">
        <v>262</v>
      </c>
      <c r="I99" s="177"/>
      <c r="J99" s="178">
        <f>ROUND(I99*H99,2)</f>
        <v>0</v>
      </c>
      <c r="K99" s="174" t="s">
        <v>134</v>
      </c>
      <c r="L99" s="38"/>
      <c r="M99" s="179" t="s">
        <v>19</v>
      </c>
      <c r="N99" s="180" t="s">
        <v>42</v>
      </c>
      <c r="O99" s="63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83" t="s">
        <v>135</v>
      </c>
      <c r="AT99" s="183" t="s">
        <v>130</v>
      </c>
      <c r="AU99" s="183" t="s">
        <v>82</v>
      </c>
      <c r="AY99" s="16" t="s">
        <v>128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" t="s">
        <v>79</v>
      </c>
      <c r="BK99" s="184">
        <f>ROUND(I99*H99,2)</f>
        <v>0</v>
      </c>
      <c r="BL99" s="16" t="s">
        <v>135</v>
      </c>
      <c r="BM99" s="183" t="s">
        <v>163</v>
      </c>
    </row>
    <row r="100" spans="1:47" s="2" customFormat="1" ht="11.25">
      <c r="A100" s="33"/>
      <c r="B100" s="34"/>
      <c r="C100" s="35"/>
      <c r="D100" s="185" t="s">
        <v>137</v>
      </c>
      <c r="E100" s="35"/>
      <c r="F100" s="186" t="s">
        <v>164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137</v>
      </c>
      <c r="AU100" s="16" t="s">
        <v>82</v>
      </c>
    </row>
    <row r="101" spans="1:47" s="2" customFormat="1" ht="11.25">
      <c r="A101" s="33"/>
      <c r="B101" s="34"/>
      <c r="C101" s="35"/>
      <c r="D101" s="190" t="s">
        <v>139</v>
      </c>
      <c r="E101" s="35"/>
      <c r="F101" s="191" t="s">
        <v>165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139</v>
      </c>
      <c r="AU101" s="16" t="s">
        <v>82</v>
      </c>
    </row>
    <row r="102" spans="2:51" s="13" customFormat="1" ht="11.25">
      <c r="B102" s="192"/>
      <c r="C102" s="193"/>
      <c r="D102" s="185" t="s">
        <v>141</v>
      </c>
      <c r="E102" s="194" t="s">
        <v>19</v>
      </c>
      <c r="F102" s="195" t="s">
        <v>166</v>
      </c>
      <c r="G102" s="193"/>
      <c r="H102" s="196">
        <v>262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141</v>
      </c>
      <c r="AU102" s="202" t="s">
        <v>82</v>
      </c>
      <c r="AV102" s="13" t="s">
        <v>82</v>
      </c>
      <c r="AW102" s="13" t="s">
        <v>33</v>
      </c>
      <c r="AX102" s="13" t="s">
        <v>79</v>
      </c>
      <c r="AY102" s="202" t="s">
        <v>128</v>
      </c>
    </row>
    <row r="103" spans="1:65" s="2" customFormat="1" ht="16.5" customHeight="1">
      <c r="A103" s="33"/>
      <c r="B103" s="34"/>
      <c r="C103" s="172" t="s">
        <v>167</v>
      </c>
      <c r="D103" s="172" t="s">
        <v>130</v>
      </c>
      <c r="E103" s="173" t="s">
        <v>168</v>
      </c>
      <c r="F103" s="174" t="s">
        <v>169</v>
      </c>
      <c r="G103" s="175" t="s">
        <v>133</v>
      </c>
      <c r="H103" s="176">
        <v>262</v>
      </c>
      <c r="I103" s="177"/>
      <c r="J103" s="178">
        <f>ROUND(I103*H103,2)</f>
        <v>0</v>
      </c>
      <c r="K103" s="174" t="s">
        <v>134</v>
      </c>
      <c r="L103" s="38"/>
      <c r="M103" s="179" t="s">
        <v>19</v>
      </c>
      <c r="N103" s="180" t="s">
        <v>42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135</v>
      </c>
      <c r="AT103" s="183" t="s">
        <v>130</v>
      </c>
      <c r="AU103" s="183" t="s">
        <v>82</v>
      </c>
      <c r="AY103" s="16" t="s">
        <v>128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79</v>
      </c>
      <c r="BK103" s="184">
        <f>ROUND(I103*H103,2)</f>
        <v>0</v>
      </c>
      <c r="BL103" s="16" t="s">
        <v>135</v>
      </c>
      <c r="BM103" s="183" t="s">
        <v>170</v>
      </c>
    </row>
    <row r="104" spans="1:47" s="2" customFormat="1" ht="19.5">
      <c r="A104" s="33"/>
      <c r="B104" s="34"/>
      <c r="C104" s="35"/>
      <c r="D104" s="185" t="s">
        <v>137</v>
      </c>
      <c r="E104" s="35"/>
      <c r="F104" s="186" t="s">
        <v>171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137</v>
      </c>
      <c r="AU104" s="16" t="s">
        <v>82</v>
      </c>
    </row>
    <row r="105" spans="1:47" s="2" customFormat="1" ht="11.25">
      <c r="A105" s="33"/>
      <c r="B105" s="34"/>
      <c r="C105" s="35"/>
      <c r="D105" s="190" t="s">
        <v>139</v>
      </c>
      <c r="E105" s="35"/>
      <c r="F105" s="191" t="s">
        <v>172</v>
      </c>
      <c r="G105" s="35"/>
      <c r="H105" s="35"/>
      <c r="I105" s="187"/>
      <c r="J105" s="35"/>
      <c r="K105" s="35"/>
      <c r="L105" s="38"/>
      <c r="M105" s="188"/>
      <c r="N105" s="189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139</v>
      </c>
      <c r="AU105" s="16" t="s">
        <v>82</v>
      </c>
    </row>
    <row r="106" spans="2:51" s="13" customFormat="1" ht="11.25">
      <c r="B106" s="192"/>
      <c r="C106" s="193"/>
      <c r="D106" s="185" t="s">
        <v>141</v>
      </c>
      <c r="E106" s="194" t="s">
        <v>19</v>
      </c>
      <c r="F106" s="195" t="s">
        <v>173</v>
      </c>
      <c r="G106" s="193"/>
      <c r="H106" s="196">
        <v>262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141</v>
      </c>
      <c r="AU106" s="202" t="s">
        <v>82</v>
      </c>
      <c r="AV106" s="13" t="s">
        <v>82</v>
      </c>
      <c r="AW106" s="13" t="s">
        <v>33</v>
      </c>
      <c r="AX106" s="13" t="s">
        <v>79</v>
      </c>
      <c r="AY106" s="202" t="s">
        <v>128</v>
      </c>
    </row>
    <row r="107" spans="1:65" s="2" customFormat="1" ht="16.5" customHeight="1">
      <c r="A107" s="33"/>
      <c r="B107" s="34"/>
      <c r="C107" s="172" t="s">
        <v>174</v>
      </c>
      <c r="D107" s="172" t="s">
        <v>130</v>
      </c>
      <c r="E107" s="173" t="s">
        <v>175</v>
      </c>
      <c r="F107" s="174" t="s">
        <v>176</v>
      </c>
      <c r="G107" s="175" t="s">
        <v>133</v>
      </c>
      <c r="H107" s="176">
        <v>262</v>
      </c>
      <c r="I107" s="177"/>
      <c r="J107" s="178">
        <f>ROUND(I107*H107,2)</f>
        <v>0</v>
      </c>
      <c r="K107" s="174" t="s">
        <v>134</v>
      </c>
      <c r="L107" s="38"/>
      <c r="M107" s="179" t="s">
        <v>19</v>
      </c>
      <c r="N107" s="180" t="s">
        <v>42</v>
      </c>
      <c r="O107" s="63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83" t="s">
        <v>135</v>
      </c>
      <c r="AT107" s="183" t="s">
        <v>130</v>
      </c>
      <c r="AU107" s="183" t="s">
        <v>82</v>
      </c>
      <c r="AY107" s="16" t="s">
        <v>128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6" t="s">
        <v>79</v>
      </c>
      <c r="BK107" s="184">
        <f>ROUND(I107*H107,2)</f>
        <v>0</v>
      </c>
      <c r="BL107" s="16" t="s">
        <v>135</v>
      </c>
      <c r="BM107" s="183" t="s">
        <v>177</v>
      </c>
    </row>
    <row r="108" spans="1:47" s="2" customFormat="1" ht="11.25">
      <c r="A108" s="33"/>
      <c r="B108" s="34"/>
      <c r="C108" s="35"/>
      <c r="D108" s="185" t="s">
        <v>137</v>
      </c>
      <c r="E108" s="35"/>
      <c r="F108" s="186" t="s">
        <v>178</v>
      </c>
      <c r="G108" s="35"/>
      <c r="H108" s="35"/>
      <c r="I108" s="187"/>
      <c r="J108" s="35"/>
      <c r="K108" s="35"/>
      <c r="L108" s="38"/>
      <c r="M108" s="188"/>
      <c r="N108" s="189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137</v>
      </c>
      <c r="AU108" s="16" t="s">
        <v>82</v>
      </c>
    </row>
    <row r="109" spans="1:47" s="2" customFormat="1" ht="11.25">
      <c r="A109" s="33"/>
      <c r="B109" s="34"/>
      <c r="C109" s="35"/>
      <c r="D109" s="190" t="s">
        <v>139</v>
      </c>
      <c r="E109" s="35"/>
      <c r="F109" s="191" t="s">
        <v>179</v>
      </c>
      <c r="G109" s="35"/>
      <c r="H109" s="35"/>
      <c r="I109" s="187"/>
      <c r="J109" s="35"/>
      <c r="K109" s="35"/>
      <c r="L109" s="38"/>
      <c r="M109" s="188"/>
      <c r="N109" s="189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139</v>
      </c>
      <c r="AU109" s="16" t="s">
        <v>82</v>
      </c>
    </row>
    <row r="110" spans="2:51" s="13" customFormat="1" ht="11.25">
      <c r="B110" s="192"/>
      <c r="C110" s="193"/>
      <c r="D110" s="185" t="s">
        <v>141</v>
      </c>
      <c r="E110" s="194" t="s">
        <v>19</v>
      </c>
      <c r="F110" s="195" t="s">
        <v>180</v>
      </c>
      <c r="G110" s="193"/>
      <c r="H110" s="196">
        <v>262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141</v>
      </c>
      <c r="AU110" s="202" t="s">
        <v>82</v>
      </c>
      <c r="AV110" s="13" t="s">
        <v>82</v>
      </c>
      <c r="AW110" s="13" t="s">
        <v>33</v>
      </c>
      <c r="AX110" s="13" t="s">
        <v>79</v>
      </c>
      <c r="AY110" s="202" t="s">
        <v>128</v>
      </c>
    </row>
    <row r="111" spans="1:65" s="2" customFormat="1" ht="16.5" customHeight="1">
      <c r="A111" s="33"/>
      <c r="B111" s="34"/>
      <c r="C111" s="172" t="s">
        <v>181</v>
      </c>
      <c r="D111" s="172" t="s">
        <v>130</v>
      </c>
      <c r="E111" s="173" t="s">
        <v>182</v>
      </c>
      <c r="F111" s="174" t="s">
        <v>183</v>
      </c>
      <c r="G111" s="175" t="s">
        <v>184</v>
      </c>
      <c r="H111" s="176">
        <v>901</v>
      </c>
      <c r="I111" s="177"/>
      <c r="J111" s="178">
        <f>ROUND(I111*H111,2)</f>
        <v>0</v>
      </c>
      <c r="K111" s="174" t="s">
        <v>134</v>
      </c>
      <c r="L111" s="38"/>
      <c r="M111" s="179" t="s">
        <v>19</v>
      </c>
      <c r="N111" s="180" t="s">
        <v>42</v>
      </c>
      <c r="O111" s="63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83" t="s">
        <v>135</v>
      </c>
      <c r="AT111" s="183" t="s">
        <v>130</v>
      </c>
      <c r="AU111" s="183" t="s">
        <v>82</v>
      </c>
      <c r="AY111" s="16" t="s">
        <v>128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6" t="s">
        <v>79</v>
      </c>
      <c r="BK111" s="184">
        <f>ROUND(I111*H111,2)</f>
        <v>0</v>
      </c>
      <c r="BL111" s="16" t="s">
        <v>135</v>
      </c>
      <c r="BM111" s="183" t="s">
        <v>185</v>
      </c>
    </row>
    <row r="112" spans="1:47" s="2" customFormat="1" ht="11.25">
      <c r="A112" s="33"/>
      <c r="B112" s="34"/>
      <c r="C112" s="35"/>
      <c r="D112" s="185" t="s">
        <v>137</v>
      </c>
      <c r="E112" s="35"/>
      <c r="F112" s="186" t="s">
        <v>186</v>
      </c>
      <c r="G112" s="35"/>
      <c r="H112" s="35"/>
      <c r="I112" s="187"/>
      <c r="J112" s="35"/>
      <c r="K112" s="35"/>
      <c r="L112" s="38"/>
      <c r="M112" s="188"/>
      <c r="N112" s="189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137</v>
      </c>
      <c r="AU112" s="16" t="s">
        <v>82</v>
      </c>
    </row>
    <row r="113" spans="1:47" s="2" customFormat="1" ht="11.25">
      <c r="A113" s="33"/>
      <c r="B113" s="34"/>
      <c r="C113" s="35"/>
      <c r="D113" s="190" t="s">
        <v>139</v>
      </c>
      <c r="E113" s="35"/>
      <c r="F113" s="191" t="s">
        <v>187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139</v>
      </c>
      <c r="AU113" s="16" t="s">
        <v>82</v>
      </c>
    </row>
    <row r="114" spans="2:51" s="13" customFormat="1" ht="11.25">
      <c r="B114" s="192"/>
      <c r="C114" s="193"/>
      <c r="D114" s="185" t="s">
        <v>141</v>
      </c>
      <c r="E114" s="194" t="s">
        <v>19</v>
      </c>
      <c r="F114" s="195" t="s">
        <v>188</v>
      </c>
      <c r="G114" s="193"/>
      <c r="H114" s="196">
        <v>901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141</v>
      </c>
      <c r="AU114" s="202" t="s">
        <v>82</v>
      </c>
      <c r="AV114" s="13" t="s">
        <v>82</v>
      </c>
      <c r="AW114" s="13" t="s">
        <v>33</v>
      </c>
      <c r="AX114" s="13" t="s">
        <v>79</v>
      </c>
      <c r="AY114" s="202" t="s">
        <v>128</v>
      </c>
    </row>
    <row r="115" spans="1:65" s="2" customFormat="1" ht="16.5" customHeight="1">
      <c r="A115" s="33"/>
      <c r="B115" s="34"/>
      <c r="C115" s="172" t="s">
        <v>189</v>
      </c>
      <c r="D115" s="172" t="s">
        <v>130</v>
      </c>
      <c r="E115" s="173" t="s">
        <v>190</v>
      </c>
      <c r="F115" s="174" t="s">
        <v>191</v>
      </c>
      <c r="G115" s="175" t="s">
        <v>184</v>
      </c>
      <c r="H115" s="176">
        <v>1694.3</v>
      </c>
      <c r="I115" s="177"/>
      <c r="J115" s="178">
        <f>ROUND(I115*H115,2)</f>
        <v>0</v>
      </c>
      <c r="K115" s="174" t="s">
        <v>134</v>
      </c>
      <c r="L115" s="38"/>
      <c r="M115" s="179" t="s">
        <v>19</v>
      </c>
      <c r="N115" s="180" t="s">
        <v>42</v>
      </c>
      <c r="O115" s="63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3" t="s">
        <v>135</v>
      </c>
      <c r="AT115" s="183" t="s">
        <v>130</v>
      </c>
      <c r="AU115" s="183" t="s">
        <v>82</v>
      </c>
      <c r="AY115" s="16" t="s">
        <v>128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" t="s">
        <v>79</v>
      </c>
      <c r="BK115" s="184">
        <f>ROUND(I115*H115,2)</f>
        <v>0</v>
      </c>
      <c r="BL115" s="16" t="s">
        <v>135</v>
      </c>
      <c r="BM115" s="183" t="s">
        <v>192</v>
      </c>
    </row>
    <row r="116" spans="1:47" s="2" customFormat="1" ht="19.5">
      <c r="A116" s="33"/>
      <c r="B116" s="34"/>
      <c r="C116" s="35"/>
      <c r="D116" s="185" t="s">
        <v>137</v>
      </c>
      <c r="E116" s="35"/>
      <c r="F116" s="186" t="s">
        <v>193</v>
      </c>
      <c r="G116" s="35"/>
      <c r="H116" s="35"/>
      <c r="I116" s="187"/>
      <c r="J116" s="35"/>
      <c r="K116" s="35"/>
      <c r="L116" s="38"/>
      <c r="M116" s="188"/>
      <c r="N116" s="189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137</v>
      </c>
      <c r="AU116" s="16" t="s">
        <v>82</v>
      </c>
    </row>
    <row r="117" spans="1:47" s="2" customFormat="1" ht="11.25">
      <c r="A117" s="33"/>
      <c r="B117" s="34"/>
      <c r="C117" s="35"/>
      <c r="D117" s="190" t="s">
        <v>139</v>
      </c>
      <c r="E117" s="35"/>
      <c r="F117" s="191" t="s">
        <v>194</v>
      </c>
      <c r="G117" s="35"/>
      <c r="H117" s="35"/>
      <c r="I117" s="187"/>
      <c r="J117" s="35"/>
      <c r="K117" s="35"/>
      <c r="L117" s="38"/>
      <c r="M117" s="188"/>
      <c r="N117" s="189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139</v>
      </c>
      <c r="AU117" s="16" t="s">
        <v>82</v>
      </c>
    </row>
    <row r="118" spans="2:51" s="13" customFormat="1" ht="11.25">
      <c r="B118" s="192"/>
      <c r="C118" s="193"/>
      <c r="D118" s="185" t="s">
        <v>141</v>
      </c>
      <c r="E118" s="194" t="s">
        <v>19</v>
      </c>
      <c r="F118" s="195" t="s">
        <v>195</v>
      </c>
      <c r="G118" s="193"/>
      <c r="H118" s="196">
        <v>1694.3</v>
      </c>
      <c r="I118" s="197"/>
      <c r="J118" s="193"/>
      <c r="K118" s="193"/>
      <c r="L118" s="198"/>
      <c r="M118" s="203"/>
      <c r="N118" s="204"/>
      <c r="O118" s="204"/>
      <c r="P118" s="204"/>
      <c r="Q118" s="204"/>
      <c r="R118" s="204"/>
      <c r="S118" s="204"/>
      <c r="T118" s="205"/>
      <c r="AT118" s="202" t="s">
        <v>141</v>
      </c>
      <c r="AU118" s="202" t="s">
        <v>82</v>
      </c>
      <c r="AV118" s="13" t="s">
        <v>82</v>
      </c>
      <c r="AW118" s="13" t="s">
        <v>33</v>
      </c>
      <c r="AX118" s="13" t="s">
        <v>79</v>
      </c>
      <c r="AY118" s="202" t="s">
        <v>128</v>
      </c>
    </row>
    <row r="119" spans="1:31" s="2" customFormat="1" ht="6.95" customHeight="1">
      <c r="A119" s="33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8"/>
      <c r="M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</sheetData>
  <sheetProtection algorithmName="SHA-512" hashValue="b3facsEdceCfJ9HljVEfWA78p1SCYYxNY5q7xbFgEHZVe2lUx5q/IsWcnLVqOAXjw+lFnNMIEI1BkZS4JEaK9g==" saltValue="ynz1o39eLZiUd+cC6C+MeQaS6Kq5eIxAy3M0R3m7rS+gKf7pZOeg/K3MRvQ6Lr6G4xGA68CPDvKrCxZe8Pw6fg==" spinCount="100000" sheet="1" objects="1" scenarios="1" formatColumns="0" formatRows="0" autoFilter="0"/>
  <autoFilter ref="C80:K11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29253101"/>
    <hyperlink ref="F90" r:id="rId2" display="https://podminky.urs.cz/item/CS_URS_2023_02/162351103"/>
    <hyperlink ref="F94" r:id="rId3" display="https://podminky.urs.cz/item/CS_URS_2023_02/162551107"/>
    <hyperlink ref="F101" r:id="rId4" display="https://podminky.urs.cz/item/CS_URS_2023_02/166151101"/>
    <hyperlink ref="F105" r:id="rId5" display="https://podminky.urs.cz/item/CS_URS_2023_02/167151111"/>
    <hyperlink ref="F109" r:id="rId6" display="https://podminky.urs.cz/item/CS_URS_2023_02/171251201"/>
    <hyperlink ref="F113" r:id="rId7" display="https://podminky.urs.cz/item/CS_URS_2023_02/181951111"/>
    <hyperlink ref="F117" r:id="rId8" display="https://podminky.urs.cz/item/CS_URS_2023_02/1821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6" t="s">
        <v>85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5" customHeight="1">
      <c r="B4" s="19"/>
      <c r="D4" s="102" t="s">
        <v>104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3" t="str">
        <f>'Rekapitulace zakázky'!K6</f>
        <v>Dubanka, Dubany, odstranění nánosů, ř. km 0,000-2,240</v>
      </c>
      <c r="F7" s="334"/>
      <c r="G7" s="334"/>
      <c r="H7" s="334"/>
      <c r="L7" s="19"/>
    </row>
    <row r="8" spans="1:31" s="2" customFormat="1" ht="12" customHeight="1">
      <c r="A8" s="33"/>
      <c r="B8" s="38"/>
      <c r="C8" s="33"/>
      <c r="D8" s="104" t="s">
        <v>105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5" t="s">
        <v>196</v>
      </c>
      <c r="F9" s="336"/>
      <c r="G9" s="336"/>
      <c r="H9" s="33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81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zakázky'!AN8</f>
        <v>22. 9. 2023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zakázky'!AN13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7" t="str">
        <f>'Rekapitulace zakázky'!E14</f>
        <v>Vyplň údaj</v>
      </c>
      <c r="F18" s="338"/>
      <c r="G18" s="338"/>
      <c r="H18" s="338"/>
      <c r="I18" s="104" t="s">
        <v>28</v>
      </c>
      <c r="J18" s="29" t="str">
        <f>'Rekapitulace zakázky'!AN14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zakázky'!AN19="","",'Rekapitulace zakázky'!AN19)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zakázky'!E20="","",'Rekapitulace zakázky'!E20)</f>
        <v xml:space="preserve"> </v>
      </c>
      <c r="F24" s="33"/>
      <c r="G24" s="33"/>
      <c r="H24" s="33"/>
      <c r="I24" s="104" t="s">
        <v>28</v>
      </c>
      <c r="J24" s="106" t="str">
        <f>IF('Rekapitulace zakázky'!AN20="","",'Rekapitulace zakázky'!AN20)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39" t="s">
        <v>19</v>
      </c>
      <c r="F27" s="339"/>
      <c r="G27" s="339"/>
      <c r="H27" s="33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ROUND((SUM(BE81:BE118)),2)</f>
        <v>0</v>
      </c>
      <c r="G33" s="33"/>
      <c r="H33" s="33"/>
      <c r="I33" s="117">
        <v>0.21</v>
      </c>
      <c r="J33" s="116">
        <f>ROUND(((SUM(BE81:BE118))*I33),2)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ROUND((SUM(BF81:BF118)),2)</f>
        <v>0</v>
      </c>
      <c r="G34" s="33"/>
      <c r="H34" s="33"/>
      <c r="I34" s="117">
        <v>0.15</v>
      </c>
      <c r="J34" s="116">
        <f>ROUND(((SUM(BF81:BF118))*I34),2)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ROUND((SUM(BG81:BG118)),2)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ROUND((SUM(BH81:BH118)),2)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ROUND((SUM(BI81:BI118)),2)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0" t="str">
        <f>E7</f>
        <v>Dubanka, Dubany, odstranění nánosů, ř. km 0,000-2,240</v>
      </c>
      <c r="F48" s="341"/>
      <c r="G48" s="341"/>
      <c r="H48" s="34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293" t="str">
        <f>E9</f>
        <v>SO-01.2 - Odstranění nánosů ř. km 0,656-1,489</v>
      </c>
      <c r="F50" s="342"/>
      <c r="G50" s="342"/>
      <c r="H50" s="34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22. 9. 2023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108</v>
      </c>
      <c r="D57" s="130"/>
      <c r="E57" s="130"/>
      <c r="F57" s="130"/>
      <c r="G57" s="130"/>
      <c r="H57" s="130"/>
      <c r="I57" s="130"/>
      <c r="J57" s="131" t="s">
        <v>109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110</v>
      </c>
    </row>
    <row r="60" spans="2:12" s="9" customFormat="1" ht="24.95" customHeight="1">
      <c r="B60" s="133"/>
      <c r="C60" s="134"/>
      <c r="D60" s="135" t="s">
        <v>111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112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5"/>
      <c r="D71" s="35"/>
      <c r="E71" s="340" t="str">
        <f>E7</f>
        <v>Dubanka, Dubany, odstranění nánosů, ř. km 0,000-2,240</v>
      </c>
      <c r="F71" s="341"/>
      <c r="G71" s="341"/>
      <c r="H71" s="341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5"/>
      <c r="D73" s="35"/>
      <c r="E73" s="293" t="str">
        <f>E9</f>
        <v>SO-01.2 - Odstranění nánosů ř. km 0,656-1,489</v>
      </c>
      <c r="F73" s="342"/>
      <c r="G73" s="342"/>
      <c r="H73" s="342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 xml:space="preserve"> </v>
      </c>
      <c r="G75" s="35"/>
      <c r="H75" s="35"/>
      <c r="I75" s="28" t="s">
        <v>23</v>
      </c>
      <c r="J75" s="58" t="str">
        <f>IF(J12="","",J12)</f>
        <v>22. 9. 2023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5.7" customHeight="1">
      <c r="A77" s="33"/>
      <c r="B77" s="34"/>
      <c r="C77" s="28" t="s">
        <v>25</v>
      </c>
      <c r="D77" s="35"/>
      <c r="E77" s="35"/>
      <c r="F77" s="26" t="str">
        <f>E15</f>
        <v>Povodí Labe, státní podnik, Hradec Králové</v>
      </c>
      <c r="G77" s="35"/>
      <c r="H77" s="35"/>
      <c r="I77" s="28" t="s">
        <v>31</v>
      </c>
      <c r="J77" s="31" t="str">
        <f>E21</f>
        <v>Agroprojekce Litomyšl, s.r.o.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28" t="s">
        <v>34</v>
      </c>
      <c r="J78" s="31" t="str">
        <f>E24</f>
        <v xml:space="preserve"> 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56</v>
      </c>
      <c r="E80" s="148" t="s">
        <v>52</v>
      </c>
      <c r="F80" s="148" t="s">
        <v>53</v>
      </c>
      <c r="G80" s="148" t="s">
        <v>115</v>
      </c>
      <c r="H80" s="148" t="s">
        <v>116</v>
      </c>
      <c r="I80" s="148" t="s">
        <v>117</v>
      </c>
      <c r="J80" s="148" t="s">
        <v>109</v>
      </c>
      <c r="K80" s="149" t="s">
        <v>118</v>
      </c>
      <c r="L80" s="150"/>
      <c r="M80" s="67" t="s">
        <v>19</v>
      </c>
      <c r="N80" s="68" t="s">
        <v>41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110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SUM(P84:P118)</f>
        <v>0</v>
      </c>
      <c r="Q83" s="164"/>
      <c r="R83" s="165">
        <f>SUM(R84:R118)</f>
        <v>0</v>
      </c>
      <c r="S83" s="164"/>
      <c r="T83" s="166">
        <f>SUM(T84:T118)</f>
        <v>0</v>
      </c>
      <c r="AR83" s="167" t="s">
        <v>79</v>
      </c>
      <c r="AT83" s="168" t="s">
        <v>70</v>
      </c>
      <c r="AU83" s="168" t="s">
        <v>79</v>
      </c>
      <c r="AY83" s="167" t="s">
        <v>128</v>
      </c>
      <c r="BK83" s="169">
        <f>SUM(BK84:BK118)</f>
        <v>0</v>
      </c>
    </row>
    <row r="84" spans="1:65" s="2" customFormat="1" ht="21.75" customHeight="1">
      <c r="A84" s="33"/>
      <c r="B84" s="34"/>
      <c r="C84" s="172" t="s">
        <v>79</v>
      </c>
      <c r="D84" s="172" t="s">
        <v>130</v>
      </c>
      <c r="E84" s="173" t="s">
        <v>131</v>
      </c>
      <c r="F84" s="174" t="s">
        <v>132</v>
      </c>
      <c r="G84" s="175" t="s">
        <v>133</v>
      </c>
      <c r="H84" s="176">
        <v>291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82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135</v>
      </c>
      <c r="BM84" s="183" t="s">
        <v>197</v>
      </c>
    </row>
    <row r="85" spans="1:47" s="2" customFormat="1" ht="19.5">
      <c r="A85" s="33"/>
      <c r="B85" s="34"/>
      <c r="C85" s="35"/>
      <c r="D85" s="185" t="s">
        <v>137</v>
      </c>
      <c r="E85" s="35"/>
      <c r="F85" s="186" t="s">
        <v>138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82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140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82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198</v>
      </c>
      <c r="G87" s="193"/>
      <c r="H87" s="196">
        <v>291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82</v>
      </c>
      <c r="AV87" s="13" t="s">
        <v>82</v>
      </c>
      <c r="AW87" s="13" t="s">
        <v>33</v>
      </c>
      <c r="AX87" s="13" t="s">
        <v>79</v>
      </c>
      <c r="AY87" s="202" t="s">
        <v>128</v>
      </c>
    </row>
    <row r="88" spans="1:65" s="2" customFormat="1" ht="21.75" customHeight="1">
      <c r="A88" s="33"/>
      <c r="B88" s="34"/>
      <c r="C88" s="172" t="s">
        <v>82</v>
      </c>
      <c r="D88" s="172" t="s">
        <v>130</v>
      </c>
      <c r="E88" s="173" t="s">
        <v>143</v>
      </c>
      <c r="F88" s="174" t="s">
        <v>144</v>
      </c>
      <c r="G88" s="175" t="s">
        <v>133</v>
      </c>
      <c r="H88" s="176">
        <v>291</v>
      </c>
      <c r="I88" s="177"/>
      <c r="J88" s="178">
        <f>ROUND(I88*H88,2)</f>
        <v>0</v>
      </c>
      <c r="K88" s="174" t="s">
        <v>134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82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135</v>
      </c>
      <c r="BM88" s="183" t="s">
        <v>199</v>
      </c>
    </row>
    <row r="89" spans="1:47" s="2" customFormat="1" ht="19.5">
      <c r="A89" s="33"/>
      <c r="B89" s="34"/>
      <c r="C89" s="35"/>
      <c r="D89" s="185" t="s">
        <v>137</v>
      </c>
      <c r="E89" s="35"/>
      <c r="F89" s="186" t="s">
        <v>146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82</v>
      </c>
    </row>
    <row r="90" spans="1:47" s="2" customFormat="1" ht="11.25">
      <c r="A90" s="33"/>
      <c r="B90" s="34"/>
      <c r="C90" s="35"/>
      <c r="D90" s="190" t="s">
        <v>139</v>
      </c>
      <c r="E90" s="35"/>
      <c r="F90" s="191" t="s">
        <v>147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139</v>
      </c>
      <c r="AU90" s="16" t="s">
        <v>82</v>
      </c>
    </row>
    <row r="91" spans="2:51" s="13" customFormat="1" ht="11.25">
      <c r="B91" s="192"/>
      <c r="C91" s="193"/>
      <c r="D91" s="185" t="s">
        <v>141</v>
      </c>
      <c r="E91" s="194" t="s">
        <v>19</v>
      </c>
      <c r="F91" s="195" t="s">
        <v>200</v>
      </c>
      <c r="G91" s="193"/>
      <c r="H91" s="196">
        <v>291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141</v>
      </c>
      <c r="AU91" s="202" t="s">
        <v>82</v>
      </c>
      <c r="AV91" s="13" t="s">
        <v>82</v>
      </c>
      <c r="AW91" s="13" t="s">
        <v>33</v>
      </c>
      <c r="AX91" s="13" t="s">
        <v>79</v>
      </c>
      <c r="AY91" s="202" t="s">
        <v>128</v>
      </c>
    </row>
    <row r="92" spans="1:65" s="2" customFormat="1" ht="21.75" customHeight="1">
      <c r="A92" s="33"/>
      <c r="B92" s="34"/>
      <c r="C92" s="172" t="s">
        <v>149</v>
      </c>
      <c r="D92" s="172" t="s">
        <v>130</v>
      </c>
      <c r="E92" s="173" t="s">
        <v>201</v>
      </c>
      <c r="F92" s="174" t="s">
        <v>202</v>
      </c>
      <c r="G92" s="175" t="s">
        <v>133</v>
      </c>
      <c r="H92" s="176">
        <v>291</v>
      </c>
      <c r="I92" s="177"/>
      <c r="J92" s="178">
        <f>ROUND(I92*H92,2)</f>
        <v>0</v>
      </c>
      <c r="K92" s="174" t="s">
        <v>134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135</v>
      </c>
      <c r="AT92" s="183" t="s">
        <v>130</v>
      </c>
      <c r="AU92" s="183" t="s">
        <v>82</v>
      </c>
      <c r="AY92" s="16" t="s">
        <v>128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135</v>
      </c>
      <c r="BM92" s="183" t="s">
        <v>203</v>
      </c>
    </row>
    <row r="93" spans="1:47" s="2" customFormat="1" ht="19.5">
      <c r="A93" s="33"/>
      <c r="B93" s="34"/>
      <c r="C93" s="35"/>
      <c r="D93" s="185" t="s">
        <v>137</v>
      </c>
      <c r="E93" s="35"/>
      <c r="F93" s="186" t="s">
        <v>204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137</v>
      </c>
      <c r="AU93" s="16" t="s">
        <v>82</v>
      </c>
    </row>
    <row r="94" spans="1:47" s="2" customFormat="1" ht="11.25">
      <c r="A94" s="33"/>
      <c r="B94" s="34"/>
      <c r="C94" s="35"/>
      <c r="D94" s="190" t="s">
        <v>139</v>
      </c>
      <c r="E94" s="35"/>
      <c r="F94" s="191" t="s">
        <v>205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139</v>
      </c>
      <c r="AU94" s="16" t="s">
        <v>82</v>
      </c>
    </row>
    <row r="95" spans="2:51" s="13" customFormat="1" ht="11.25">
      <c r="B95" s="192"/>
      <c r="C95" s="193"/>
      <c r="D95" s="185" t="s">
        <v>141</v>
      </c>
      <c r="E95" s="194" t="s">
        <v>19</v>
      </c>
      <c r="F95" s="195" t="s">
        <v>206</v>
      </c>
      <c r="G95" s="193"/>
      <c r="H95" s="196">
        <v>291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141</v>
      </c>
      <c r="AU95" s="202" t="s">
        <v>82</v>
      </c>
      <c r="AV95" s="13" t="s">
        <v>82</v>
      </c>
      <c r="AW95" s="13" t="s">
        <v>33</v>
      </c>
      <c r="AX95" s="13" t="s">
        <v>79</v>
      </c>
      <c r="AY95" s="202" t="s">
        <v>128</v>
      </c>
    </row>
    <row r="96" spans="1:65" s="2" customFormat="1" ht="16.5" customHeight="1">
      <c r="A96" s="33"/>
      <c r="B96" s="34"/>
      <c r="C96" s="172" t="s">
        <v>135</v>
      </c>
      <c r="D96" s="172" t="s">
        <v>130</v>
      </c>
      <c r="E96" s="173" t="s">
        <v>156</v>
      </c>
      <c r="F96" s="174" t="s">
        <v>157</v>
      </c>
      <c r="G96" s="175" t="s">
        <v>133</v>
      </c>
      <c r="H96" s="176">
        <v>291</v>
      </c>
      <c r="I96" s="177"/>
      <c r="J96" s="178">
        <f>ROUND(I96*H96,2)</f>
        <v>0</v>
      </c>
      <c r="K96" s="174" t="s">
        <v>19</v>
      </c>
      <c r="L96" s="38"/>
      <c r="M96" s="179" t="s">
        <v>19</v>
      </c>
      <c r="N96" s="180" t="s">
        <v>42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135</v>
      </c>
      <c r="AT96" s="183" t="s">
        <v>130</v>
      </c>
      <c r="AU96" s="183" t="s">
        <v>82</v>
      </c>
      <c r="AY96" s="16" t="s">
        <v>128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79</v>
      </c>
      <c r="BK96" s="184">
        <f>ROUND(I96*H96,2)</f>
        <v>0</v>
      </c>
      <c r="BL96" s="16" t="s">
        <v>135</v>
      </c>
      <c r="BM96" s="183" t="s">
        <v>207</v>
      </c>
    </row>
    <row r="97" spans="1:47" s="2" customFormat="1" ht="11.25">
      <c r="A97" s="33"/>
      <c r="B97" s="34"/>
      <c r="C97" s="35"/>
      <c r="D97" s="185" t="s">
        <v>137</v>
      </c>
      <c r="E97" s="35"/>
      <c r="F97" s="186" t="s">
        <v>157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137</v>
      </c>
      <c r="AU97" s="16" t="s">
        <v>82</v>
      </c>
    </row>
    <row r="98" spans="2:51" s="13" customFormat="1" ht="11.25">
      <c r="B98" s="192"/>
      <c r="C98" s="193"/>
      <c r="D98" s="185" t="s">
        <v>141</v>
      </c>
      <c r="E98" s="194" t="s">
        <v>19</v>
      </c>
      <c r="F98" s="195" t="s">
        <v>208</v>
      </c>
      <c r="G98" s="193"/>
      <c r="H98" s="196">
        <v>291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141</v>
      </c>
      <c r="AU98" s="202" t="s">
        <v>82</v>
      </c>
      <c r="AV98" s="13" t="s">
        <v>82</v>
      </c>
      <c r="AW98" s="13" t="s">
        <v>33</v>
      </c>
      <c r="AX98" s="13" t="s">
        <v>79</v>
      </c>
      <c r="AY98" s="202" t="s">
        <v>128</v>
      </c>
    </row>
    <row r="99" spans="1:65" s="2" customFormat="1" ht="16.5" customHeight="1">
      <c r="A99" s="33"/>
      <c r="B99" s="34"/>
      <c r="C99" s="172" t="s">
        <v>160</v>
      </c>
      <c r="D99" s="172" t="s">
        <v>130</v>
      </c>
      <c r="E99" s="173" t="s">
        <v>161</v>
      </c>
      <c r="F99" s="174" t="s">
        <v>162</v>
      </c>
      <c r="G99" s="175" t="s">
        <v>133</v>
      </c>
      <c r="H99" s="176">
        <v>291</v>
      </c>
      <c r="I99" s="177"/>
      <c r="J99" s="178">
        <f>ROUND(I99*H99,2)</f>
        <v>0</v>
      </c>
      <c r="K99" s="174" t="s">
        <v>134</v>
      </c>
      <c r="L99" s="38"/>
      <c r="M99" s="179" t="s">
        <v>19</v>
      </c>
      <c r="N99" s="180" t="s">
        <v>42</v>
      </c>
      <c r="O99" s="63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83" t="s">
        <v>135</v>
      </c>
      <c r="AT99" s="183" t="s">
        <v>130</v>
      </c>
      <c r="AU99" s="183" t="s">
        <v>82</v>
      </c>
      <c r="AY99" s="16" t="s">
        <v>128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" t="s">
        <v>79</v>
      </c>
      <c r="BK99" s="184">
        <f>ROUND(I99*H99,2)</f>
        <v>0</v>
      </c>
      <c r="BL99" s="16" t="s">
        <v>135</v>
      </c>
      <c r="BM99" s="183" t="s">
        <v>209</v>
      </c>
    </row>
    <row r="100" spans="1:47" s="2" customFormat="1" ht="11.25">
      <c r="A100" s="33"/>
      <c r="B100" s="34"/>
      <c r="C100" s="35"/>
      <c r="D100" s="185" t="s">
        <v>137</v>
      </c>
      <c r="E100" s="35"/>
      <c r="F100" s="186" t="s">
        <v>164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137</v>
      </c>
      <c r="AU100" s="16" t="s">
        <v>82</v>
      </c>
    </row>
    <row r="101" spans="1:47" s="2" customFormat="1" ht="11.25">
      <c r="A101" s="33"/>
      <c r="B101" s="34"/>
      <c r="C101" s="35"/>
      <c r="D101" s="190" t="s">
        <v>139</v>
      </c>
      <c r="E101" s="35"/>
      <c r="F101" s="191" t="s">
        <v>165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139</v>
      </c>
      <c r="AU101" s="16" t="s">
        <v>82</v>
      </c>
    </row>
    <row r="102" spans="2:51" s="13" customFormat="1" ht="11.25">
      <c r="B102" s="192"/>
      <c r="C102" s="193"/>
      <c r="D102" s="185" t="s">
        <v>141</v>
      </c>
      <c r="E102" s="194" t="s">
        <v>19</v>
      </c>
      <c r="F102" s="195" t="s">
        <v>210</v>
      </c>
      <c r="G102" s="193"/>
      <c r="H102" s="196">
        <v>291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141</v>
      </c>
      <c r="AU102" s="202" t="s">
        <v>82</v>
      </c>
      <c r="AV102" s="13" t="s">
        <v>82</v>
      </c>
      <c r="AW102" s="13" t="s">
        <v>33</v>
      </c>
      <c r="AX102" s="13" t="s">
        <v>79</v>
      </c>
      <c r="AY102" s="202" t="s">
        <v>128</v>
      </c>
    </row>
    <row r="103" spans="1:65" s="2" customFormat="1" ht="16.5" customHeight="1">
      <c r="A103" s="33"/>
      <c r="B103" s="34"/>
      <c r="C103" s="172" t="s">
        <v>167</v>
      </c>
      <c r="D103" s="172" t="s">
        <v>130</v>
      </c>
      <c r="E103" s="173" t="s">
        <v>168</v>
      </c>
      <c r="F103" s="174" t="s">
        <v>169</v>
      </c>
      <c r="G103" s="175" t="s">
        <v>133</v>
      </c>
      <c r="H103" s="176">
        <v>291</v>
      </c>
      <c r="I103" s="177"/>
      <c r="J103" s="178">
        <f>ROUND(I103*H103,2)</f>
        <v>0</v>
      </c>
      <c r="K103" s="174" t="s">
        <v>134</v>
      </c>
      <c r="L103" s="38"/>
      <c r="M103" s="179" t="s">
        <v>19</v>
      </c>
      <c r="N103" s="180" t="s">
        <v>42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135</v>
      </c>
      <c r="AT103" s="183" t="s">
        <v>130</v>
      </c>
      <c r="AU103" s="183" t="s">
        <v>82</v>
      </c>
      <c r="AY103" s="16" t="s">
        <v>128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79</v>
      </c>
      <c r="BK103" s="184">
        <f>ROUND(I103*H103,2)</f>
        <v>0</v>
      </c>
      <c r="BL103" s="16" t="s">
        <v>135</v>
      </c>
      <c r="BM103" s="183" t="s">
        <v>211</v>
      </c>
    </row>
    <row r="104" spans="1:47" s="2" customFormat="1" ht="19.5">
      <c r="A104" s="33"/>
      <c r="B104" s="34"/>
      <c r="C104" s="35"/>
      <c r="D104" s="185" t="s">
        <v>137</v>
      </c>
      <c r="E104" s="35"/>
      <c r="F104" s="186" t="s">
        <v>171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137</v>
      </c>
      <c r="AU104" s="16" t="s">
        <v>82</v>
      </c>
    </row>
    <row r="105" spans="1:47" s="2" customFormat="1" ht="11.25">
      <c r="A105" s="33"/>
      <c r="B105" s="34"/>
      <c r="C105" s="35"/>
      <c r="D105" s="190" t="s">
        <v>139</v>
      </c>
      <c r="E105" s="35"/>
      <c r="F105" s="191" t="s">
        <v>172</v>
      </c>
      <c r="G105" s="35"/>
      <c r="H105" s="35"/>
      <c r="I105" s="187"/>
      <c r="J105" s="35"/>
      <c r="K105" s="35"/>
      <c r="L105" s="38"/>
      <c r="M105" s="188"/>
      <c r="N105" s="189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139</v>
      </c>
      <c r="AU105" s="16" t="s">
        <v>82</v>
      </c>
    </row>
    <row r="106" spans="2:51" s="13" customFormat="1" ht="11.25">
      <c r="B106" s="192"/>
      <c r="C106" s="193"/>
      <c r="D106" s="185" t="s">
        <v>141</v>
      </c>
      <c r="E106" s="194" t="s">
        <v>19</v>
      </c>
      <c r="F106" s="195" t="s">
        <v>212</v>
      </c>
      <c r="G106" s="193"/>
      <c r="H106" s="196">
        <v>291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141</v>
      </c>
      <c r="AU106" s="202" t="s">
        <v>82</v>
      </c>
      <c r="AV106" s="13" t="s">
        <v>82</v>
      </c>
      <c r="AW106" s="13" t="s">
        <v>33</v>
      </c>
      <c r="AX106" s="13" t="s">
        <v>79</v>
      </c>
      <c r="AY106" s="202" t="s">
        <v>128</v>
      </c>
    </row>
    <row r="107" spans="1:65" s="2" customFormat="1" ht="16.5" customHeight="1">
      <c r="A107" s="33"/>
      <c r="B107" s="34"/>
      <c r="C107" s="172" t="s">
        <v>174</v>
      </c>
      <c r="D107" s="172" t="s">
        <v>130</v>
      </c>
      <c r="E107" s="173" t="s">
        <v>175</v>
      </c>
      <c r="F107" s="174" t="s">
        <v>176</v>
      </c>
      <c r="G107" s="175" t="s">
        <v>133</v>
      </c>
      <c r="H107" s="176">
        <v>291</v>
      </c>
      <c r="I107" s="177"/>
      <c r="J107" s="178">
        <f>ROUND(I107*H107,2)</f>
        <v>0</v>
      </c>
      <c r="K107" s="174" t="s">
        <v>134</v>
      </c>
      <c r="L107" s="38"/>
      <c r="M107" s="179" t="s">
        <v>19</v>
      </c>
      <c r="N107" s="180" t="s">
        <v>42</v>
      </c>
      <c r="O107" s="63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83" t="s">
        <v>135</v>
      </c>
      <c r="AT107" s="183" t="s">
        <v>130</v>
      </c>
      <c r="AU107" s="183" t="s">
        <v>82</v>
      </c>
      <c r="AY107" s="16" t="s">
        <v>128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6" t="s">
        <v>79</v>
      </c>
      <c r="BK107" s="184">
        <f>ROUND(I107*H107,2)</f>
        <v>0</v>
      </c>
      <c r="BL107" s="16" t="s">
        <v>135</v>
      </c>
      <c r="BM107" s="183" t="s">
        <v>213</v>
      </c>
    </row>
    <row r="108" spans="1:47" s="2" customFormat="1" ht="11.25">
      <c r="A108" s="33"/>
      <c r="B108" s="34"/>
      <c r="C108" s="35"/>
      <c r="D108" s="185" t="s">
        <v>137</v>
      </c>
      <c r="E108" s="35"/>
      <c r="F108" s="186" t="s">
        <v>178</v>
      </c>
      <c r="G108" s="35"/>
      <c r="H108" s="35"/>
      <c r="I108" s="187"/>
      <c r="J108" s="35"/>
      <c r="K108" s="35"/>
      <c r="L108" s="38"/>
      <c r="M108" s="188"/>
      <c r="N108" s="189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137</v>
      </c>
      <c r="AU108" s="16" t="s">
        <v>82</v>
      </c>
    </row>
    <row r="109" spans="1:47" s="2" customFormat="1" ht="11.25">
      <c r="A109" s="33"/>
      <c r="B109" s="34"/>
      <c r="C109" s="35"/>
      <c r="D109" s="190" t="s">
        <v>139</v>
      </c>
      <c r="E109" s="35"/>
      <c r="F109" s="191" t="s">
        <v>179</v>
      </c>
      <c r="G109" s="35"/>
      <c r="H109" s="35"/>
      <c r="I109" s="187"/>
      <c r="J109" s="35"/>
      <c r="K109" s="35"/>
      <c r="L109" s="38"/>
      <c r="M109" s="188"/>
      <c r="N109" s="189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139</v>
      </c>
      <c r="AU109" s="16" t="s">
        <v>82</v>
      </c>
    </row>
    <row r="110" spans="2:51" s="13" customFormat="1" ht="11.25">
      <c r="B110" s="192"/>
      <c r="C110" s="193"/>
      <c r="D110" s="185" t="s">
        <v>141</v>
      </c>
      <c r="E110" s="194" t="s">
        <v>19</v>
      </c>
      <c r="F110" s="195" t="s">
        <v>214</v>
      </c>
      <c r="G110" s="193"/>
      <c r="H110" s="196">
        <v>291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141</v>
      </c>
      <c r="AU110" s="202" t="s">
        <v>82</v>
      </c>
      <c r="AV110" s="13" t="s">
        <v>82</v>
      </c>
      <c r="AW110" s="13" t="s">
        <v>33</v>
      </c>
      <c r="AX110" s="13" t="s">
        <v>79</v>
      </c>
      <c r="AY110" s="202" t="s">
        <v>128</v>
      </c>
    </row>
    <row r="111" spans="1:65" s="2" customFormat="1" ht="16.5" customHeight="1">
      <c r="A111" s="33"/>
      <c r="B111" s="34"/>
      <c r="C111" s="172" t="s">
        <v>181</v>
      </c>
      <c r="D111" s="172" t="s">
        <v>130</v>
      </c>
      <c r="E111" s="173" t="s">
        <v>182</v>
      </c>
      <c r="F111" s="174" t="s">
        <v>183</v>
      </c>
      <c r="G111" s="175" t="s">
        <v>184</v>
      </c>
      <c r="H111" s="176">
        <v>864</v>
      </c>
      <c r="I111" s="177"/>
      <c r="J111" s="178">
        <f>ROUND(I111*H111,2)</f>
        <v>0</v>
      </c>
      <c r="K111" s="174" t="s">
        <v>134</v>
      </c>
      <c r="L111" s="38"/>
      <c r="M111" s="179" t="s">
        <v>19</v>
      </c>
      <c r="N111" s="180" t="s">
        <v>42</v>
      </c>
      <c r="O111" s="63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83" t="s">
        <v>135</v>
      </c>
      <c r="AT111" s="183" t="s">
        <v>130</v>
      </c>
      <c r="AU111" s="183" t="s">
        <v>82</v>
      </c>
      <c r="AY111" s="16" t="s">
        <v>128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6" t="s">
        <v>79</v>
      </c>
      <c r="BK111" s="184">
        <f>ROUND(I111*H111,2)</f>
        <v>0</v>
      </c>
      <c r="BL111" s="16" t="s">
        <v>135</v>
      </c>
      <c r="BM111" s="183" t="s">
        <v>215</v>
      </c>
    </row>
    <row r="112" spans="1:47" s="2" customFormat="1" ht="11.25">
      <c r="A112" s="33"/>
      <c r="B112" s="34"/>
      <c r="C112" s="35"/>
      <c r="D112" s="185" t="s">
        <v>137</v>
      </c>
      <c r="E112" s="35"/>
      <c r="F112" s="186" t="s">
        <v>186</v>
      </c>
      <c r="G112" s="35"/>
      <c r="H112" s="35"/>
      <c r="I112" s="187"/>
      <c r="J112" s="35"/>
      <c r="K112" s="35"/>
      <c r="L112" s="38"/>
      <c r="M112" s="188"/>
      <c r="N112" s="189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137</v>
      </c>
      <c r="AU112" s="16" t="s">
        <v>82</v>
      </c>
    </row>
    <row r="113" spans="1:47" s="2" customFormat="1" ht="11.25">
      <c r="A113" s="33"/>
      <c r="B113" s="34"/>
      <c r="C113" s="35"/>
      <c r="D113" s="190" t="s">
        <v>139</v>
      </c>
      <c r="E113" s="35"/>
      <c r="F113" s="191" t="s">
        <v>187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139</v>
      </c>
      <c r="AU113" s="16" t="s">
        <v>82</v>
      </c>
    </row>
    <row r="114" spans="2:51" s="13" customFormat="1" ht="11.25">
      <c r="B114" s="192"/>
      <c r="C114" s="193"/>
      <c r="D114" s="185" t="s">
        <v>141</v>
      </c>
      <c r="E114" s="194" t="s">
        <v>19</v>
      </c>
      <c r="F114" s="195" t="s">
        <v>216</v>
      </c>
      <c r="G114" s="193"/>
      <c r="H114" s="196">
        <v>864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141</v>
      </c>
      <c r="AU114" s="202" t="s">
        <v>82</v>
      </c>
      <c r="AV114" s="13" t="s">
        <v>82</v>
      </c>
      <c r="AW114" s="13" t="s">
        <v>33</v>
      </c>
      <c r="AX114" s="13" t="s">
        <v>79</v>
      </c>
      <c r="AY114" s="202" t="s">
        <v>128</v>
      </c>
    </row>
    <row r="115" spans="1:65" s="2" customFormat="1" ht="16.5" customHeight="1">
      <c r="A115" s="33"/>
      <c r="B115" s="34"/>
      <c r="C115" s="172" t="s">
        <v>189</v>
      </c>
      <c r="D115" s="172" t="s">
        <v>130</v>
      </c>
      <c r="E115" s="173" t="s">
        <v>190</v>
      </c>
      <c r="F115" s="174" t="s">
        <v>191</v>
      </c>
      <c r="G115" s="175" t="s">
        <v>184</v>
      </c>
      <c r="H115" s="176">
        <v>1949.4</v>
      </c>
      <c r="I115" s="177"/>
      <c r="J115" s="178">
        <f>ROUND(I115*H115,2)</f>
        <v>0</v>
      </c>
      <c r="K115" s="174" t="s">
        <v>134</v>
      </c>
      <c r="L115" s="38"/>
      <c r="M115" s="179" t="s">
        <v>19</v>
      </c>
      <c r="N115" s="180" t="s">
        <v>42</v>
      </c>
      <c r="O115" s="63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3" t="s">
        <v>135</v>
      </c>
      <c r="AT115" s="183" t="s">
        <v>130</v>
      </c>
      <c r="AU115" s="183" t="s">
        <v>82</v>
      </c>
      <c r="AY115" s="16" t="s">
        <v>128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" t="s">
        <v>79</v>
      </c>
      <c r="BK115" s="184">
        <f>ROUND(I115*H115,2)</f>
        <v>0</v>
      </c>
      <c r="BL115" s="16" t="s">
        <v>135</v>
      </c>
      <c r="BM115" s="183" t="s">
        <v>217</v>
      </c>
    </row>
    <row r="116" spans="1:47" s="2" customFormat="1" ht="19.5">
      <c r="A116" s="33"/>
      <c r="B116" s="34"/>
      <c r="C116" s="35"/>
      <c r="D116" s="185" t="s">
        <v>137</v>
      </c>
      <c r="E116" s="35"/>
      <c r="F116" s="186" t="s">
        <v>193</v>
      </c>
      <c r="G116" s="35"/>
      <c r="H116" s="35"/>
      <c r="I116" s="187"/>
      <c r="J116" s="35"/>
      <c r="K116" s="35"/>
      <c r="L116" s="38"/>
      <c r="M116" s="188"/>
      <c r="N116" s="189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137</v>
      </c>
      <c r="AU116" s="16" t="s">
        <v>82</v>
      </c>
    </row>
    <row r="117" spans="1:47" s="2" customFormat="1" ht="11.25">
      <c r="A117" s="33"/>
      <c r="B117" s="34"/>
      <c r="C117" s="35"/>
      <c r="D117" s="190" t="s">
        <v>139</v>
      </c>
      <c r="E117" s="35"/>
      <c r="F117" s="191" t="s">
        <v>194</v>
      </c>
      <c r="G117" s="35"/>
      <c r="H117" s="35"/>
      <c r="I117" s="187"/>
      <c r="J117" s="35"/>
      <c r="K117" s="35"/>
      <c r="L117" s="38"/>
      <c r="M117" s="188"/>
      <c r="N117" s="189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139</v>
      </c>
      <c r="AU117" s="16" t="s">
        <v>82</v>
      </c>
    </row>
    <row r="118" spans="2:51" s="13" customFormat="1" ht="11.25">
      <c r="B118" s="192"/>
      <c r="C118" s="193"/>
      <c r="D118" s="185" t="s">
        <v>141</v>
      </c>
      <c r="E118" s="194" t="s">
        <v>19</v>
      </c>
      <c r="F118" s="195" t="s">
        <v>218</v>
      </c>
      <c r="G118" s="193"/>
      <c r="H118" s="196">
        <v>1949.4</v>
      </c>
      <c r="I118" s="197"/>
      <c r="J118" s="193"/>
      <c r="K118" s="193"/>
      <c r="L118" s="198"/>
      <c r="M118" s="203"/>
      <c r="N118" s="204"/>
      <c r="O118" s="204"/>
      <c r="P118" s="204"/>
      <c r="Q118" s="204"/>
      <c r="R118" s="204"/>
      <c r="S118" s="204"/>
      <c r="T118" s="205"/>
      <c r="AT118" s="202" t="s">
        <v>141</v>
      </c>
      <c r="AU118" s="202" t="s">
        <v>82</v>
      </c>
      <c r="AV118" s="13" t="s">
        <v>82</v>
      </c>
      <c r="AW118" s="13" t="s">
        <v>33</v>
      </c>
      <c r="AX118" s="13" t="s">
        <v>79</v>
      </c>
      <c r="AY118" s="202" t="s">
        <v>128</v>
      </c>
    </row>
    <row r="119" spans="1:31" s="2" customFormat="1" ht="6.95" customHeight="1">
      <c r="A119" s="33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8"/>
      <c r="M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</sheetData>
  <sheetProtection algorithmName="SHA-512" hashValue="/QO7cb9BjfQmfJJiMTOeb33zxehCFtt/ZvAiQp6whperzlrq233I/JHR+IkL5231PmuNx5PeYKr/iWmCcfL6uw==" saltValue="9RNcJ8qTd3fJacY6DnZO2pDij94PUYQkfNopxt25RRJ3RX9GBQhlIEftJiXCrr6l8Qh7PweP8vE417bndmVSEA==" spinCount="100000" sheet="1" objects="1" scenarios="1" formatColumns="0" formatRows="0" autoFilter="0"/>
  <autoFilter ref="C80:K11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29253101"/>
    <hyperlink ref="F90" r:id="rId2" display="https://podminky.urs.cz/item/CS_URS_2023_02/162351103"/>
    <hyperlink ref="F94" r:id="rId3" display="https://podminky.urs.cz/item/CS_URS_2023_02/162451106"/>
    <hyperlink ref="F101" r:id="rId4" display="https://podminky.urs.cz/item/CS_URS_2023_02/166151101"/>
    <hyperlink ref="F105" r:id="rId5" display="https://podminky.urs.cz/item/CS_URS_2023_02/167151111"/>
    <hyperlink ref="F109" r:id="rId6" display="https://podminky.urs.cz/item/CS_URS_2023_02/171251201"/>
    <hyperlink ref="F113" r:id="rId7" display="https://podminky.urs.cz/item/CS_URS_2023_02/181951111"/>
    <hyperlink ref="F117" r:id="rId8" display="https://podminky.urs.cz/item/CS_URS_2023_02/1821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6" t="s">
        <v>88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5" customHeight="1">
      <c r="B4" s="19"/>
      <c r="D4" s="102" t="s">
        <v>104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3" t="str">
        <f>'Rekapitulace zakázky'!K6</f>
        <v>Dubanka, Dubany, odstranění nánosů, ř. km 0,000-2,240</v>
      </c>
      <c r="F7" s="334"/>
      <c r="G7" s="334"/>
      <c r="H7" s="334"/>
      <c r="L7" s="19"/>
    </row>
    <row r="8" spans="1:31" s="2" customFormat="1" ht="12" customHeight="1">
      <c r="A8" s="33"/>
      <c r="B8" s="38"/>
      <c r="C8" s="33"/>
      <c r="D8" s="104" t="s">
        <v>105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5" t="s">
        <v>219</v>
      </c>
      <c r="F9" s="336"/>
      <c r="G9" s="336"/>
      <c r="H9" s="33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81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zakázky'!AN8</f>
        <v>22. 9. 2023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zakázky'!AN13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7" t="str">
        <f>'Rekapitulace zakázky'!E14</f>
        <v>Vyplň údaj</v>
      </c>
      <c r="F18" s="338"/>
      <c r="G18" s="338"/>
      <c r="H18" s="338"/>
      <c r="I18" s="104" t="s">
        <v>28</v>
      </c>
      <c r="J18" s="29" t="str">
        <f>'Rekapitulace zakázky'!AN14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zakázky'!AN19="","",'Rekapitulace zakázky'!AN19)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zakázky'!E20="","",'Rekapitulace zakázky'!E20)</f>
        <v xml:space="preserve"> </v>
      </c>
      <c r="F24" s="33"/>
      <c r="G24" s="33"/>
      <c r="H24" s="33"/>
      <c r="I24" s="104" t="s">
        <v>28</v>
      </c>
      <c r="J24" s="106" t="str">
        <f>IF('Rekapitulace zakázky'!AN20="","",'Rekapitulace zakázky'!AN20)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39" t="s">
        <v>19</v>
      </c>
      <c r="F27" s="339"/>
      <c r="G27" s="339"/>
      <c r="H27" s="33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ROUND(J82,2)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ROUND((SUM(BE82:BE122)),2)</f>
        <v>0</v>
      </c>
      <c r="G33" s="33"/>
      <c r="H33" s="33"/>
      <c r="I33" s="117">
        <v>0.21</v>
      </c>
      <c r="J33" s="116">
        <f>ROUND(((SUM(BE82:BE122))*I33),2)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ROUND((SUM(BF82:BF122)),2)</f>
        <v>0</v>
      </c>
      <c r="G34" s="33"/>
      <c r="H34" s="33"/>
      <c r="I34" s="117">
        <v>0.15</v>
      </c>
      <c r="J34" s="116">
        <f>ROUND(((SUM(BF82:BF122))*I34),2)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ROUND((SUM(BG82:BG122)),2)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ROUND((SUM(BH82:BH122)),2)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ROUND((SUM(BI82:BI122)),2)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0" t="str">
        <f>E7</f>
        <v>Dubanka, Dubany, odstranění nánosů, ř. km 0,000-2,240</v>
      </c>
      <c r="F48" s="341"/>
      <c r="G48" s="341"/>
      <c r="H48" s="34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293" t="str">
        <f>E9</f>
        <v>SO-01.3 - Odstranění nánosů ř. km 1,489-2,240</v>
      </c>
      <c r="F50" s="342"/>
      <c r="G50" s="342"/>
      <c r="H50" s="34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22. 9. 2023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108</v>
      </c>
      <c r="D57" s="130"/>
      <c r="E57" s="130"/>
      <c r="F57" s="130"/>
      <c r="G57" s="130"/>
      <c r="H57" s="130"/>
      <c r="I57" s="130"/>
      <c r="J57" s="131" t="s">
        <v>109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J82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110</v>
      </c>
    </row>
    <row r="60" spans="2:12" s="9" customFormat="1" ht="24.95" customHeight="1">
      <c r="B60" s="133"/>
      <c r="C60" s="134"/>
      <c r="D60" s="135" t="s">
        <v>111</v>
      </c>
      <c r="E60" s="136"/>
      <c r="F60" s="136"/>
      <c r="G60" s="136"/>
      <c r="H60" s="136"/>
      <c r="I60" s="136"/>
      <c r="J60" s="137">
        <f>J83</f>
        <v>0</v>
      </c>
      <c r="K60" s="134"/>
      <c r="L60" s="138"/>
    </row>
    <row r="61" spans="2:12" s="10" customFormat="1" ht="19.9" customHeight="1">
      <c r="B61" s="139"/>
      <c r="C61" s="140"/>
      <c r="D61" s="141" t="s">
        <v>112</v>
      </c>
      <c r="E61" s="142"/>
      <c r="F61" s="142"/>
      <c r="G61" s="142"/>
      <c r="H61" s="142"/>
      <c r="I61" s="142"/>
      <c r="J61" s="143">
        <f>J84</f>
        <v>0</v>
      </c>
      <c r="K61" s="140"/>
      <c r="L61" s="144"/>
    </row>
    <row r="62" spans="2:12" s="10" customFormat="1" ht="19.9" customHeight="1">
      <c r="B62" s="139"/>
      <c r="C62" s="140"/>
      <c r="D62" s="141" t="s">
        <v>220</v>
      </c>
      <c r="E62" s="142"/>
      <c r="F62" s="142"/>
      <c r="G62" s="142"/>
      <c r="H62" s="142"/>
      <c r="I62" s="142"/>
      <c r="J62" s="143">
        <f>J120</f>
        <v>0</v>
      </c>
      <c r="K62" s="140"/>
      <c r="L62" s="144"/>
    </row>
    <row r="63" spans="1:31" s="2" customFormat="1" ht="21.75" customHeight="1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10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5" customHeight="1">
      <c r="A68" s="33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5" customHeight="1">
      <c r="A69" s="33"/>
      <c r="B69" s="34"/>
      <c r="C69" s="22" t="s">
        <v>113</v>
      </c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16</v>
      </c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5"/>
      <c r="D72" s="35"/>
      <c r="E72" s="340" t="str">
        <f>E7</f>
        <v>Dubanka, Dubany, odstranění nánosů, ř. km 0,000-2,240</v>
      </c>
      <c r="F72" s="341"/>
      <c r="G72" s="341"/>
      <c r="H72" s="341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105</v>
      </c>
      <c r="D73" s="35"/>
      <c r="E73" s="35"/>
      <c r="F73" s="35"/>
      <c r="G73" s="35"/>
      <c r="H73" s="35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5"/>
      <c r="D74" s="35"/>
      <c r="E74" s="293" t="str">
        <f>E9</f>
        <v>SO-01.3 - Odstranění nánosů ř. km 1,489-2,240</v>
      </c>
      <c r="F74" s="342"/>
      <c r="G74" s="342"/>
      <c r="H74" s="342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21</v>
      </c>
      <c r="D76" s="35"/>
      <c r="E76" s="35"/>
      <c r="F76" s="26" t="str">
        <f>F12</f>
        <v xml:space="preserve"> </v>
      </c>
      <c r="G76" s="35"/>
      <c r="H76" s="35"/>
      <c r="I76" s="28" t="s">
        <v>23</v>
      </c>
      <c r="J76" s="58" t="str">
        <f>IF(J12="","",J12)</f>
        <v>22. 9. 2023</v>
      </c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5.7" customHeight="1">
      <c r="A78" s="33"/>
      <c r="B78" s="34"/>
      <c r="C78" s="28" t="s">
        <v>25</v>
      </c>
      <c r="D78" s="35"/>
      <c r="E78" s="35"/>
      <c r="F78" s="26" t="str">
        <f>E15</f>
        <v>Povodí Labe, státní podnik, Hradec Králové</v>
      </c>
      <c r="G78" s="35"/>
      <c r="H78" s="35"/>
      <c r="I78" s="28" t="s">
        <v>31</v>
      </c>
      <c r="J78" s="31" t="str">
        <f>E21</f>
        <v>Agroprojekce Litomyšl, s.r.o.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29</v>
      </c>
      <c r="D79" s="35"/>
      <c r="E79" s="35"/>
      <c r="F79" s="26" t="str">
        <f>IF(E18="","",E18)</f>
        <v>Vyplň údaj</v>
      </c>
      <c r="G79" s="35"/>
      <c r="H79" s="35"/>
      <c r="I79" s="28" t="s">
        <v>34</v>
      </c>
      <c r="J79" s="31" t="str">
        <f>E24</f>
        <v xml:space="preserve"> 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45"/>
      <c r="B81" s="146"/>
      <c r="C81" s="147" t="s">
        <v>114</v>
      </c>
      <c r="D81" s="148" t="s">
        <v>56</v>
      </c>
      <c r="E81" s="148" t="s">
        <v>52</v>
      </c>
      <c r="F81" s="148" t="s">
        <v>53</v>
      </c>
      <c r="G81" s="148" t="s">
        <v>115</v>
      </c>
      <c r="H81" s="148" t="s">
        <v>116</v>
      </c>
      <c r="I81" s="148" t="s">
        <v>117</v>
      </c>
      <c r="J81" s="148" t="s">
        <v>109</v>
      </c>
      <c r="K81" s="149" t="s">
        <v>118</v>
      </c>
      <c r="L81" s="150"/>
      <c r="M81" s="67" t="s">
        <v>19</v>
      </c>
      <c r="N81" s="68" t="s">
        <v>41</v>
      </c>
      <c r="O81" s="68" t="s">
        <v>119</v>
      </c>
      <c r="P81" s="68" t="s">
        <v>120</v>
      </c>
      <c r="Q81" s="68" t="s">
        <v>121</v>
      </c>
      <c r="R81" s="68" t="s">
        <v>122</v>
      </c>
      <c r="S81" s="68" t="s">
        <v>123</v>
      </c>
      <c r="T81" s="69" t="s">
        <v>124</v>
      </c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</row>
    <row r="82" spans="1:63" s="2" customFormat="1" ht="22.9" customHeight="1">
      <c r="A82" s="33"/>
      <c r="B82" s="34"/>
      <c r="C82" s="74" t="s">
        <v>125</v>
      </c>
      <c r="D82" s="35"/>
      <c r="E82" s="35"/>
      <c r="F82" s="35"/>
      <c r="G82" s="35"/>
      <c r="H82" s="35"/>
      <c r="I82" s="35"/>
      <c r="J82" s="151">
        <f>BK82</f>
        <v>0</v>
      </c>
      <c r="K82" s="35"/>
      <c r="L82" s="38"/>
      <c r="M82" s="70"/>
      <c r="N82" s="152"/>
      <c r="O82" s="71"/>
      <c r="P82" s="153">
        <f>P83</f>
        <v>0</v>
      </c>
      <c r="Q82" s="71"/>
      <c r="R82" s="153">
        <f>R83</f>
        <v>0</v>
      </c>
      <c r="S82" s="71"/>
      <c r="T82" s="154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6" t="s">
        <v>70</v>
      </c>
      <c r="AU82" s="16" t="s">
        <v>110</v>
      </c>
      <c r="BK82" s="155">
        <f>BK83</f>
        <v>0</v>
      </c>
    </row>
    <row r="83" spans="2:63" s="12" customFormat="1" ht="25.9" customHeight="1">
      <c r="B83" s="156"/>
      <c r="C83" s="157"/>
      <c r="D83" s="158" t="s">
        <v>70</v>
      </c>
      <c r="E83" s="159" t="s">
        <v>126</v>
      </c>
      <c r="F83" s="159" t="s">
        <v>127</v>
      </c>
      <c r="G83" s="157"/>
      <c r="H83" s="157"/>
      <c r="I83" s="160"/>
      <c r="J83" s="161">
        <f>BK83</f>
        <v>0</v>
      </c>
      <c r="K83" s="157"/>
      <c r="L83" s="162"/>
      <c r="M83" s="163"/>
      <c r="N83" s="164"/>
      <c r="O83" s="164"/>
      <c r="P83" s="165">
        <f>P84+P120</f>
        <v>0</v>
      </c>
      <c r="Q83" s="164"/>
      <c r="R83" s="165">
        <f>R84+R120</f>
        <v>0</v>
      </c>
      <c r="S83" s="164"/>
      <c r="T83" s="166">
        <f>T84+T120</f>
        <v>0</v>
      </c>
      <c r="AR83" s="167" t="s">
        <v>79</v>
      </c>
      <c r="AT83" s="168" t="s">
        <v>70</v>
      </c>
      <c r="AU83" s="168" t="s">
        <v>71</v>
      </c>
      <c r="AY83" s="167" t="s">
        <v>128</v>
      </c>
      <c r="BK83" s="169">
        <f>BK84+BK120</f>
        <v>0</v>
      </c>
    </row>
    <row r="84" spans="2:63" s="12" customFormat="1" ht="22.9" customHeight="1">
      <c r="B84" s="156"/>
      <c r="C84" s="157"/>
      <c r="D84" s="158" t="s">
        <v>70</v>
      </c>
      <c r="E84" s="170" t="s">
        <v>79</v>
      </c>
      <c r="F84" s="170" t="s">
        <v>129</v>
      </c>
      <c r="G84" s="157"/>
      <c r="H84" s="157"/>
      <c r="I84" s="160"/>
      <c r="J84" s="171">
        <f>BK84</f>
        <v>0</v>
      </c>
      <c r="K84" s="157"/>
      <c r="L84" s="162"/>
      <c r="M84" s="163"/>
      <c r="N84" s="164"/>
      <c r="O84" s="164"/>
      <c r="P84" s="165">
        <f>SUM(P85:P119)</f>
        <v>0</v>
      </c>
      <c r="Q84" s="164"/>
      <c r="R84" s="165">
        <f>SUM(R85:R119)</f>
        <v>0</v>
      </c>
      <c r="S84" s="164"/>
      <c r="T84" s="166">
        <f>SUM(T85:T119)</f>
        <v>0</v>
      </c>
      <c r="AR84" s="167" t="s">
        <v>79</v>
      </c>
      <c r="AT84" s="168" t="s">
        <v>70</v>
      </c>
      <c r="AU84" s="168" t="s">
        <v>79</v>
      </c>
      <c r="AY84" s="167" t="s">
        <v>128</v>
      </c>
      <c r="BK84" s="169">
        <f>SUM(BK85:BK119)</f>
        <v>0</v>
      </c>
    </row>
    <row r="85" spans="1:65" s="2" customFormat="1" ht="21.75" customHeight="1">
      <c r="A85" s="33"/>
      <c r="B85" s="34"/>
      <c r="C85" s="172" t="s">
        <v>79</v>
      </c>
      <c r="D85" s="172" t="s">
        <v>130</v>
      </c>
      <c r="E85" s="173" t="s">
        <v>131</v>
      </c>
      <c r="F85" s="174" t="s">
        <v>132</v>
      </c>
      <c r="G85" s="175" t="s">
        <v>133</v>
      </c>
      <c r="H85" s="176">
        <v>224</v>
      </c>
      <c r="I85" s="177"/>
      <c r="J85" s="178">
        <f>ROUND(I85*H85,2)</f>
        <v>0</v>
      </c>
      <c r="K85" s="174" t="s">
        <v>134</v>
      </c>
      <c r="L85" s="38"/>
      <c r="M85" s="179" t="s">
        <v>19</v>
      </c>
      <c r="N85" s="180" t="s">
        <v>42</v>
      </c>
      <c r="O85" s="63"/>
      <c r="P85" s="181">
        <f>O85*H85</f>
        <v>0</v>
      </c>
      <c r="Q85" s="181">
        <v>0</v>
      </c>
      <c r="R85" s="181">
        <f>Q85*H85</f>
        <v>0</v>
      </c>
      <c r="S85" s="181">
        <v>0</v>
      </c>
      <c r="T85" s="182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83" t="s">
        <v>135</v>
      </c>
      <c r="AT85" s="183" t="s">
        <v>130</v>
      </c>
      <c r="AU85" s="183" t="s">
        <v>82</v>
      </c>
      <c r="AY85" s="16" t="s">
        <v>128</v>
      </c>
      <c r="BE85" s="184">
        <f>IF(N85="základní",J85,0)</f>
        <v>0</v>
      </c>
      <c r="BF85" s="184">
        <f>IF(N85="snížená",J85,0)</f>
        <v>0</v>
      </c>
      <c r="BG85" s="184">
        <f>IF(N85="zákl. přenesená",J85,0)</f>
        <v>0</v>
      </c>
      <c r="BH85" s="184">
        <f>IF(N85="sníž. přenesená",J85,0)</f>
        <v>0</v>
      </c>
      <c r="BI85" s="184">
        <f>IF(N85="nulová",J85,0)</f>
        <v>0</v>
      </c>
      <c r="BJ85" s="16" t="s">
        <v>79</v>
      </c>
      <c r="BK85" s="184">
        <f>ROUND(I85*H85,2)</f>
        <v>0</v>
      </c>
      <c r="BL85" s="16" t="s">
        <v>135</v>
      </c>
      <c r="BM85" s="183" t="s">
        <v>221</v>
      </c>
    </row>
    <row r="86" spans="1:47" s="2" customFormat="1" ht="19.5">
      <c r="A86" s="33"/>
      <c r="B86" s="34"/>
      <c r="C86" s="35"/>
      <c r="D86" s="185" t="s">
        <v>137</v>
      </c>
      <c r="E86" s="35"/>
      <c r="F86" s="186" t="s">
        <v>138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137</v>
      </c>
      <c r="AU86" s="16" t="s">
        <v>82</v>
      </c>
    </row>
    <row r="87" spans="1:47" s="2" customFormat="1" ht="11.25">
      <c r="A87" s="33"/>
      <c r="B87" s="34"/>
      <c r="C87" s="35"/>
      <c r="D87" s="190" t="s">
        <v>139</v>
      </c>
      <c r="E87" s="35"/>
      <c r="F87" s="191" t="s">
        <v>140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139</v>
      </c>
      <c r="AU87" s="16" t="s">
        <v>82</v>
      </c>
    </row>
    <row r="88" spans="2:51" s="13" customFormat="1" ht="11.25">
      <c r="B88" s="192"/>
      <c r="C88" s="193"/>
      <c r="D88" s="185" t="s">
        <v>141</v>
      </c>
      <c r="E88" s="194" t="s">
        <v>19</v>
      </c>
      <c r="F88" s="195" t="s">
        <v>222</v>
      </c>
      <c r="G88" s="193"/>
      <c r="H88" s="196">
        <v>224</v>
      </c>
      <c r="I88" s="197"/>
      <c r="J88" s="193"/>
      <c r="K88" s="193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141</v>
      </c>
      <c r="AU88" s="202" t="s">
        <v>82</v>
      </c>
      <c r="AV88" s="13" t="s">
        <v>82</v>
      </c>
      <c r="AW88" s="13" t="s">
        <v>33</v>
      </c>
      <c r="AX88" s="13" t="s">
        <v>79</v>
      </c>
      <c r="AY88" s="202" t="s">
        <v>128</v>
      </c>
    </row>
    <row r="89" spans="1:65" s="2" customFormat="1" ht="21.75" customHeight="1">
      <c r="A89" s="33"/>
      <c r="B89" s="34"/>
      <c r="C89" s="172" t="s">
        <v>82</v>
      </c>
      <c r="D89" s="172" t="s">
        <v>130</v>
      </c>
      <c r="E89" s="173" t="s">
        <v>143</v>
      </c>
      <c r="F89" s="174" t="s">
        <v>144</v>
      </c>
      <c r="G89" s="175" t="s">
        <v>133</v>
      </c>
      <c r="H89" s="176">
        <v>224</v>
      </c>
      <c r="I89" s="177"/>
      <c r="J89" s="178">
        <f>ROUND(I89*H89,2)</f>
        <v>0</v>
      </c>
      <c r="K89" s="174" t="s">
        <v>134</v>
      </c>
      <c r="L89" s="38"/>
      <c r="M89" s="179" t="s">
        <v>19</v>
      </c>
      <c r="N89" s="180" t="s">
        <v>42</v>
      </c>
      <c r="O89" s="63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83" t="s">
        <v>135</v>
      </c>
      <c r="AT89" s="183" t="s">
        <v>130</v>
      </c>
      <c r="AU89" s="183" t="s">
        <v>82</v>
      </c>
      <c r="AY89" s="16" t="s">
        <v>128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16" t="s">
        <v>79</v>
      </c>
      <c r="BK89" s="184">
        <f>ROUND(I89*H89,2)</f>
        <v>0</v>
      </c>
      <c r="BL89" s="16" t="s">
        <v>135</v>
      </c>
      <c r="BM89" s="183" t="s">
        <v>223</v>
      </c>
    </row>
    <row r="90" spans="1:47" s="2" customFormat="1" ht="19.5">
      <c r="A90" s="33"/>
      <c r="B90" s="34"/>
      <c r="C90" s="35"/>
      <c r="D90" s="185" t="s">
        <v>137</v>
      </c>
      <c r="E90" s="35"/>
      <c r="F90" s="186" t="s">
        <v>146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137</v>
      </c>
      <c r="AU90" s="16" t="s">
        <v>82</v>
      </c>
    </row>
    <row r="91" spans="1:47" s="2" customFormat="1" ht="11.25">
      <c r="A91" s="33"/>
      <c r="B91" s="34"/>
      <c r="C91" s="35"/>
      <c r="D91" s="190" t="s">
        <v>139</v>
      </c>
      <c r="E91" s="35"/>
      <c r="F91" s="191" t="s">
        <v>147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139</v>
      </c>
      <c r="AU91" s="16" t="s">
        <v>82</v>
      </c>
    </row>
    <row r="92" spans="2:51" s="13" customFormat="1" ht="11.25">
      <c r="B92" s="192"/>
      <c r="C92" s="193"/>
      <c r="D92" s="185" t="s">
        <v>141</v>
      </c>
      <c r="E92" s="194" t="s">
        <v>19</v>
      </c>
      <c r="F92" s="195" t="s">
        <v>224</v>
      </c>
      <c r="G92" s="193"/>
      <c r="H92" s="196">
        <v>224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141</v>
      </c>
      <c r="AU92" s="202" t="s">
        <v>82</v>
      </c>
      <c r="AV92" s="13" t="s">
        <v>82</v>
      </c>
      <c r="AW92" s="13" t="s">
        <v>33</v>
      </c>
      <c r="AX92" s="13" t="s">
        <v>79</v>
      </c>
      <c r="AY92" s="202" t="s">
        <v>128</v>
      </c>
    </row>
    <row r="93" spans="1:65" s="2" customFormat="1" ht="21.75" customHeight="1">
      <c r="A93" s="33"/>
      <c r="B93" s="34"/>
      <c r="C93" s="172" t="s">
        <v>149</v>
      </c>
      <c r="D93" s="172" t="s">
        <v>130</v>
      </c>
      <c r="E93" s="173" t="s">
        <v>201</v>
      </c>
      <c r="F93" s="174" t="s">
        <v>202</v>
      </c>
      <c r="G93" s="175" t="s">
        <v>133</v>
      </c>
      <c r="H93" s="176">
        <v>224</v>
      </c>
      <c r="I93" s="177"/>
      <c r="J93" s="178">
        <f>ROUND(I93*H93,2)</f>
        <v>0</v>
      </c>
      <c r="K93" s="174" t="s">
        <v>134</v>
      </c>
      <c r="L93" s="38"/>
      <c r="M93" s="179" t="s">
        <v>19</v>
      </c>
      <c r="N93" s="180" t="s">
        <v>42</v>
      </c>
      <c r="O93" s="63"/>
      <c r="P93" s="181">
        <f>O93*H93</f>
        <v>0</v>
      </c>
      <c r="Q93" s="181">
        <v>0</v>
      </c>
      <c r="R93" s="181">
        <f>Q93*H93</f>
        <v>0</v>
      </c>
      <c r="S93" s="181">
        <v>0</v>
      </c>
      <c r="T93" s="182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83" t="s">
        <v>135</v>
      </c>
      <c r="AT93" s="183" t="s">
        <v>130</v>
      </c>
      <c r="AU93" s="183" t="s">
        <v>82</v>
      </c>
      <c r="AY93" s="16" t="s">
        <v>128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6" t="s">
        <v>79</v>
      </c>
      <c r="BK93" s="184">
        <f>ROUND(I93*H93,2)</f>
        <v>0</v>
      </c>
      <c r="BL93" s="16" t="s">
        <v>135</v>
      </c>
      <c r="BM93" s="183" t="s">
        <v>225</v>
      </c>
    </row>
    <row r="94" spans="1:47" s="2" customFormat="1" ht="19.5">
      <c r="A94" s="33"/>
      <c r="B94" s="34"/>
      <c r="C94" s="35"/>
      <c r="D94" s="185" t="s">
        <v>137</v>
      </c>
      <c r="E94" s="35"/>
      <c r="F94" s="186" t="s">
        <v>204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137</v>
      </c>
      <c r="AU94" s="16" t="s">
        <v>82</v>
      </c>
    </row>
    <row r="95" spans="1:47" s="2" customFormat="1" ht="11.25">
      <c r="A95" s="33"/>
      <c r="B95" s="34"/>
      <c r="C95" s="35"/>
      <c r="D95" s="190" t="s">
        <v>139</v>
      </c>
      <c r="E95" s="35"/>
      <c r="F95" s="191" t="s">
        <v>205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139</v>
      </c>
      <c r="AU95" s="16" t="s">
        <v>82</v>
      </c>
    </row>
    <row r="96" spans="2:51" s="13" customFormat="1" ht="11.25">
      <c r="B96" s="192"/>
      <c r="C96" s="193"/>
      <c r="D96" s="185" t="s">
        <v>141</v>
      </c>
      <c r="E96" s="194" t="s">
        <v>19</v>
      </c>
      <c r="F96" s="195" t="s">
        <v>226</v>
      </c>
      <c r="G96" s="193"/>
      <c r="H96" s="196">
        <v>224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141</v>
      </c>
      <c r="AU96" s="202" t="s">
        <v>82</v>
      </c>
      <c r="AV96" s="13" t="s">
        <v>82</v>
      </c>
      <c r="AW96" s="13" t="s">
        <v>33</v>
      </c>
      <c r="AX96" s="13" t="s">
        <v>79</v>
      </c>
      <c r="AY96" s="202" t="s">
        <v>128</v>
      </c>
    </row>
    <row r="97" spans="1:65" s="2" customFormat="1" ht="16.5" customHeight="1">
      <c r="A97" s="33"/>
      <c r="B97" s="34"/>
      <c r="C97" s="172" t="s">
        <v>135</v>
      </c>
      <c r="D97" s="172" t="s">
        <v>130</v>
      </c>
      <c r="E97" s="173" t="s">
        <v>156</v>
      </c>
      <c r="F97" s="174" t="s">
        <v>157</v>
      </c>
      <c r="G97" s="175" t="s">
        <v>133</v>
      </c>
      <c r="H97" s="176">
        <v>224</v>
      </c>
      <c r="I97" s="177"/>
      <c r="J97" s="178">
        <f>ROUND(I97*H97,2)</f>
        <v>0</v>
      </c>
      <c r="K97" s="174" t="s">
        <v>19</v>
      </c>
      <c r="L97" s="38"/>
      <c r="M97" s="179" t="s">
        <v>19</v>
      </c>
      <c r="N97" s="180" t="s">
        <v>42</v>
      </c>
      <c r="O97" s="63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83" t="s">
        <v>135</v>
      </c>
      <c r="AT97" s="183" t="s">
        <v>130</v>
      </c>
      <c r="AU97" s="183" t="s">
        <v>82</v>
      </c>
      <c r="AY97" s="16" t="s">
        <v>128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6" t="s">
        <v>79</v>
      </c>
      <c r="BK97" s="184">
        <f>ROUND(I97*H97,2)</f>
        <v>0</v>
      </c>
      <c r="BL97" s="16" t="s">
        <v>135</v>
      </c>
      <c r="BM97" s="183" t="s">
        <v>227</v>
      </c>
    </row>
    <row r="98" spans="1:47" s="2" customFormat="1" ht="11.25">
      <c r="A98" s="33"/>
      <c r="B98" s="34"/>
      <c r="C98" s="35"/>
      <c r="D98" s="185" t="s">
        <v>137</v>
      </c>
      <c r="E98" s="35"/>
      <c r="F98" s="186" t="s">
        <v>157</v>
      </c>
      <c r="G98" s="35"/>
      <c r="H98" s="35"/>
      <c r="I98" s="187"/>
      <c r="J98" s="35"/>
      <c r="K98" s="35"/>
      <c r="L98" s="38"/>
      <c r="M98" s="188"/>
      <c r="N98" s="189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137</v>
      </c>
      <c r="AU98" s="16" t="s">
        <v>82</v>
      </c>
    </row>
    <row r="99" spans="2:51" s="13" customFormat="1" ht="11.25">
      <c r="B99" s="192"/>
      <c r="C99" s="193"/>
      <c r="D99" s="185" t="s">
        <v>141</v>
      </c>
      <c r="E99" s="194" t="s">
        <v>19</v>
      </c>
      <c r="F99" s="195" t="s">
        <v>228</v>
      </c>
      <c r="G99" s="193"/>
      <c r="H99" s="196">
        <v>224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141</v>
      </c>
      <c r="AU99" s="202" t="s">
        <v>82</v>
      </c>
      <c r="AV99" s="13" t="s">
        <v>82</v>
      </c>
      <c r="AW99" s="13" t="s">
        <v>33</v>
      </c>
      <c r="AX99" s="13" t="s">
        <v>79</v>
      </c>
      <c r="AY99" s="202" t="s">
        <v>128</v>
      </c>
    </row>
    <row r="100" spans="1:65" s="2" customFormat="1" ht="16.5" customHeight="1">
      <c r="A100" s="33"/>
      <c r="B100" s="34"/>
      <c r="C100" s="172" t="s">
        <v>160</v>
      </c>
      <c r="D100" s="172" t="s">
        <v>130</v>
      </c>
      <c r="E100" s="173" t="s">
        <v>161</v>
      </c>
      <c r="F100" s="174" t="s">
        <v>162</v>
      </c>
      <c r="G100" s="175" t="s">
        <v>133</v>
      </c>
      <c r="H100" s="176">
        <v>224</v>
      </c>
      <c r="I100" s="177"/>
      <c r="J100" s="178">
        <f>ROUND(I100*H100,2)</f>
        <v>0</v>
      </c>
      <c r="K100" s="174" t="s">
        <v>134</v>
      </c>
      <c r="L100" s="38"/>
      <c r="M100" s="179" t="s">
        <v>19</v>
      </c>
      <c r="N100" s="180" t="s">
        <v>42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135</v>
      </c>
      <c r="AT100" s="183" t="s">
        <v>130</v>
      </c>
      <c r="AU100" s="183" t="s">
        <v>82</v>
      </c>
      <c r="AY100" s="16" t="s">
        <v>128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79</v>
      </c>
      <c r="BK100" s="184">
        <f>ROUND(I100*H100,2)</f>
        <v>0</v>
      </c>
      <c r="BL100" s="16" t="s">
        <v>135</v>
      </c>
      <c r="BM100" s="183" t="s">
        <v>229</v>
      </c>
    </row>
    <row r="101" spans="1:47" s="2" customFormat="1" ht="11.25">
      <c r="A101" s="33"/>
      <c r="B101" s="34"/>
      <c r="C101" s="35"/>
      <c r="D101" s="185" t="s">
        <v>137</v>
      </c>
      <c r="E101" s="35"/>
      <c r="F101" s="186" t="s">
        <v>164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137</v>
      </c>
      <c r="AU101" s="16" t="s">
        <v>82</v>
      </c>
    </row>
    <row r="102" spans="1:47" s="2" customFormat="1" ht="11.25">
      <c r="A102" s="33"/>
      <c r="B102" s="34"/>
      <c r="C102" s="35"/>
      <c r="D102" s="190" t="s">
        <v>139</v>
      </c>
      <c r="E102" s="35"/>
      <c r="F102" s="191" t="s">
        <v>165</v>
      </c>
      <c r="G102" s="35"/>
      <c r="H102" s="35"/>
      <c r="I102" s="187"/>
      <c r="J102" s="35"/>
      <c r="K102" s="35"/>
      <c r="L102" s="38"/>
      <c r="M102" s="188"/>
      <c r="N102" s="189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139</v>
      </c>
      <c r="AU102" s="16" t="s">
        <v>82</v>
      </c>
    </row>
    <row r="103" spans="2:51" s="13" customFormat="1" ht="11.25">
      <c r="B103" s="192"/>
      <c r="C103" s="193"/>
      <c r="D103" s="185" t="s">
        <v>141</v>
      </c>
      <c r="E103" s="194" t="s">
        <v>19</v>
      </c>
      <c r="F103" s="195" t="s">
        <v>230</v>
      </c>
      <c r="G103" s="193"/>
      <c r="H103" s="196">
        <v>224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141</v>
      </c>
      <c r="AU103" s="202" t="s">
        <v>82</v>
      </c>
      <c r="AV103" s="13" t="s">
        <v>82</v>
      </c>
      <c r="AW103" s="13" t="s">
        <v>33</v>
      </c>
      <c r="AX103" s="13" t="s">
        <v>79</v>
      </c>
      <c r="AY103" s="202" t="s">
        <v>128</v>
      </c>
    </row>
    <row r="104" spans="1:65" s="2" customFormat="1" ht="16.5" customHeight="1">
      <c r="A104" s="33"/>
      <c r="B104" s="34"/>
      <c r="C104" s="172" t="s">
        <v>167</v>
      </c>
      <c r="D104" s="172" t="s">
        <v>130</v>
      </c>
      <c r="E104" s="173" t="s">
        <v>168</v>
      </c>
      <c r="F104" s="174" t="s">
        <v>169</v>
      </c>
      <c r="G104" s="175" t="s">
        <v>133</v>
      </c>
      <c r="H104" s="176">
        <v>224</v>
      </c>
      <c r="I104" s="177"/>
      <c r="J104" s="178">
        <f>ROUND(I104*H104,2)</f>
        <v>0</v>
      </c>
      <c r="K104" s="174" t="s">
        <v>134</v>
      </c>
      <c r="L104" s="38"/>
      <c r="M104" s="179" t="s">
        <v>19</v>
      </c>
      <c r="N104" s="180" t="s">
        <v>42</v>
      </c>
      <c r="O104" s="63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83" t="s">
        <v>135</v>
      </c>
      <c r="AT104" s="183" t="s">
        <v>130</v>
      </c>
      <c r="AU104" s="183" t="s">
        <v>82</v>
      </c>
      <c r="AY104" s="16" t="s">
        <v>128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6" t="s">
        <v>79</v>
      </c>
      <c r="BK104" s="184">
        <f>ROUND(I104*H104,2)</f>
        <v>0</v>
      </c>
      <c r="BL104" s="16" t="s">
        <v>135</v>
      </c>
      <c r="BM104" s="183" t="s">
        <v>231</v>
      </c>
    </row>
    <row r="105" spans="1:47" s="2" customFormat="1" ht="19.5">
      <c r="A105" s="33"/>
      <c r="B105" s="34"/>
      <c r="C105" s="35"/>
      <c r="D105" s="185" t="s">
        <v>137</v>
      </c>
      <c r="E105" s="35"/>
      <c r="F105" s="186" t="s">
        <v>171</v>
      </c>
      <c r="G105" s="35"/>
      <c r="H105" s="35"/>
      <c r="I105" s="187"/>
      <c r="J105" s="35"/>
      <c r="K105" s="35"/>
      <c r="L105" s="38"/>
      <c r="M105" s="188"/>
      <c r="N105" s="189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137</v>
      </c>
      <c r="AU105" s="16" t="s">
        <v>82</v>
      </c>
    </row>
    <row r="106" spans="1:47" s="2" customFormat="1" ht="11.25">
      <c r="A106" s="33"/>
      <c r="B106" s="34"/>
      <c r="C106" s="35"/>
      <c r="D106" s="190" t="s">
        <v>139</v>
      </c>
      <c r="E106" s="35"/>
      <c r="F106" s="191" t="s">
        <v>172</v>
      </c>
      <c r="G106" s="35"/>
      <c r="H106" s="35"/>
      <c r="I106" s="187"/>
      <c r="J106" s="35"/>
      <c r="K106" s="35"/>
      <c r="L106" s="38"/>
      <c r="M106" s="188"/>
      <c r="N106" s="189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139</v>
      </c>
      <c r="AU106" s="16" t="s">
        <v>82</v>
      </c>
    </row>
    <row r="107" spans="2:51" s="13" customFormat="1" ht="11.25">
      <c r="B107" s="192"/>
      <c r="C107" s="193"/>
      <c r="D107" s="185" t="s">
        <v>141</v>
      </c>
      <c r="E107" s="194" t="s">
        <v>19</v>
      </c>
      <c r="F107" s="195" t="s">
        <v>232</v>
      </c>
      <c r="G107" s="193"/>
      <c r="H107" s="196">
        <v>224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141</v>
      </c>
      <c r="AU107" s="202" t="s">
        <v>82</v>
      </c>
      <c r="AV107" s="13" t="s">
        <v>82</v>
      </c>
      <c r="AW107" s="13" t="s">
        <v>33</v>
      </c>
      <c r="AX107" s="13" t="s">
        <v>79</v>
      </c>
      <c r="AY107" s="202" t="s">
        <v>128</v>
      </c>
    </row>
    <row r="108" spans="1:65" s="2" customFormat="1" ht="16.5" customHeight="1">
      <c r="A108" s="33"/>
      <c r="B108" s="34"/>
      <c r="C108" s="172" t="s">
        <v>174</v>
      </c>
      <c r="D108" s="172" t="s">
        <v>130</v>
      </c>
      <c r="E108" s="173" t="s">
        <v>175</v>
      </c>
      <c r="F108" s="174" t="s">
        <v>176</v>
      </c>
      <c r="G108" s="175" t="s">
        <v>133</v>
      </c>
      <c r="H108" s="176">
        <v>224</v>
      </c>
      <c r="I108" s="177"/>
      <c r="J108" s="178">
        <f>ROUND(I108*H108,2)</f>
        <v>0</v>
      </c>
      <c r="K108" s="174" t="s">
        <v>134</v>
      </c>
      <c r="L108" s="38"/>
      <c r="M108" s="179" t="s">
        <v>19</v>
      </c>
      <c r="N108" s="180" t="s">
        <v>42</v>
      </c>
      <c r="O108" s="63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83" t="s">
        <v>135</v>
      </c>
      <c r="AT108" s="183" t="s">
        <v>130</v>
      </c>
      <c r="AU108" s="183" t="s">
        <v>82</v>
      </c>
      <c r="AY108" s="16" t="s">
        <v>128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6" t="s">
        <v>79</v>
      </c>
      <c r="BK108" s="184">
        <f>ROUND(I108*H108,2)</f>
        <v>0</v>
      </c>
      <c r="BL108" s="16" t="s">
        <v>135</v>
      </c>
      <c r="BM108" s="183" t="s">
        <v>233</v>
      </c>
    </row>
    <row r="109" spans="1:47" s="2" customFormat="1" ht="11.25">
      <c r="A109" s="33"/>
      <c r="B109" s="34"/>
      <c r="C109" s="35"/>
      <c r="D109" s="185" t="s">
        <v>137</v>
      </c>
      <c r="E109" s="35"/>
      <c r="F109" s="186" t="s">
        <v>178</v>
      </c>
      <c r="G109" s="35"/>
      <c r="H109" s="35"/>
      <c r="I109" s="187"/>
      <c r="J109" s="35"/>
      <c r="K109" s="35"/>
      <c r="L109" s="38"/>
      <c r="M109" s="188"/>
      <c r="N109" s="189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137</v>
      </c>
      <c r="AU109" s="16" t="s">
        <v>82</v>
      </c>
    </row>
    <row r="110" spans="1:47" s="2" customFormat="1" ht="11.25">
      <c r="A110" s="33"/>
      <c r="B110" s="34"/>
      <c r="C110" s="35"/>
      <c r="D110" s="190" t="s">
        <v>139</v>
      </c>
      <c r="E110" s="35"/>
      <c r="F110" s="191" t="s">
        <v>179</v>
      </c>
      <c r="G110" s="35"/>
      <c r="H110" s="35"/>
      <c r="I110" s="187"/>
      <c r="J110" s="35"/>
      <c r="K110" s="35"/>
      <c r="L110" s="38"/>
      <c r="M110" s="188"/>
      <c r="N110" s="189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139</v>
      </c>
      <c r="AU110" s="16" t="s">
        <v>82</v>
      </c>
    </row>
    <row r="111" spans="2:51" s="13" customFormat="1" ht="11.25">
      <c r="B111" s="192"/>
      <c r="C111" s="193"/>
      <c r="D111" s="185" t="s">
        <v>141</v>
      </c>
      <c r="E111" s="194" t="s">
        <v>19</v>
      </c>
      <c r="F111" s="195" t="s">
        <v>234</v>
      </c>
      <c r="G111" s="193"/>
      <c r="H111" s="196">
        <v>224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141</v>
      </c>
      <c r="AU111" s="202" t="s">
        <v>82</v>
      </c>
      <c r="AV111" s="13" t="s">
        <v>82</v>
      </c>
      <c r="AW111" s="13" t="s">
        <v>33</v>
      </c>
      <c r="AX111" s="13" t="s">
        <v>79</v>
      </c>
      <c r="AY111" s="202" t="s">
        <v>128</v>
      </c>
    </row>
    <row r="112" spans="1:65" s="2" customFormat="1" ht="16.5" customHeight="1">
      <c r="A112" s="33"/>
      <c r="B112" s="34"/>
      <c r="C112" s="172" t="s">
        <v>181</v>
      </c>
      <c r="D112" s="172" t="s">
        <v>130</v>
      </c>
      <c r="E112" s="173" t="s">
        <v>182</v>
      </c>
      <c r="F112" s="174" t="s">
        <v>183</v>
      </c>
      <c r="G112" s="175" t="s">
        <v>184</v>
      </c>
      <c r="H112" s="176">
        <v>870</v>
      </c>
      <c r="I112" s="177"/>
      <c r="J112" s="178">
        <f>ROUND(I112*H112,2)</f>
        <v>0</v>
      </c>
      <c r="K112" s="174" t="s">
        <v>134</v>
      </c>
      <c r="L112" s="38"/>
      <c r="M112" s="179" t="s">
        <v>19</v>
      </c>
      <c r="N112" s="180" t="s">
        <v>42</v>
      </c>
      <c r="O112" s="63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3" t="s">
        <v>135</v>
      </c>
      <c r="AT112" s="183" t="s">
        <v>130</v>
      </c>
      <c r="AU112" s="183" t="s">
        <v>82</v>
      </c>
      <c r="AY112" s="16" t="s">
        <v>128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6" t="s">
        <v>79</v>
      </c>
      <c r="BK112" s="184">
        <f>ROUND(I112*H112,2)</f>
        <v>0</v>
      </c>
      <c r="BL112" s="16" t="s">
        <v>135</v>
      </c>
      <c r="BM112" s="183" t="s">
        <v>235</v>
      </c>
    </row>
    <row r="113" spans="1:47" s="2" customFormat="1" ht="11.25">
      <c r="A113" s="33"/>
      <c r="B113" s="34"/>
      <c r="C113" s="35"/>
      <c r="D113" s="185" t="s">
        <v>137</v>
      </c>
      <c r="E113" s="35"/>
      <c r="F113" s="186" t="s">
        <v>186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137</v>
      </c>
      <c r="AU113" s="16" t="s">
        <v>82</v>
      </c>
    </row>
    <row r="114" spans="1:47" s="2" customFormat="1" ht="11.25">
      <c r="A114" s="33"/>
      <c r="B114" s="34"/>
      <c r="C114" s="35"/>
      <c r="D114" s="190" t="s">
        <v>139</v>
      </c>
      <c r="E114" s="35"/>
      <c r="F114" s="191" t="s">
        <v>187</v>
      </c>
      <c r="G114" s="35"/>
      <c r="H114" s="35"/>
      <c r="I114" s="187"/>
      <c r="J114" s="35"/>
      <c r="K114" s="35"/>
      <c r="L114" s="38"/>
      <c r="M114" s="188"/>
      <c r="N114" s="189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139</v>
      </c>
      <c r="AU114" s="16" t="s">
        <v>82</v>
      </c>
    </row>
    <row r="115" spans="2:51" s="13" customFormat="1" ht="11.25">
      <c r="B115" s="192"/>
      <c r="C115" s="193"/>
      <c r="D115" s="185" t="s">
        <v>141</v>
      </c>
      <c r="E115" s="194" t="s">
        <v>19</v>
      </c>
      <c r="F115" s="195" t="s">
        <v>236</v>
      </c>
      <c r="G115" s="193"/>
      <c r="H115" s="196">
        <v>870</v>
      </c>
      <c r="I115" s="197"/>
      <c r="J115" s="193"/>
      <c r="K115" s="193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141</v>
      </c>
      <c r="AU115" s="202" t="s">
        <v>82</v>
      </c>
      <c r="AV115" s="13" t="s">
        <v>82</v>
      </c>
      <c r="AW115" s="13" t="s">
        <v>33</v>
      </c>
      <c r="AX115" s="13" t="s">
        <v>79</v>
      </c>
      <c r="AY115" s="202" t="s">
        <v>128</v>
      </c>
    </row>
    <row r="116" spans="1:65" s="2" customFormat="1" ht="16.5" customHeight="1">
      <c r="A116" s="33"/>
      <c r="B116" s="34"/>
      <c r="C116" s="172" t="s">
        <v>189</v>
      </c>
      <c r="D116" s="172" t="s">
        <v>130</v>
      </c>
      <c r="E116" s="173" t="s">
        <v>190</v>
      </c>
      <c r="F116" s="174" t="s">
        <v>191</v>
      </c>
      <c r="G116" s="175" t="s">
        <v>184</v>
      </c>
      <c r="H116" s="176">
        <v>757.2</v>
      </c>
      <c r="I116" s="177"/>
      <c r="J116" s="178">
        <f>ROUND(I116*H116,2)</f>
        <v>0</v>
      </c>
      <c r="K116" s="174" t="s">
        <v>134</v>
      </c>
      <c r="L116" s="38"/>
      <c r="M116" s="179" t="s">
        <v>19</v>
      </c>
      <c r="N116" s="180" t="s">
        <v>42</v>
      </c>
      <c r="O116" s="63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83" t="s">
        <v>135</v>
      </c>
      <c r="AT116" s="183" t="s">
        <v>130</v>
      </c>
      <c r="AU116" s="183" t="s">
        <v>82</v>
      </c>
      <c r="AY116" s="16" t="s">
        <v>128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16" t="s">
        <v>79</v>
      </c>
      <c r="BK116" s="184">
        <f>ROUND(I116*H116,2)</f>
        <v>0</v>
      </c>
      <c r="BL116" s="16" t="s">
        <v>135</v>
      </c>
      <c r="BM116" s="183" t="s">
        <v>237</v>
      </c>
    </row>
    <row r="117" spans="1:47" s="2" customFormat="1" ht="19.5">
      <c r="A117" s="33"/>
      <c r="B117" s="34"/>
      <c r="C117" s="35"/>
      <c r="D117" s="185" t="s">
        <v>137</v>
      </c>
      <c r="E117" s="35"/>
      <c r="F117" s="186" t="s">
        <v>193</v>
      </c>
      <c r="G117" s="35"/>
      <c r="H117" s="35"/>
      <c r="I117" s="187"/>
      <c r="J117" s="35"/>
      <c r="K117" s="35"/>
      <c r="L117" s="38"/>
      <c r="M117" s="188"/>
      <c r="N117" s="189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137</v>
      </c>
      <c r="AU117" s="16" t="s">
        <v>82</v>
      </c>
    </row>
    <row r="118" spans="1:47" s="2" customFormat="1" ht="11.25">
      <c r="A118" s="33"/>
      <c r="B118" s="34"/>
      <c r="C118" s="35"/>
      <c r="D118" s="190" t="s">
        <v>139</v>
      </c>
      <c r="E118" s="35"/>
      <c r="F118" s="191" t="s">
        <v>194</v>
      </c>
      <c r="G118" s="35"/>
      <c r="H118" s="35"/>
      <c r="I118" s="187"/>
      <c r="J118" s="35"/>
      <c r="K118" s="35"/>
      <c r="L118" s="38"/>
      <c r="M118" s="188"/>
      <c r="N118" s="189"/>
      <c r="O118" s="63"/>
      <c r="P118" s="63"/>
      <c r="Q118" s="63"/>
      <c r="R118" s="63"/>
      <c r="S118" s="63"/>
      <c r="T118" s="64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139</v>
      </c>
      <c r="AU118" s="16" t="s">
        <v>82</v>
      </c>
    </row>
    <row r="119" spans="2:51" s="13" customFormat="1" ht="11.25">
      <c r="B119" s="192"/>
      <c r="C119" s="193"/>
      <c r="D119" s="185" t="s">
        <v>141</v>
      </c>
      <c r="E119" s="194" t="s">
        <v>19</v>
      </c>
      <c r="F119" s="195" t="s">
        <v>238</v>
      </c>
      <c r="G119" s="193"/>
      <c r="H119" s="196">
        <v>757.2</v>
      </c>
      <c r="I119" s="197"/>
      <c r="J119" s="193"/>
      <c r="K119" s="193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141</v>
      </c>
      <c r="AU119" s="202" t="s">
        <v>82</v>
      </c>
      <c r="AV119" s="13" t="s">
        <v>82</v>
      </c>
      <c r="AW119" s="13" t="s">
        <v>33</v>
      </c>
      <c r="AX119" s="13" t="s">
        <v>79</v>
      </c>
      <c r="AY119" s="202" t="s">
        <v>128</v>
      </c>
    </row>
    <row r="120" spans="2:63" s="12" customFormat="1" ht="22.9" customHeight="1">
      <c r="B120" s="156"/>
      <c r="C120" s="157"/>
      <c r="D120" s="158" t="s">
        <v>70</v>
      </c>
      <c r="E120" s="170" t="s">
        <v>189</v>
      </c>
      <c r="F120" s="170" t="s">
        <v>239</v>
      </c>
      <c r="G120" s="157"/>
      <c r="H120" s="157"/>
      <c r="I120" s="160"/>
      <c r="J120" s="171">
        <f>BK120</f>
        <v>0</v>
      </c>
      <c r="K120" s="157"/>
      <c r="L120" s="162"/>
      <c r="M120" s="163"/>
      <c r="N120" s="164"/>
      <c r="O120" s="164"/>
      <c r="P120" s="165">
        <f>SUM(P121:P122)</f>
        <v>0</v>
      </c>
      <c r="Q120" s="164"/>
      <c r="R120" s="165">
        <f>SUM(R121:R122)</f>
        <v>0</v>
      </c>
      <c r="S120" s="164"/>
      <c r="T120" s="166">
        <f>SUM(T121:T122)</f>
        <v>0</v>
      </c>
      <c r="AR120" s="167" t="s">
        <v>79</v>
      </c>
      <c r="AT120" s="168" t="s">
        <v>70</v>
      </c>
      <c r="AU120" s="168" t="s">
        <v>79</v>
      </c>
      <c r="AY120" s="167" t="s">
        <v>128</v>
      </c>
      <c r="BK120" s="169">
        <f>SUM(BK121:BK122)</f>
        <v>0</v>
      </c>
    </row>
    <row r="121" spans="1:65" s="2" customFormat="1" ht="16.5" customHeight="1">
      <c r="A121" s="33"/>
      <c r="B121" s="34"/>
      <c r="C121" s="172" t="s">
        <v>240</v>
      </c>
      <c r="D121" s="172" t="s">
        <v>130</v>
      </c>
      <c r="E121" s="173" t="s">
        <v>241</v>
      </c>
      <c r="F121" s="174" t="s">
        <v>242</v>
      </c>
      <c r="G121" s="175" t="s">
        <v>243</v>
      </c>
      <c r="H121" s="176">
        <v>1</v>
      </c>
      <c r="I121" s="177"/>
      <c r="J121" s="178">
        <f>ROUND(I121*H121,2)</f>
        <v>0</v>
      </c>
      <c r="K121" s="174" t="s">
        <v>19</v>
      </c>
      <c r="L121" s="38"/>
      <c r="M121" s="179" t="s">
        <v>19</v>
      </c>
      <c r="N121" s="180" t="s">
        <v>42</v>
      </c>
      <c r="O121" s="63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83" t="s">
        <v>135</v>
      </c>
      <c r="AT121" s="183" t="s">
        <v>130</v>
      </c>
      <c r="AU121" s="183" t="s">
        <v>82</v>
      </c>
      <c r="AY121" s="16" t="s">
        <v>128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6" t="s">
        <v>79</v>
      </c>
      <c r="BK121" s="184">
        <f>ROUND(I121*H121,2)</f>
        <v>0</v>
      </c>
      <c r="BL121" s="16" t="s">
        <v>135</v>
      </c>
      <c r="BM121" s="183" t="s">
        <v>244</v>
      </c>
    </row>
    <row r="122" spans="1:47" s="2" customFormat="1" ht="11.25">
      <c r="A122" s="33"/>
      <c r="B122" s="34"/>
      <c r="C122" s="35"/>
      <c r="D122" s="185" t="s">
        <v>137</v>
      </c>
      <c r="E122" s="35"/>
      <c r="F122" s="186" t="s">
        <v>242</v>
      </c>
      <c r="G122" s="35"/>
      <c r="H122" s="35"/>
      <c r="I122" s="187"/>
      <c r="J122" s="35"/>
      <c r="K122" s="35"/>
      <c r="L122" s="38"/>
      <c r="M122" s="206"/>
      <c r="N122" s="207"/>
      <c r="O122" s="208"/>
      <c r="P122" s="208"/>
      <c r="Q122" s="208"/>
      <c r="R122" s="208"/>
      <c r="S122" s="208"/>
      <c r="T122" s="209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137</v>
      </c>
      <c r="AU122" s="16" t="s">
        <v>82</v>
      </c>
    </row>
    <row r="123" spans="1:31" s="2" customFormat="1" ht="6.95" customHeight="1">
      <c r="A123" s="33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38"/>
      <c r="M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</sheetData>
  <sheetProtection algorithmName="SHA-512" hashValue="9BVuPw+t1xf+t/vPDYHsWREvVvXWLyusUEFFPewqS02KEylDMNK8NpUz7li8qOF4dGglAHi1TmNurJJUjtxOOg==" saltValue="ITAtvVespxslmCQLE9yE/MiCyFitybKb9aKmAvJEcbjEtGJrnzJFgKV2n1fzr02v+KEDokV0SLMdWJm93V78Zw==" spinCount="100000" sheet="1" objects="1" scenarios="1" formatColumns="0" formatRows="0" autoFilter="0"/>
  <autoFilter ref="C81:K122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3_02/129253101"/>
    <hyperlink ref="F91" r:id="rId2" display="https://podminky.urs.cz/item/CS_URS_2023_02/162351103"/>
    <hyperlink ref="F95" r:id="rId3" display="https://podminky.urs.cz/item/CS_URS_2023_02/162451106"/>
    <hyperlink ref="F102" r:id="rId4" display="https://podminky.urs.cz/item/CS_URS_2023_02/166151101"/>
    <hyperlink ref="F106" r:id="rId5" display="https://podminky.urs.cz/item/CS_URS_2023_02/167151111"/>
    <hyperlink ref="F110" r:id="rId6" display="https://podminky.urs.cz/item/CS_URS_2023_02/171251201"/>
    <hyperlink ref="F114" r:id="rId7" display="https://podminky.urs.cz/item/CS_URS_2023_02/181951111"/>
    <hyperlink ref="F118" r:id="rId8" display="https://podminky.urs.cz/item/CS_URS_2023_02/1821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6" t="s">
        <v>91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5" customHeight="1">
      <c r="B4" s="19"/>
      <c r="D4" s="102" t="s">
        <v>104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3" t="str">
        <f>'Rekapitulace zakázky'!K6</f>
        <v>Dubanka, Dubany, odstranění nánosů, ř. km 0,000-2,240</v>
      </c>
      <c r="F7" s="334"/>
      <c r="G7" s="334"/>
      <c r="H7" s="334"/>
      <c r="L7" s="19"/>
    </row>
    <row r="8" spans="1:31" s="2" customFormat="1" ht="12" customHeight="1">
      <c r="A8" s="33"/>
      <c r="B8" s="38"/>
      <c r="C8" s="33"/>
      <c r="D8" s="104" t="s">
        <v>105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5" t="s">
        <v>245</v>
      </c>
      <c r="F9" s="336"/>
      <c r="G9" s="336"/>
      <c r="H9" s="33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zakázky'!AN8</f>
        <v>22. 9. 2023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zakázky'!AN13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7" t="str">
        <f>'Rekapitulace zakázky'!E14</f>
        <v>Vyplň údaj</v>
      </c>
      <c r="F18" s="338"/>
      <c r="G18" s="338"/>
      <c r="H18" s="338"/>
      <c r="I18" s="104" t="s">
        <v>28</v>
      </c>
      <c r="J18" s="29" t="str">
        <f>'Rekapitulace zakázky'!AN14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zakázky'!AN19="","",'Rekapitulace zakázky'!AN19)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zakázky'!E20="","",'Rekapitulace zakázky'!E20)</f>
        <v xml:space="preserve"> </v>
      </c>
      <c r="F24" s="33"/>
      <c r="G24" s="33"/>
      <c r="H24" s="33"/>
      <c r="I24" s="104" t="s">
        <v>28</v>
      </c>
      <c r="J24" s="106" t="str">
        <f>IF('Rekapitulace zakázky'!AN20="","",'Rekapitulace zakázky'!AN20)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39" t="s">
        <v>19</v>
      </c>
      <c r="F27" s="339"/>
      <c r="G27" s="339"/>
      <c r="H27" s="33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ROUND((SUM(BE81:BE93)),2)</f>
        <v>0</v>
      </c>
      <c r="G33" s="33"/>
      <c r="H33" s="33"/>
      <c r="I33" s="117">
        <v>0.21</v>
      </c>
      <c r="J33" s="116">
        <f>ROUND(((SUM(BE81:BE93))*I33),2)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ROUND((SUM(BF81:BF93)),2)</f>
        <v>0</v>
      </c>
      <c r="G34" s="33"/>
      <c r="H34" s="33"/>
      <c r="I34" s="117">
        <v>0.15</v>
      </c>
      <c r="J34" s="116">
        <f>ROUND(((SUM(BF81:BF93))*I34),2)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ROUND((SUM(BG81:BG93)),2)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ROUND((SUM(BH81:BH93)),2)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ROUND((SUM(BI81:BI93)),2)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0" t="str">
        <f>E7</f>
        <v>Dubanka, Dubany, odstranění nánosů, ř. km 0,000-2,240</v>
      </c>
      <c r="F48" s="341"/>
      <c r="G48" s="341"/>
      <c r="H48" s="34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293" t="str">
        <f>E9</f>
        <v>SO-02.1 - Sečení ř. km 0,000-0,656</v>
      </c>
      <c r="F50" s="342"/>
      <c r="G50" s="342"/>
      <c r="H50" s="34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22. 9. 2023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108</v>
      </c>
      <c r="D57" s="130"/>
      <c r="E57" s="130"/>
      <c r="F57" s="130"/>
      <c r="G57" s="130"/>
      <c r="H57" s="130"/>
      <c r="I57" s="130"/>
      <c r="J57" s="131" t="s">
        <v>109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110</v>
      </c>
    </row>
    <row r="60" spans="2:12" s="9" customFormat="1" ht="24.95" customHeight="1">
      <c r="B60" s="133"/>
      <c r="C60" s="134"/>
      <c r="D60" s="135" t="s">
        <v>111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112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5"/>
      <c r="D71" s="35"/>
      <c r="E71" s="340" t="str">
        <f>E7</f>
        <v>Dubanka, Dubany, odstranění nánosů, ř. km 0,000-2,240</v>
      </c>
      <c r="F71" s="341"/>
      <c r="G71" s="341"/>
      <c r="H71" s="341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5"/>
      <c r="D73" s="35"/>
      <c r="E73" s="293" t="str">
        <f>E9</f>
        <v>SO-02.1 - Sečení ř. km 0,000-0,656</v>
      </c>
      <c r="F73" s="342"/>
      <c r="G73" s="342"/>
      <c r="H73" s="342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 xml:space="preserve"> </v>
      </c>
      <c r="G75" s="35"/>
      <c r="H75" s="35"/>
      <c r="I75" s="28" t="s">
        <v>23</v>
      </c>
      <c r="J75" s="58" t="str">
        <f>IF(J12="","",J12)</f>
        <v>22. 9. 2023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5.7" customHeight="1">
      <c r="A77" s="33"/>
      <c r="B77" s="34"/>
      <c r="C77" s="28" t="s">
        <v>25</v>
      </c>
      <c r="D77" s="35"/>
      <c r="E77" s="35"/>
      <c r="F77" s="26" t="str">
        <f>E15</f>
        <v>Povodí Labe, státní podnik, Hradec Králové</v>
      </c>
      <c r="G77" s="35"/>
      <c r="H77" s="35"/>
      <c r="I77" s="28" t="s">
        <v>31</v>
      </c>
      <c r="J77" s="31" t="str">
        <f>E21</f>
        <v>Agroprojekce Litomyšl, s.r.o.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28" t="s">
        <v>34</v>
      </c>
      <c r="J78" s="31" t="str">
        <f>E24</f>
        <v xml:space="preserve"> 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56</v>
      </c>
      <c r="E80" s="148" t="s">
        <v>52</v>
      </c>
      <c r="F80" s="148" t="s">
        <v>53</v>
      </c>
      <c r="G80" s="148" t="s">
        <v>115</v>
      </c>
      <c r="H80" s="148" t="s">
        <v>116</v>
      </c>
      <c r="I80" s="148" t="s">
        <v>117</v>
      </c>
      <c r="J80" s="148" t="s">
        <v>109</v>
      </c>
      <c r="K80" s="149" t="s">
        <v>118</v>
      </c>
      <c r="L80" s="150"/>
      <c r="M80" s="67" t="s">
        <v>19</v>
      </c>
      <c r="N80" s="68" t="s">
        <v>41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110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SUM(P84:P93)</f>
        <v>0</v>
      </c>
      <c r="Q83" s="164"/>
      <c r="R83" s="165">
        <f>SUM(R84:R93)</f>
        <v>0</v>
      </c>
      <c r="S83" s="164"/>
      <c r="T83" s="166">
        <f>SUM(T84:T93)</f>
        <v>0</v>
      </c>
      <c r="AR83" s="167" t="s">
        <v>79</v>
      </c>
      <c r="AT83" s="168" t="s">
        <v>70</v>
      </c>
      <c r="AU83" s="168" t="s">
        <v>79</v>
      </c>
      <c r="AY83" s="167" t="s">
        <v>128</v>
      </c>
      <c r="BK83" s="169">
        <f>SUM(BK84:BK93)</f>
        <v>0</v>
      </c>
    </row>
    <row r="84" spans="1:65" s="2" customFormat="1" ht="16.5" customHeight="1">
      <c r="A84" s="33"/>
      <c r="B84" s="34"/>
      <c r="C84" s="172" t="s">
        <v>79</v>
      </c>
      <c r="D84" s="172" t="s">
        <v>130</v>
      </c>
      <c r="E84" s="173" t="s">
        <v>246</v>
      </c>
      <c r="F84" s="174" t="s">
        <v>247</v>
      </c>
      <c r="G84" s="175" t="s">
        <v>248</v>
      </c>
      <c r="H84" s="176">
        <v>0.208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82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135</v>
      </c>
      <c r="BM84" s="183" t="s">
        <v>249</v>
      </c>
    </row>
    <row r="85" spans="1:47" s="2" customFormat="1" ht="11.25">
      <c r="A85" s="33"/>
      <c r="B85" s="34"/>
      <c r="C85" s="35"/>
      <c r="D85" s="185" t="s">
        <v>137</v>
      </c>
      <c r="E85" s="35"/>
      <c r="F85" s="186" t="s">
        <v>250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82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251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82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252</v>
      </c>
      <c r="G87" s="193"/>
      <c r="H87" s="196">
        <v>0.208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82</v>
      </c>
      <c r="AV87" s="13" t="s">
        <v>82</v>
      </c>
      <c r="AW87" s="13" t="s">
        <v>33</v>
      </c>
      <c r="AX87" s="13" t="s">
        <v>79</v>
      </c>
      <c r="AY87" s="202" t="s">
        <v>128</v>
      </c>
    </row>
    <row r="88" spans="1:65" s="2" customFormat="1" ht="16.5" customHeight="1">
      <c r="A88" s="33"/>
      <c r="B88" s="34"/>
      <c r="C88" s="172" t="s">
        <v>82</v>
      </c>
      <c r="D88" s="172" t="s">
        <v>130</v>
      </c>
      <c r="E88" s="173" t="s">
        <v>253</v>
      </c>
      <c r="F88" s="174" t="s">
        <v>254</v>
      </c>
      <c r="G88" s="175" t="s">
        <v>243</v>
      </c>
      <c r="H88" s="176">
        <v>1</v>
      </c>
      <c r="I88" s="177"/>
      <c r="J88" s="178">
        <f>ROUND(I88*H88,2)</f>
        <v>0</v>
      </c>
      <c r="K88" s="174" t="s">
        <v>19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82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135</v>
      </c>
      <c r="BM88" s="183" t="s">
        <v>255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254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82</v>
      </c>
    </row>
    <row r="90" spans="1:65" s="2" customFormat="1" ht="16.5" customHeight="1">
      <c r="A90" s="33"/>
      <c r="B90" s="34"/>
      <c r="C90" s="172" t="s">
        <v>149</v>
      </c>
      <c r="D90" s="172" t="s">
        <v>130</v>
      </c>
      <c r="E90" s="173" t="s">
        <v>256</v>
      </c>
      <c r="F90" s="174" t="s">
        <v>257</v>
      </c>
      <c r="G90" s="175" t="s">
        <v>248</v>
      </c>
      <c r="H90" s="176">
        <v>0.208</v>
      </c>
      <c r="I90" s="177"/>
      <c r="J90" s="178">
        <f>ROUND(I90*H90,2)</f>
        <v>0</v>
      </c>
      <c r="K90" s="174" t="s">
        <v>134</v>
      </c>
      <c r="L90" s="38"/>
      <c r="M90" s="179" t="s">
        <v>19</v>
      </c>
      <c r="N90" s="180" t="s">
        <v>42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135</v>
      </c>
      <c r="AT90" s="183" t="s">
        <v>130</v>
      </c>
      <c r="AU90" s="183" t="s">
        <v>82</v>
      </c>
      <c r="AY90" s="16" t="s">
        <v>128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79</v>
      </c>
      <c r="BK90" s="184">
        <f>ROUND(I90*H90,2)</f>
        <v>0</v>
      </c>
      <c r="BL90" s="16" t="s">
        <v>135</v>
      </c>
      <c r="BM90" s="183" t="s">
        <v>258</v>
      </c>
    </row>
    <row r="91" spans="1:47" s="2" customFormat="1" ht="11.25">
      <c r="A91" s="33"/>
      <c r="B91" s="34"/>
      <c r="C91" s="35"/>
      <c r="D91" s="185" t="s">
        <v>137</v>
      </c>
      <c r="E91" s="35"/>
      <c r="F91" s="186" t="s">
        <v>259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137</v>
      </c>
      <c r="AU91" s="16" t="s">
        <v>82</v>
      </c>
    </row>
    <row r="92" spans="1:47" s="2" customFormat="1" ht="11.25">
      <c r="A92" s="33"/>
      <c r="B92" s="34"/>
      <c r="C92" s="35"/>
      <c r="D92" s="190" t="s">
        <v>139</v>
      </c>
      <c r="E92" s="35"/>
      <c r="F92" s="191" t="s">
        <v>260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139</v>
      </c>
      <c r="AU92" s="16" t="s">
        <v>82</v>
      </c>
    </row>
    <row r="93" spans="1:47" s="2" customFormat="1" ht="29.25">
      <c r="A93" s="33"/>
      <c r="B93" s="34"/>
      <c r="C93" s="35"/>
      <c r="D93" s="185" t="s">
        <v>261</v>
      </c>
      <c r="E93" s="35"/>
      <c r="F93" s="210" t="s">
        <v>262</v>
      </c>
      <c r="G93" s="35"/>
      <c r="H93" s="35"/>
      <c r="I93" s="187"/>
      <c r="J93" s="35"/>
      <c r="K93" s="35"/>
      <c r="L93" s="38"/>
      <c r="M93" s="206"/>
      <c r="N93" s="207"/>
      <c r="O93" s="208"/>
      <c r="P93" s="208"/>
      <c r="Q93" s="208"/>
      <c r="R93" s="208"/>
      <c r="S93" s="208"/>
      <c r="T93" s="209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261</v>
      </c>
      <c r="AU93" s="16" t="s">
        <v>82</v>
      </c>
    </row>
    <row r="94" spans="1:31" s="2" customFormat="1" ht="6.95" customHeight="1">
      <c r="A94" s="33"/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38"/>
      <c r="M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</sheetData>
  <sheetProtection algorithmName="SHA-512" hashValue="M/dhndaSo4qDZo96T0q6KeuKnNryChN0OVduye2hTY/fiRbyPyFglWv4ttt2gmbpj+DzigJJc5LvV/2xkBmkgg==" saltValue="UBOr5BAPXIbdmDBjabg2cA2GvW4E2cwBHuxWCNfz/8CjwlUBJ6fz6dRxJdHe5ZCGH7GvoiVo/uIn9OHcQlWhfw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11103202"/>
    <hyperlink ref="F92" r:id="rId2" display="https://podminky.urs.cz/item/CS_URS_2023_02/185803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6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6" t="s">
        <v>94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5" customHeight="1">
      <c r="B4" s="19"/>
      <c r="D4" s="102" t="s">
        <v>104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3" t="str">
        <f>'Rekapitulace zakázky'!K6</f>
        <v>Dubanka, Dubany, odstranění nánosů, ř. km 0,000-2,240</v>
      </c>
      <c r="F7" s="334"/>
      <c r="G7" s="334"/>
      <c r="H7" s="334"/>
      <c r="L7" s="19"/>
    </row>
    <row r="8" spans="1:31" s="2" customFormat="1" ht="12" customHeight="1">
      <c r="A8" s="33"/>
      <c r="B8" s="38"/>
      <c r="C8" s="33"/>
      <c r="D8" s="104" t="s">
        <v>105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5" t="s">
        <v>263</v>
      </c>
      <c r="F9" s="336"/>
      <c r="G9" s="336"/>
      <c r="H9" s="33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zakázky'!AN8</f>
        <v>22. 9. 2023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zakázky'!AN13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7" t="str">
        <f>'Rekapitulace zakázky'!E14</f>
        <v>Vyplň údaj</v>
      </c>
      <c r="F18" s="338"/>
      <c r="G18" s="338"/>
      <c r="H18" s="338"/>
      <c r="I18" s="104" t="s">
        <v>28</v>
      </c>
      <c r="J18" s="29" t="str">
        <f>'Rekapitulace zakázky'!AN14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zakázky'!AN19="","",'Rekapitulace zakázky'!AN19)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zakázky'!E20="","",'Rekapitulace zakázky'!E20)</f>
        <v xml:space="preserve"> </v>
      </c>
      <c r="F24" s="33"/>
      <c r="G24" s="33"/>
      <c r="H24" s="33"/>
      <c r="I24" s="104" t="s">
        <v>28</v>
      </c>
      <c r="J24" s="106" t="str">
        <f>IF('Rekapitulace zakázky'!AN20="","",'Rekapitulace zakázky'!AN20)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39" t="s">
        <v>19</v>
      </c>
      <c r="F27" s="339"/>
      <c r="G27" s="339"/>
      <c r="H27" s="33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ROUND((SUM(BE81:BE93)),2)</f>
        <v>0</v>
      </c>
      <c r="G33" s="33"/>
      <c r="H33" s="33"/>
      <c r="I33" s="117">
        <v>0.21</v>
      </c>
      <c r="J33" s="116">
        <f>ROUND(((SUM(BE81:BE93))*I33),2)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ROUND((SUM(BF81:BF93)),2)</f>
        <v>0</v>
      </c>
      <c r="G34" s="33"/>
      <c r="H34" s="33"/>
      <c r="I34" s="117">
        <v>0.15</v>
      </c>
      <c r="J34" s="116">
        <f>ROUND(((SUM(BF81:BF93))*I34),2)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ROUND((SUM(BG81:BG93)),2)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ROUND((SUM(BH81:BH93)),2)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ROUND((SUM(BI81:BI93)),2)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0" t="str">
        <f>E7</f>
        <v>Dubanka, Dubany, odstranění nánosů, ř. km 0,000-2,240</v>
      </c>
      <c r="F48" s="341"/>
      <c r="G48" s="341"/>
      <c r="H48" s="34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293" t="str">
        <f>E9</f>
        <v>SO-02.2 - Sečení ř. km 0,656-1,489</v>
      </c>
      <c r="F50" s="342"/>
      <c r="G50" s="342"/>
      <c r="H50" s="34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22. 9. 2023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108</v>
      </c>
      <c r="D57" s="130"/>
      <c r="E57" s="130"/>
      <c r="F57" s="130"/>
      <c r="G57" s="130"/>
      <c r="H57" s="130"/>
      <c r="I57" s="130"/>
      <c r="J57" s="131" t="s">
        <v>109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110</v>
      </c>
    </row>
    <row r="60" spans="2:12" s="9" customFormat="1" ht="24.95" customHeight="1">
      <c r="B60" s="133"/>
      <c r="C60" s="134"/>
      <c r="D60" s="135" t="s">
        <v>111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112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5"/>
      <c r="D71" s="35"/>
      <c r="E71" s="340" t="str">
        <f>E7</f>
        <v>Dubanka, Dubany, odstranění nánosů, ř. km 0,000-2,240</v>
      </c>
      <c r="F71" s="341"/>
      <c r="G71" s="341"/>
      <c r="H71" s="341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5"/>
      <c r="D73" s="35"/>
      <c r="E73" s="293" t="str">
        <f>E9</f>
        <v>SO-02.2 - Sečení ř. km 0,656-1,489</v>
      </c>
      <c r="F73" s="342"/>
      <c r="G73" s="342"/>
      <c r="H73" s="342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 xml:space="preserve"> </v>
      </c>
      <c r="G75" s="35"/>
      <c r="H75" s="35"/>
      <c r="I75" s="28" t="s">
        <v>23</v>
      </c>
      <c r="J75" s="58" t="str">
        <f>IF(J12="","",J12)</f>
        <v>22. 9. 2023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5.7" customHeight="1">
      <c r="A77" s="33"/>
      <c r="B77" s="34"/>
      <c r="C77" s="28" t="s">
        <v>25</v>
      </c>
      <c r="D77" s="35"/>
      <c r="E77" s="35"/>
      <c r="F77" s="26" t="str">
        <f>E15</f>
        <v>Povodí Labe, státní podnik, Hradec Králové</v>
      </c>
      <c r="G77" s="35"/>
      <c r="H77" s="35"/>
      <c r="I77" s="28" t="s">
        <v>31</v>
      </c>
      <c r="J77" s="31" t="str">
        <f>E21</f>
        <v>Agroprojekce Litomyšl, s.r.o.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28" t="s">
        <v>34</v>
      </c>
      <c r="J78" s="31" t="str">
        <f>E24</f>
        <v xml:space="preserve"> 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56</v>
      </c>
      <c r="E80" s="148" t="s">
        <v>52</v>
      </c>
      <c r="F80" s="148" t="s">
        <v>53</v>
      </c>
      <c r="G80" s="148" t="s">
        <v>115</v>
      </c>
      <c r="H80" s="148" t="s">
        <v>116</v>
      </c>
      <c r="I80" s="148" t="s">
        <v>117</v>
      </c>
      <c r="J80" s="148" t="s">
        <v>109</v>
      </c>
      <c r="K80" s="149" t="s">
        <v>118</v>
      </c>
      <c r="L80" s="150"/>
      <c r="M80" s="67" t="s">
        <v>19</v>
      </c>
      <c r="N80" s="68" t="s">
        <v>41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110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SUM(P84:P93)</f>
        <v>0</v>
      </c>
      <c r="Q83" s="164"/>
      <c r="R83" s="165">
        <f>SUM(R84:R93)</f>
        <v>0</v>
      </c>
      <c r="S83" s="164"/>
      <c r="T83" s="166">
        <f>SUM(T84:T93)</f>
        <v>0</v>
      </c>
      <c r="AR83" s="167" t="s">
        <v>79</v>
      </c>
      <c r="AT83" s="168" t="s">
        <v>70</v>
      </c>
      <c r="AU83" s="168" t="s">
        <v>79</v>
      </c>
      <c r="AY83" s="167" t="s">
        <v>128</v>
      </c>
      <c r="BK83" s="169">
        <f>SUM(BK84:BK93)</f>
        <v>0</v>
      </c>
    </row>
    <row r="84" spans="1:65" s="2" customFormat="1" ht="16.5" customHeight="1">
      <c r="A84" s="33"/>
      <c r="B84" s="34"/>
      <c r="C84" s="172" t="s">
        <v>79</v>
      </c>
      <c r="D84" s="172" t="s">
        <v>130</v>
      </c>
      <c r="E84" s="173" t="s">
        <v>246</v>
      </c>
      <c r="F84" s="174" t="s">
        <v>247</v>
      </c>
      <c r="G84" s="175" t="s">
        <v>248</v>
      </c>
      <c r="H84" s="176">
        <v>0.242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82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135</v>
      </c>
      <c r="BM84" s="183" t="s">
        <v>264</v>
      </c>
    </row>
    <row r="85" spans="1:47" s="2" customFormat="1" ht="11.25">
      <c r="A85" s="33"/>
      <c r="B85" s="34"/>
      <c r="C85" s="35"/>
      <c r="D85" s="185" t="s">
        <v>137</v>
      </c>
      <c r="E85" s="35"/>
      <c r="F85" s="186" t="s">
        <v>250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82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251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82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265</v>
      </c>
      <c r="G87" s="193"/>
      <c r="H87" s="196">
        <v>0.242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82</v>
      </c>
      <c r="AV87" s="13" t="s">
        <v>82</v>
      </c>
      <c r="AW87" s="13" t="s">
        <v>33</v>
      </c>
      <c r="AX87" s="13" t="s">
        <v>79</v>
      </c>
      <c r="AY87" s="202" t="s">
        <v>128</v>
      </c>
    </row>
    <row r="88" spans="1:65" s="2" customFormat="1" ht="16.5" customHeight="1">
      <c r="A88" s="33"/>
      <c r="B88" s="34"/>
      <c r="C88" s="172" t="s">
        <v>82</v>
      </c>
      <c r="D88" s="172" t="s">
        <v>130</v>
      </c>
      <c r="E88" s="173" t="s">
        <v>253</v>
      </c>
      <c r="F88" s="174" t="s">
        <v>254</v>
      </c>
      <c r="G88" s="175" t="s">
        <v>243</v>
      </c>
      <c r="H88" s="176">
        <v>1</v>
      </c>
      <c r="I88" s="177"/>
      <c r="J88" s="178">
        <f>ROUND(I88*H88,2)</f>
        <v>0</v>
      </c>
      <c r="K88" s="174" t="s">
        <v>19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82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135</v>
      </c>
      <c r="BM88" s="183" t="s">
        <v>266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254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82</v>
      </c>
    </row>
    <row r="90" spans="1:65" s="2" customFormat="1" ht="16.5" customHeight="1">
      <c r="A90" s="33"/>
      <c r="B90" s="34"/>
      <c r="C90" s="172" t="s">
        <v>149</v>
      </c>
      <c r="D90" s="172" t="s">
        <v>130</v>
      </c>
      <c r="E90" s="173" t="s">
        <v>256</v>
      </c>
      <c r="F90" s="174" t="s">
        <v>257</v>
      </c>
      <c r="G90" s="175" t="s">
        <v>248</v>
      </c>
      <c r="H90" s="176">
        <v>0.242</v>
      </c>
      <c r="I90" s="177"/>
      <c r="J90" s="178">
        <f>ROUND(I90*H90,2)</f>
        <v>0</v>
      </c>
      <c r="K90" s="174" t="s">
        <v>134</v>
      </c>
      <c r="L90" s="38"/>
      <c r="M90" s="179" t="s">
        <v>19</v>
      </c>
      <c r="N90" s="180" t="s">
        <v>42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135</v>
      </c>
      <c r="AT90" s="183" t="s">
        <v>130</v>
      </c>
      <c r="AU90" s="183" t="s">
        <v>82</v>
      </c>
      <c r="AY90" s="16" t="s">
        <v>128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79</v>
      </c>
      <c r="BK90" s="184">
        <f>ROUND(I90*H90,2)</f>
        <v>0</v>
      </c>
      <c r="BL90" s="16" t="s">
        <v>135</v>
      </c>
      <c r="BM90" s="183" t="s">
        <v>267</v>
      </c>
    </row>
    <row r="91" spans="1:47" s="2" customFormat="1" ht="11.25">
      <c r="A91" s="33"/>
      <c r="B91" s="34"/>
      <c r="C91" s="35"/>
      <c r="D91" s="185" t="s">
        <v>137</v>
      </c>
      <c r="E91" s="35"/>
      <c r="F91" s="186" t="s">
        <v>259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137</v>
      </c>
      <c r="AU91" s="16" t="s">
        <v>82</v>
      </c>
    </row>
    <row r="92" spans="1:47" s="2" customFormat="1" ht="11.25">
      <c r="A92" s="33"/>
      <c r="B92" s="34"/>
      <c r="C92" s="35"/>
      <c r="D92" s="190" t="s">
        <v>139</v>
      </c>
      <c r="E92" s="35"/>
      <c r="F92" s="191" t="s">
        <v>260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139</v>
      </c>
      <c r="AU92" s="16" t="s">
        <v>82</v>
      </c>
    </row>
    <row r="93" spans="1:47" s="2" customFormat="1" ht="29.25">
      <c r="A93" s="33"/>
      <c r="B93" s="34"/>
      <c r="C93" s="35"/>
      <c r="D93" s="185" t="s">
        <v>261</v>
      </c>
      <c r="E93" s="35"/>
      <c r="F93" s="210" t="s">
        <v>262</v>
      </c>
      <c r="G93" s="35"/>
      <c r="H93" s="35"/>
      <c r="I93" s="187"/>
      <c r="J93" s="35"/>
      <c r="K93" s="35"/>
      <c r="L93" s="38"/>
      <c r="M93" s="206"/>
      <c r="N93" s="207"/>
      <c r="O93" s="208"/>
      <c r="P93" s="208"/>
      <c r="Q93" s="208"/>
      <c r="R93" s="208"/>
      <c r="S93" s="208"/>
      <c r="T93" s="209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261</v>
      </c>
      <c r="AU93" s="16" t="s">
        <v>82</v>
      </c>
    </row>
    <row r="94" spans="1:31" s="2" customFormat="1" ht="6.95" customHeight="1">
      <c r="A94" s="33"/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38"/>
      <c r="M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</sheetData>
  <sheetProtection algorithmName="SHA-512" hashValue="oJo8glM/GTEN4brVz5Agi306oqfZzdQCc5c7M4oN4szOST6b0a9BU0Uya0yGCphIzCpP/aHjWFhxBr4l4pzIMg==" saltValue="ivfh5vvCLhg7gt6dfSS1tckcpK6/I4Pdxsv82r1NIn9GgLatx3pLlJNlot/sltgX9CGBWeXAoWLBuTG7LJkcyA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11103202"/>
    <hyperlink ref="F92" r:id="rId2" display="https://podminky.urs.cz/item/CS_URS_2023_02/185803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6" t="s">
        <v>97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5" customHeight="1">
      <c r="B4" s="19"/>
      <c r="D4" s="102" t="s">
        <v>104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3" t="str">
        <f>'Rekapitulace zakázky'!K6</f>
        <v>Dubanka, Dubany, odstranění nánosů, ř. km 0,000-2,240</v>
      </c>
      <c r="F7" s="334"/>
      <c r="G7" s="334"/>
      <c r="H7" s="334"/>
      <c r="L7" s="19"/>
    </row>
    <row r="8" spans="1:31" s="2" customFormat="1" ht="12" customHeight="1">
      <c r="A8" s="33"/>
      <c r="B8" s="38"/>
      <c r="C8" s="33"/>
      <c r="D8" s="104" t="s">
        <v>105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5" t="s">
        <v>268</v>
      </c>
      <c r="F9" s="336"/>
      <c r="G9" s="336"/>
      <c r="H9" s="33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zakázky'!AN8</f>
        <v>22. 9. 2023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zakázky'!AN13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7" t="str">
        <f>'Rekapitulace zakázky'!E14</f>
        <v>Vyplň údaj</v>
      </c>
      <c r="F18" s="338"/>
      <c r="G18" s="338"/>
      <c r="H18" s="338"/>
      <c r="I18" s="104" t="s">
        <v>28</v>
      </c>
      <c r="J18" s="29" t="str">
        <f>'Rekapitulace zakázky'!AN14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zakázky'!AN19="","",'Rekapitulace zakázky'!AN19)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zakázky'!E20="","",'Rekapitulace zakázky'!E20)</f>
        <v xml:space="preserve"> </v>
      </c>
      <c r="F24" s="33"/>
      <c r="G24" s="33"/>
      <c r="H24" s="33"/>
      <c r="I24" s="104" t="s">
        <v>28</v>
      </c>
      <c r="J24" s="106" t="str">
        <f>IF('Rekapitulace zakázky'!AN20="","",'Rekapitulace zakázky'!AN20)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39" t="s">
        <v>19</v>
      </c>
      <c r="F27" s="339"/>
      <c r="G27" s="339"/>
      <c r="H27" s="33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ROUND((SUM(BE81:BE93)),2)</f>
        <v>0</v>
      </c>
      <c r="G33" s="33"/>
      <c r="H33" s="33"/>
      <c r="I33" s="117">
        <v>0.21</v>
      </c>
      <c r="J33" s="116">
        <f>ROUND(((SUM(BE81:BE93))*I33),2)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ROUND((SUM(BF81:BF93)),2)</f>
        <v>0</v>
      </c>
      <c r="G34" s="33"/>
      <c r="H34" s="33"/>
      <c r="I34" s="117">
        <v>0.15</v>
      </c>
      <c r="J34" s="116">
        <f>ROUND(((SUM(BF81:BF93))*I34),2)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ROUND((SUM(BG81:BG93)),2)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ROUND((SUM(BH81:BH93)),2)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ROUND((SUM(BI81:BI93)),2)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0" t="str">
        <f>E7</f>
        <v>Dubanka, Dubany, odstranění nánosů, ř. km 0,000-2,240</v>
      </c>
      <c r="F48" s="341"/>
      <c r="G48" s="341"/>
      <c r="H48" s="34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293" t="str">
        <f>E9</f>
        <v>SO-02.3 - Sečení ř. km 1,489-2,240</v>
      </c>
      <c r="F50" s="342"/>
      <c r="G50" s="342"/>
      <c r="H50" s="34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22. 9. 2023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108</v>
      </c>
      <c r="D57" s="130"/>
      <c r="E57" s="130"/>
      <c r="F57" s="130"/>
      <c r="G57" s="130"/>
      <c r="H57" s="130"/>
      <c r="I57" s="130"/>
      <c r="J57" s="131" t="s">
        <v>109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110</v>
      </c>
    </row>
    <row r="60" spans="2:12" s="9" customFormat="1" ht="24.95" customHeight="1">
      <c r="B60" s="133"/>
      <c r="C60" s="134"/>
      <c r="D60" s="135" t="s">
        <v>111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112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5"/>
      <c r="D71" s="35"/>
      <c r="E71" s="340" t="str">
        <f>E7</f>
        <v>Dubanka, Dubany, odstranění nánosů, ř. km 0,000-2,240</v>
      </c>
      <c r="F71" s="341"/>
      <c r="G71" s="341"/>
      <c r="H71" s="341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5"/>
      <c r="D73" s="35"/>
      <c r="E73" s="293" t="str">
        <f>E9</f>
        <v>SO-02.3 - Sečení ř. km 1,489-2,240</v>
      </c>
      <c r="F73" s="342"/>
      <c r="G73" s="342"/>
      <c r="H73" s="342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 xml:space="preserve"> </v>
      </c>
      <c r="G75" s="35"/>
      <c r="H75" s="35"/>
      <c r="I75" s="28" t="s">
        <v>23</v>
      </c>
      <c r="J75" s="58" t="str">
        <f>IF(J12="","",J12)</f>
        <v>22. 9. 2023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5.7" customHeight="1">
      <c r="A77" s="33"/>
      <c r="B77" s="34"/>
      <c r="C77" s="28" t="s">
        <v>25</v>
      </c>
      <c r="D77" s="35"/>
      <c r="E77" s="35"/>
      <c r="F77" s="26" t="str">
        <f>E15</f>
        <v>Povodí Labe, státní podnik, Hradec Králové</v>
      </c>
      <c r="G77" s="35"/>
      <c r="H77" s="35"/>
      <c r="I77" s="28" t="s">
        <v>31</v>
      </c>
      <c r="J77" s="31" t="str">
        <f>E21</f>
        <v>Agroprojekce Litomyšl, s.r.o.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28" t="s">
        <v>34</v>
      </c>
      <c r="J78" s="31" t="str">
        <f>E24</f>
        <v xml:space="preserve"> 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56</v>
      </c>
      <c r="E80" s="148" t="s">
        <v>52</v>
      </c>
      <c r="F80" s="148" t="s">
        <v>53</v>
      </c>
      <c r="G80" s="148" t="s">
        <v>115</v>
      </c>
      <c r="H80" s="148" t="s">
        <v>116</v>
      </c>
      <c r="I80" s="148" t="s">
        <v>117</v>
      </c>
      <c r="J80" s="148" t="s">
        <v>109</v>
      </c>
      <c r="K80" s="149" t="s">
        <v>118</v>
      </c>
      <c r="L80" s="150"/>
      <c r="M80" s="67" t="s">
        <v>19</v>
      </c>
      <c r="N80" s="68" t="s">
        <v>41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110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SUM(P84:P93)</f>
        <v>0</v>
      </c>
      <c r="Q83" s="164"/>
      <c r="R83" s="165">
        <f>SUM(R84:R93)</f>
        <v>0</v>
      </c>
      <c r="S83" s="164"/>
      <c r="T83" s="166">
        <f>SUM(T84:T93)</f>
        <v>0</v>
      </c>
      <c r="AR83" s="167" t="s">
        <v>79</v>
      </c>
      <c r="AT83" s="168" t="s">
        <v>70</v>
      </c>
      <c r="AU83" s="168" t="s">
        <v>79</v>
      </c>
      <c r="AY83" s="167" t="s">
        <v>128</v>
      </c>
      <c r="BK83" s="169">
        <f>SUM(BK84:BK93)</f>
        <v>0</v>
      </c>
    </row>
    <row r="84" spans="1:65" s="2" customFormat="1" ht="16.5" customHeight="1">
      <c r="A84" s="33"/>
      <c r="B84" s="34"/>
      <c r="C84" s="172" t="s">
        <v>79</v>
      </c>
      <c r="D84" s="172" t="s">
        <v>130</v>
      </c>
      <c r="E84" s="173" t="s">
        <v>246</v>
      </c>
      <c r="F84" s="174" t="s">
        <v>247</v>
      </c>
      <c r="G84" s="175" t="s">
        <v>248</v>
      </c>
      <c r="H84" s="176">
        <v>0.256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82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135</v>
      </c>
      <c r="BM84" s="183" t="s">
        <v>269</v>
      </c>
    </row>
    <row r="85" spans="1:47" s="2" customFormat="1" ht="11.25">
      <c r="A85" s="33"/>
      <c r="B85" s="34"/>
      <c r="C85" s="35"/>
      <c r="D85" s="185" t="s">
        <v>137</v>
      </c>
      <c r="E85" s="35"/>
      <c r="F85" s="186" t="s">
        <v>250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82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251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82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270</v>
      </c>
      <c r="G87" s="193"/>
      <c r="H87" s="196">
        <v>0.256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82</v>
      </c>
      <c r="AV87" s="13" t="s">
        <v>82</v>
      </c>
      <c r="AW87" s="13" t="s">
        <v>33</v>
      </c>
      <c r="AX87" s="13" t="s">
        <v>79</v>
      </c>
      <c r="AY87" s="202" t="s">
        <v>128</v>
      </c>
    </row>
    <row r="88" spans="1:65" s="2" customFormat="1" ht="16.5" customHeight="1">
      <c r="A88" s="33"/>
      <c r="B88" s="34"/>
      <c r="C88" s="172" t="s">
        <v>82</v>
      </c>
      <c r="D88" s="172" t="s">
        <v>130</v>
      </c>
      <c r="E88" s="173" t="s">
        <v>253</v>
      </c>
      <c r="F88" s="174" t="s">
        <v>254</v>
      </c>
      <c r="G88" s="175" t="s">
        <v>243</v>
      </c>
      <c r="H88" s="176">
        <v>1</v>
      </c>
      <c r="I88" s="177"/>
      <c r="J88" s="178">
        <f>ROUND(I88*H88,2)</f>
        <v>0</v>
      </c>
      <c r="K88" s="174" t="s">
        <v>19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82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135</v>
      </c>
      <c r="BM88" s="183" t="s">
        <v>271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254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82</v>
      </c>
    </row>
    <row r="90" spans="1:65" s="2" customFormat="1" ht="16.5" customHeight="1">
      <c r="A90" s="33"/>
      <c r="B90" s="34"/>
      <c r="C90" s="172" t="s">
        <v>149</v>
      </c>
      <c r="D90" s="172" t="s">
        <v>130</v>
      </c>
      <c r="E90" s="173" t="s">
        <v>256</v>
      </c>
      <c r="F90" s="174" t="s">
        <v>257</v>
      </c>
      <c r="G90" s="175" t="s">
        <v>248</v>
      </c>
      <c r="H90" s="176">
        <v>0.256</v>
      </c>
      <c r="I90" s="177"/>
      <c r="J90" s="178">
        <f>ROUND(I90*H90,2)</f>
        <v>0</v>
      </c>
      <c r="K90" s="174" t="s">
        <v>134</v>
      </c>
      <c r="L90" s="38"/>
      <c r="M90" s="179" t="s">
        <v>19</v>
      </c>
      <c r="N90" s="180" t="s">
        <v>42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135</v>
      </c>
      <c r="AT90" s="183" t="s">
        <v>130</v>
      </c>
      <c r="AU90" s="183" t="s">
        <v>82</v>
      </c>
      <c r="AY90" s="16" t="s">
        <v>128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79</v>
      </c>
      <c r="BK90" s="184">
        <f>ROUND(I90*H90,2)</f>
        <v>0</v>
      </c>
      <c r="BL90" s="16" t="s">
        <v>135</v>
      </c>
      <c r="BM90" s="183" t="s">
        <v>272</v>
      </c>
    </row>
    <row r="91" spans="1:47" s="2" customFormat="1" ht="11.25">
      <c r="A91" s="33"/>
      <c r="B91" s="34"/>
      <c r="C91" s="35"/>
      <c r="D91" s="185" t="s">
        <v>137</v>
      </c>
      <c r="E91" s="35"/>
      <c r="F91" s="186" t="s">
        <v>259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137</v>
      </c>
      <c r="AU91" s="16" t="s">
        <v>82</v>
      </c>
    </row>
    <row r="92" spans="1:47" s="2" customFormat="1" ht="11.25">
      <c r="A92" s="33"/>
      <c r="B92" s="34"/>
      <c r="C92" s="35"/>
      <c r="D92" s="190" t="s">
        <v>139</v>
      </c>
      <c r="E92" s="35"/>
      <c r="F92" s="191" t="s">
        <v>260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139</v>
      </c>
      <c r="AU92" s="16" t="s">
        <v>82</v>
      </c>
    </row>
    <row r="93" spans="1:47" s="2" customFormat="1" ht="29.25">
      <c r="A93" s="33"/>
      <c r="B93" s="34"/>
      <c r="C93" s="35"/>
      <c r="D93" s="185" t="s">
        <v>261</v>
      </c>
      <c r="E93" s="35"/>
      <c r="F93" s="210" t="s">
        <v>262</v>
      </c>
      <c r="G93" s="35"/>
      <c r="H93" s="35"/>
      <c r="I93" s="187"/>
      <c r="J93" s="35"/>
      <c r="K93" s="35"/>
      <c r="L93" s="38"/>
      <c r="M93" s="206"/>
      <c r="N93" s="207"/>
      <c r="O93" s="208"/>
      <c r="P93" s="208"/>
      <c r="Q93" s="208"/>
      <c r="R93" s="208"/>
      <c r="S93" s="208"/>
      <c r="T93" s="209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261</v>
      </c>
      <c r="AU93" s="16" t="s">
        <v>82</v>
      </c>
    </row>
    <row r="94" spans="1:31" s="2" customFormat="1" ht="6.95" customHeight="1">
      <c r="A94" s="33"/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38"/>
      <c r="M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</sheetData>
  <sheetProtection algorithmName="SHA-512" hashValue="yfO5sNxfJyhk4/J8Kvq5xE4KBQGKqHS3kGCFvY9sE99g0bX1RFYgwszS2WVdZXt5B9Rj0E2hTLgMv08ilf3ZFA==" saltValue="DBcTxq/XUfPrf+gXBCQtSmznPVAGYtvQk6bGoyHtPr+ZbjoZ+vA/wVSEvE1XQFTqXn2Tx8+eGBRKB1BXRiIOcg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11103202"/>
    <hyperlink ref="F92" r:id="rId2" display="https://podminky.urs.cz/item/CS_URS_2023_02/185803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8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6" t="s">
        <v>100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5" customHeight="1">
      <c r="B4" s="19"/>
      <c r="D4" s="102" t="s">
        <v>104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3" t="str">
        <f>'Rekapitulace zakázky'!K6</f>
        <v>Dubanka, Dubany, odstranění nánosů, ř. km 0,000-2,240</v>
      </c>
      <c r="F7" s="334"/>
      <c r="G7" s="334"/>
      <c r="H7" s="334"/>
      <c r="L7" s="19"/>
    </row>
    <row r="8" spans="1:31" s="2" customFormat="1" ht="12" customHeight="1">
      <c r="A8" s="33"/>
      <c r="B8" s="38"/>
      <c r="C8" s="33"/>
      <c r="D8" s="104" t="s">
        <v>105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5" t="s">
        <v>273</v>
      </c>
      <c r="F9" s="336"/>
      <c r="G9" s="336"/>
      <c r="H9" s="33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zakázky'!AN8</f>
        <v>22. 9. 2023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zakázky'!AN13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7" t="str">
        <f>'Rekapitulace zakázky'!E14</f>
        <v>Vyplň údaj</v>
      </c>
      <c r="F18" s="338"/>
      <c r="G18" s="338"/>
      <c r="H18" s="338"/>
      <c r="I18" s="104" t="s">
        <v>28</v>
      </c>
      <c r="J18" s="29" t="str">
        <f>'Rekapitulace zakázky'!AN14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zakázky'!AN19="","",'Rekapitulace zakázky'!AN19)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zakázky'!E20="","",'Rekapitulace zakázky'!E20)</f>
        <v xml:space="preserve"> </v>
      </c>
      <c r="F24" s="33"/>
      <c r="G24" s="33"/>
      <c r="H24" s="33"/>
      <c r="I24" s="104" t="s">
        <v>28</v>
      </c>
      <c r="J24" s="106" t="str">
        <f>IF('Rekapitulace zakázky'!AN20="","",'Rekapitulace zakázky'!AN20)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39" t="s">
        <v>19</v>
      </c>
      <c r="F27" s="339"/>
      <c r="G27" s="339"/>
      <c r="H27" s="33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ROUND((SUM(BE81:BE108)),2)</f>
        <v>0</v>
      </c>
      <c r="G33" s="33"/>
      <c r="H33" s="33"/>
      <c r="I33" s="117">
        <v>0.21</v>
      </c>
      <c r="J33" s="116">
        <f>ROUND(((SUM(BE81:BE108))*I33),2)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ROUND((SUM(BF81:BF108)),2)</f>
        <v>0</v>
      </c>
      <c r="G34" s="33"/>
      <c r="H34" s="33"/>
      <c r="I34" s="117">
        <v>0.15</v>
      </c>
      <c r="J34" s="116">
        <f>ROUND(((SUM(BF81:BF108))*I34),2)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ROUND((SUM(BG81:BG108)),2)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ROUND((SUM(BH81:BH108)),2)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ROUND((SUM(BI81:BI108)),2)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0" t="str">
        <f>E7</f>
        <v>Dubanka, Dubany, odstranění nánosů, ř. km 0,000-2,240</v>
      </c>
      <c r="F48" s="341"/>
      <c r="G48" s="341"/>
      <c r="H48" s="34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293" t="str">
        <f>E9</f>
        <v>SO-03 - Kácení</v>
      </c>
      <c r="F50" s="342"/>
      <c r="G50" s="342"/>
      <c r="H50" s="34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22. 9. 2023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108</v>
      </c>
      <c r="D57" s="130"/>
      <c r="E57" s="130"/>
      <c r="F57" s="130"/>
      <c r="G57" s="130"/>
      <c r="H57" s="130"/>
      <c r="I57" s="130"/>
      <c r="J57" s="131" t="s">
        <v>109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110</v>
      </c>
    </row>
    <row r="60" spans="2:12" s="9" customFormat="1" ht="24.95" customHeight="1">
      <c r="B60" s="133"/>
      <c r="C60" s="134"/>
      <c r="D60" s="135" t="s">
        <v>111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112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5"/>
      <c r="D71" s="35"/>
      <c r="E71" s="340" t="str">
        <f>E7</f>
        <v>Dubanka, Dubany, odstranění nánosů, ř. km 0,000-2,240</v>
      </c>
      <c r="F71" s="341"/>
      <c r="G71" s="341"/>
      <c r="H71" s="341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5"/>
      <c r="D73" s="35"/>
      <c r="E73" s="293" t="str">
        <f>E9</f>
        <v>SO-03 - Kácení</v>
      </c>
      <c r="F73" s="342"/>
      <c r="G73" s="342"/>
      <c r="H73" s="342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 xml:space="preserve"> </v>
      </c>
      <c r="G75" s="35"/>
      <c r="H75" s="35"/>
      <c r="I75" s="28" t="s">
        <v>23</v>
      </c>
      <c r="J75" s="58" t="str">
        <f>IF(J12="","",J12)</f>
        <v>22. 9. 2023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5.7" customHeight="1">
      <c r="A77" s="33"/>
      <c r="B77" s="34"/>
      <c r="C77" s="28" t="s">
        <v>25</v>
      </c>
      <c r="D77" s="35"/>
      <c r="E77" s="35"/>
      <c r="F77" s="26" t="str">
        <f>E15</f>
        <v>Povodí Labe, státní podnik, Hradec Králové</v>
      </c>
      <c r="G77" s="35"/>
      <c r="H77" s="35"/>
      <c r="I77" s="28" t="s">
        <v>31</v>
      </c>
      <c r="J77" s="31" t="str">
        <f>E21</f>
        <v>Agroprojekce Litomyšl, s.r.o.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28" t="s">
        <v>34</v>
      </c>
      <c r="J78" s="31" t="str">
        <f>E24</f>
        <v xml:space="preserve"> 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56</v>
      </c>
      <c r="E80" s="148" t="s">
        <v>52</v>
      </c>
      <c r="F80" s="148" t="s">
        <v>53</v>
      </c>
      <c r="G80" s="148" t="s">
        <v>115</v>
      </c>
      <c r="H80" s="148" t="s">
        <v>116</v>
      </c>
      <c r="I80" s="148" t="s">
        <v>117</v>
      </c>
      <c r="J80" s="148" t="s">
        <v>109</v>
      </c>
      <c r="K80" s="149" t="s">
        <v>118</v>
      </c>
      <c r="L80" s="150"/>
      <c r="M80" s="67" t="s">
        <v>19</v>
      </c>
      <c r="N80" s="68" t="s">
        <v>41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110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SUM(P84:P108)</f>
        <v>0</v>
      </c>
      <c r="Q83" s="164"/>
      <c r="R83" s="165">
        <f>SUM(R84:R108)</f>
        <v>0</v>
      </c>
      <c r="S83" s="164"/>
      <c r="T83" s="166">
        <f>SUM(T84:T108)</f>
        <v>0</v>
      </c>
      <c r="AR83" s="167" t="s">
        <v>79</v>
      </c>
      <c r="AT83" s="168" t="s">
        <v>70</v>
      </c>
      <c r="AU83" s="168" t="s">
        <v>79</v>
      </c>
      <c r="AY83" s="167" t="s">
        <v>128</v>
      </c>
      <c r="BK83" s="169">
        <f>SUM(BK84:BK108)</f>
        <v>0</v>
      </c>
    </row>
    <row r="84" spans="1:65" s="2" customFormat="1" ht="16.5" customHeight="1">
      <c r="A84" s="33"/>
      <c r="B84" s="34"/>
      <c r="C84" s="172" t="s">
        <v>79</v>
      </c>
      <c r="D84" s="172" t="s">
        <v>130</v>
      </c>
      <c r="E84" s="173" t="s">
        <v>274</v>
      </c>
      <c r="F84" s="174" t="s">
        <v>275</v>
      </c>
      <c r="G84" s="175" t="s">
        <v>184</v>
      </c>
      <c r="H84" s="176">
        <v>600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82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135</v>
      </c>
      <c r="BM84" s="183" t="s">
        <v>276</v>
      </c>
    </row>
    <row r="85" spans="1:47" s="2" customFormat="1" ht="19.5">
      <c r="A85" s="33"/>
      <c r="B85" s="34"/>
      <c r="C85" s="35"/>
      <c r="D85" s="185" t="s">
        <v>137</v>
      </c>
      <c r="E85" s="35"/>
      <c r="F85" s="186" t="s">
        <v>277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82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278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82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279</v>
      </c>
      <c r="G87" s="193"/>
      <c r="H87" s="196">
        <v>600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82</v>
      </c>
      <c r="AV87" s="13" t="s">
        <v>82</v>
      </c>
      <c r="AW87" s="13" t="s">
        <v>33</v>
      </c>
      <c r="AX87" s="13" t="s">
        <v>79</v>
      </c>
      <c r="AY87" s="202" t="s">
        <v>128</v>
      </c>
    </row>
    <row r="88" spans="1:65" s="2" customFormat="1" ht="16.5" customHeight="1">
      <c r="A88" s="33"/>
      <c r="B88" s="34"/>
      <c r="C88" s="172" t="s">
        <v>82</v>
      </c>
      <c r="D88" s="172" t="s">
        <v>130</v>
      </c>
      <c r="E88" s="173" t="s">
        <v>280</v>
      </c>
      <c r="F88" s="174" t="s">
        <v>281</v>
      </c>
      <c r="G88" s="175" t="s">
        <v>282</v>
      </c>
      <c r="H88" s="176">
        <v>2</v>
      </c>
      <c r="I88" s="177"/>
      <c r="J88" s="178">
        <f>ROUND(I88*H88,2)</f>
        <v>0</v>
      </c>
      <c r="K88" s="174" t="s">
        <v>134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82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135</v>
      </c>
      <c r="BM88" s="183" t="s">
        <v>283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284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82</v>
      </c>
    </row>
    <row r="90" spans="1:47" s="2" customFormat="1" ht="11.25">
      <c r="A90" s="33"/>
      <c r="B90" s="34"/>
      <c r="C90" s="35"/>
      <c r="D90" s="190" t="s">
        <v>139</v>
      </c>
      <c r="E90" s="35"/>
      <c r="F90" s="191" t="s">
        <v>285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139</v>
      </c>
      <c r="AU90" s="16" t="s">
        <v>82</v>
      </c>
    </row>
    <row r="91" spans="2:51" s="13" customFormat="1" ht="11.25">
      <c r="B91" s="192"/>
      <c r="C91" s="193"/>
      <c r="D91" s="185" t="s">
        <v>141</v>
      </c>
      <c r="E91" s="194" t="s">
        <v>19</v>
      </c>
      <c r="F91" s="195" t="s">
        <v>286</v>
      </c>
      <c r="G91" s="193"/>
      <c r="H91" s="196">
        <v>2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141</v>
      </c>
      <c r="AU91" s="202" t="s">
        <v>82</v>
      </c>
      <c r="AV91" s="13" t="s">
        <v>82</v>
      </c>
      <c r="AW91" s="13" t="s">
        <v>33</v>
      </c>
      <c r="AX91" s="13" t="s">
        <v>79</v>
      </c>
      <c r="AY91" s="202" t="s">
        <v>128</v>
      </c>
    </row>
    <row r="92" spans="1:65" s="2" customFormat="1" ht="16.5" customHeight="1">
      <c r="A92" s="33"/>
      <c r="B92" s="34"/>
      <c r="C92" s="172" t="s">
        <v>149</v>
      </c>
      <c r="D92" s="172" t="s">
        <v>130</v>
      </c>
      <c r="E92" s="173" t="s">
        <v>287</v>
      </c>
      <c r="F92" s="174" t="s">
        <v>288</v>
      </c>
      <c r="G92" s="175" t="s">
        <v>282</v>
      </c>
      <c r="H92" s="176">
        <v>6</v>
      </c>
      <c r="I92" s="177"/>
      <c r="J92" s="178">
        <f>ROUND(I92*H92,2)</f>
        <v>0</v>
      </c>
      <c r="K92" s="174" t="s">
        <v>134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135</v>
      </c>
      <c r="AT92" s="183" t="s">
        <v>130</v>
      </c>
      <c r="AU92" s="183" t="s">
        <v>82</v>
      </c>
      <c r="AY92" s="16" t="s">
        <v>128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135</v>
      </c>
      <c r="BM92" s="183" t="s">
        <v>289</v>
      </c>
    </row>
    <row r="93" spans="1:47" s="2" customFormat="1" ht="11.25">
      <c r="A93" s="33"/>
      <c r="B93" s="34"/>
      <c r="C93" s="35"/>
      <c r="D93" s="185" t="s">
        <v>137</v>
      </c>
      <c r="E93" s="35"/>
      <c r="F93" s="186" t="s">
        <v>290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137</v>
      </c>
      <c r="AU93" s="16" t="s">
        <v>82</v>
      </c>
    </row>
    <row r="94" spans="1:47" s="2" customFormat="1" ht="11.25">
      <c r="A94" s="33"/>
      <c r="B94" s="34"/>
      <c r="C94" s="35"/>
      <c r="D94" s="190" t="s">
        <v>139</v>
      </c>
      <c r="E94" s="35"/>
      <c r="F94" s="191" t="s">
        <v>291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139</v>
      </c>
      <c r="AU94" s="16" t="s">
        <v>82</v>
      </c>
    </row>
    <row r="95" spans="2:51" s="13" customFormat="1" ht="11.25">
      <c r="B95" s="192"/>
      <c r="C95" s="193"/>
      <c r="D95" s="185" t="s">
        <v>141</v>
      </c>
      <c r="E95" s="194" t="s">
        <v>19</v>
      </c>
      <c r="F95" s="195" t="s">
        <v>292</v>
      </c>
      <c r="G95" s="193"/>
      <c r="H95" s="196">
        <v>6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141</v>
      </c>
      <c r="AU95" s="202" t="s">
        <v>82</v>
      </c>
      <c r="AV95" s="13" t="s">
        <v>82</v>
      </c>
      <c r="AW95" s="13" t="s">
        <v>33</v>
      </c>
      <c r="AX95" s="13" t="s">
        <v>79</v>
      </c>
      <c r="AY95" s="202" t="s">
        <v>128</v>
      </c>
    </row>
    <row r="96" spans="1:65" s="2" customFormat="1" ht="16.5" customHeight="1">
      <c r="A96" s="33"/>
      <c r="B96" s="34"/>
      <c r="C96" s="172" t="s">
        <v>135</v>
      </c>
      <c r="D96" s="172" t="s">
        <v>130</v>
      </c>
      <c r="E96" s="173" t="s">
        <v>293</v>
      </c>
      <c r="F96" s="174" t="s">
        <v>294</v>
      </c>
      <c r="G96" s="175" t="s">
        <v>282</v>
      </c>
      <c r="H96" s="176">
        <v>2</v>
      </c>
      <c r="I96" s="177"/>
      <c r="J96" s="178">
        <f>ROUND(I96*H96,2)</f>
        <v>0</v>
      </c>
      <c r="K96" s="174" t="s">
        <v>134</v>
      </c>
      <c r="L96" s="38"/>
      <c r="M96" s="179" t="s">
        <v>19</v>
      </c>
      <c r="N96" s="180" t="s">
        <v>42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135</v>
      </c>
      <c r="AT96" s="183" t="s">
        <v>130</v>
      </c>
      <c r="AU96" s="183" t="s">
        <v>82</v>
      </c>
      <c r="AY96" s="16" t="s">
        <v>128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79</v>
      </c>
      <c r="BK96" s="184">
        <f>ROUND(I96*H96,2)</f>
        <v>0</v>
      </c>
      <c r="BL96" s="16" t="s">
        <v>135</v>
      </c>
      <c r="BM96" s="183" t="s">
        <v>295</v>
      </c>
    </row>
    <row r="97" spans="1:47" s="2" customFormat="1" ht="11.25">
      <c r="A97" s="33"/>
      <c r="B97" s="34"/>
      <c r="C97" s="35"/>
      <c r="D97" s="185" t="s">
        <v>137</v>
      </c>
      <c r="E97" s="35"/>
      <c r="F97" s="186" t="s">
        <v>296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137</v>
      </c>
      <c r="AU97" s="16" t="s">
        <v>82</v>
      </c>
    </row>
    <row r="98" spans="1:47" s="2" customFormat="1" ht="11.25">
      <c r="A98" s="33"/>
      <c r="B98" s="34"/>
      <c r="C98" s="35"/>
      <c r="D98" s="190" t="s">
        <v>139</v>
      </c>
      <c r="E98" s="35"/>
      <c r="F98" s="191" t="s">
        <v>297</v>
      </c>
      <c r="G98" s="35"/>
      <c r="H98" s="35"/>
      <c r="I98" s="187"/>
      <c r="J98" s="35"/>
      <c r="K98" s="35"/>
      <c r="L98" s="38"/>
      <c r="M98" s="188"/>
      <c r="N98" s="189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139</v>
      </c>
      <c r="AU98" s="16" t="s">
        <v>82</v>
      </c>
    </row>
    <row r="99" spans="1:65" s="2" customFormat="1" ht="21.75" customHeight="1">
      <c r="A99" s="33"/>
      <c r="B99" s="34"/>
      <c r="C99" s="172" t="s">
        <v>160</v>
      </c>
      <c r="D99" s="172" t="s">
        <v>130</v>
      </c>
      <c r="E99" s="173" t="s">
        <v>298</v>
      </c>
      <c r="F99" s="174" t="s">
        <v>299</v>
      </c>
      <c r="G99" s="175" t="s">
        <v>282</v>
      </c>
      <c r="H99" s="176">
        <v>6</v>
      </c>
      <c r="I99" s="177"/>
      <c r="J99" s="178">
        <f>ROUND(I99*H99,2)</f>
        <v>0</v>
      </c>
      <c r="K99" s="174" t="s">
        <v>134</v>
      </c>
      <c r="L99" s="38"/>
      <c r="M99" s="179" t="s">
        <v>19</v>
      </c>
      <c r="N99" s="180" t="s">
        <v>42</v>
      </c>
      <c r="O99" s="63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83" t="s">
        <v>135</v>
      </c>
      <c r="AT99" s="183" t="s">
        <v>130</v>
      </c>
      <c r="AU99" s="183" t="s">
        <v>82</v>
      </c>
      <c r="AY99" s="16" t="s">
        <v>128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" t="s">
        <v>79</v>
      </c>
      <c r="BK99" s="184">
        <f>ROUND(I99*H99,2)</f>
        <v>0</v>
      </c>
      <c r="BL99" s="16" t="s">
        <v>135</v>
      </c>
      <c r="BM99" s="183" t="s">
        <v>300</v>
      </c>
    </row>
    <row r="100" spans="1:47" s="2" customFormat="1" ht="19.5">
      <c r="A100" s="33"/>
      <c r="B100" s="34"/>
      <c r="C100" s="35"/>
      <c r="D100" s="185" t="s">
        <v>137</v>
      </c>
      <c r="E100" s="35"/>
      <c r="F100" s="186" t="s">
        <v>301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137</v>
      </c>
      <c r="AU100" s="16" t="s">
        <v>82</v>
      </c>
    </row>
    <row r="101" spans="1:47" s="2" customFormat="1" ht="11.25">
      <c r="A101" s="33"/>
      <c r="B101" s="34"/>
      <c r="C101" s="35"/>
      <c r="D101" s="190" t="s">
        <v>139</v>
      </c>
      <c r="E101" s="35"/>
      <c r="F101" s="191" t="s">
        <v>302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139</v>
      </c>
      <c r="AU101" s="16" t="s">
        <v>82</v>
      </c>
    </row>
    <row r="102" spans="1:65" s="2" customFormat="1" ht="16.5" customHeight="1">
      <c r="A102" s="33"/>
      <c r="B102" s="34"/>
      <c r="C102" s="172" t="s">
        <v>167</v>
      </c>
      <c r="D102" s="172" t="s">
        <v>130</v>
      </c>
      <c r="E102" s="173" t="s">
        <v>303</v>
      </c>
      <c r="F102" s="174" t="s">
        <v>304</v>
      </c>
      <c r="G102" s="175" t="s">
        <v>184</v>
      </c>
      <c r="H102" s="176">
        <v>600</v>
      </c>
      <c r="I102" s="177"/>
      <c r="J102" s="178">
        <f>ROUND(I102*H102,2)</f>
        <v>0</v>
      </c>
      <c r="K102" s="174" t="s">
        <v>134</v>
      </c>
      <c r="L102" s="38"/>
      <c r="M102" s="179" t="s">
        <v>19</v>
      </c>
      <c r="N102" s="180" t="s">
        <v>42</v>
      </c>
      <c r="O102" s="63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135</v>
      </c>
      <c r="AT102" s="183" t="s">
        <v>130</v>
      </c>
      <c r="AU102" s="183" t="s">
        <v>82</v>
      </c>
      <c r="AY102" s="16" t="s">
        <v>128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79</v>
      </c>
      <c r="BK102" s="184">
        <f>ROUND(I102*H102,2)</f>
        <v>0</v>
      </c>
      <c r="BL102" s="16" t="s">
        <v>135</v>
      </c>
      <c r="BM102" s="183" t="s">
        <v>305</v>
      </c>
    </row>
    <row r="103" spans="1:47" s="2" customFormat="1" ht="11.25">
      <c r="A103" s="33"/>
      <c r="B103" s="34"/>
      <c r="C103" s="35"/>
      <c r="D103" s="185" t="s">
        <v>137</v>
      </c>
      <c r="E103" s="35"/>
      <c r="F103" s="186" t="s">
        <v>306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137</v>
      </c>
      <c r="AU103" s="16" t="s">
        <v>82</v>
      </c>
    </row>
    <row r="104" spans="1:47" s="2" customFormat="1" ht="11.25">
      <c r="A104" s="33"/>
      <c r="B104" s="34"/>
      <c r="C104" s="35"/>
      <c r="D104" s="190" t="s">
        <v>139</v>
      </c>
      <c r="E104" s="35"/>
      <c r="F104" s="191" t="s">
        <v>307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139</v>
      </c>
      <c r="AU104" s="16" t="s">
        <v>82</v>
      </c>
    </row>
    <row r="105" spans="1:65" s="2" customFormat="1" ht="16.5" customHeight="1">
      <c r="A105" s="33"/>
      <c r="B105" s="34"/>
      <c r="C105" s="172" t="s">
        <v>174</v>
      </c>
      <c r="D105" s="172" t="s">
        <v>130</v>
      </c>
      <c r="E105" s="173" t="s">
        <v>308</v>
      </c>
      <c r="F105" s="174" t="s">
        <v>309</v>
      </c>
      <c r="G105" s="175" t="s">
        <v>282</v>
      </c>
      <c r="H105" s="176">
        <v>8</v>
      </c>
      <c r="I105" s="177"/>
      <c r="J105" s="178">
        <f>ROUND(I105*H105,2)</f>
        <v>0</v>
      </c>
      <c r="K105" s="174" t="s">
        <v>19</v>
      </c>
      <c r="L105" s="38"/>
      <c r="M105" s="179" t="s">
        <v>19</v>
      </c>
      <c r="N105" s="180" t="s">
        <v>42</v>
      </c>
      <c r="O105" s="63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3" t="s">
        <v>135</v>
      </c>
      <c r="AT105" s="183" t="s">
        <v>130</v>
      </c>
      <c r="AU105" s="183" t="s">
        <v>82</v>
      </c>
      <c r="AY105" s="16" t="s">
        <v>128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6" t="s">
        <v>79</v>
      </c>
      <c r="BK105" s="184">
        <f>ROUND(I105*H105,2)</f>
        <v>0</v>
      </c>
      <c r="BL105" s="16" t="s">
        <v>135</v>
      </c>
      <c r="BM105" s="183" t="s">
        <v>310</v>
      </c>
    </row>
    <row r="106" spans="1:47" s="2" customFormat="1" ht="11.25">
      <c r="A106" s="33"/>
      <c r="B106" s="34"/>
      <c r="C106" s="35"/>
      <c r="D106" s="185" t="s">
        <v>137</v>
      </c>
      <c r="E106" s="35"/>
      <c r="F106" s="186" t="s">
        <v>309</v>
      </c>
      <c r="G106" s="35"/>
      <c r="H106" s="35"/>
      <c r="I106" s="187"/>
      <c r="J106" s="35"/>
      <c r="K106" s="35"/>
      <c r="L106" s="38"/>
      <c r="M106" s="188"/>
      <c r="N106" s="189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137</v>
      </c>
      <c r="AU106" s="16" t="s">
        <v>82</v>
      </c>
    </row>
    <row r="107" spans="1:47" s="2" customFormat="1" ht="19.5">
      <c r="A107" s="33"/>
      <c r="B107" s="34"/>
      <c r="C107" s="35"/>
      <c r="D107" s="185" t="s">
        <v>261</v>
      </c>
      <c r="E107" s="35"/>
      <c r="F107" s="210" t="s">
        <v>311</v>
      </c>
      <c r="G107" s="35"/>
      <c r="H107" s="35"/>
      <c r="I107" s="187"/>
      <c r="J107" s="35"/>
      <c r="K107" s="35"/>
      <c r="L107" s="38"/>
      <c r="M107" s="188"/>
      <c r="N107" s="189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261</v>
      </c>
      <c r="AU107" s="16" t="s">
        <v>82</v>
      </c>
    </row>
    <row r="108" spans="2:51" s="13" customFormat="1" ht="11.25">
      <c r="B108" s="192"/>
      <c r="C108" s="193"/>
      <c r="D108" s="185" t="s">
        <v>141</v>
      </c>
      <c r="E108" s="194" t="s">
        <v>19</v>
      </c>
      <c r="F108" s="195" t="s">
        <v>312</v>
      </c>
      <c r="G108" s="193"/>
      <c r="H108" s="196">
        <v>8</v>
      </c>
      <c r="I108" s="197"/>
      <c r="J108" s="193"/>
      <c r="K108" s="193"/>
      <c r="L108" s="198"/>
      <c r="M108" s="203"/>
      <c r="N108" s="204"/>
      <c r="O108" s="204"/>
      <c r="P108" s="204"/>
      <c r="Q108" s="204"/>
      <c r="R108" s="204"/>
      <c r="S108" s="204"/>
      <c r="T108" s="205"/>
      <c r="AT108" s="202" t="s">
        <v>141</v>
      </c>
      <c r="AU108" s="202" t="s">
        <v>82</v>
      </c>
      <c r="AV108" s="13" t="s">
        <v>82</v>
      </c>
      <c r="AW108" s="13" t="s">
        <v>33</v>
      </c>
      <c r="AX108" s="13" t="s">
        <v>79</v>
      </c>
      <c r="AY108" s="202" t="s">
        <v>128</v>
      </c>
    </row>
    <row r="109" spans="1:31" s="2" customFormat="1" ht="6.95" customHeight="1">
      <c r="A109" s="33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8"/>
      <c r="M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</sheetData>
  <sheetProtection algorithmName="SHA-512" hashValue="ll0oQsObPDoDrUpefjY2t+1cOd2/E4D11YjoQVOT+QZajyhoeCgVzsPypf25RmHrVsbOno3nNhs0v+I+hkeOJQ==" saltValue="XPLxQBnxXPkkbvu3j3UTTeAQkIKWLBdap2enGh/hoI524NpE2NlxY5V2qNSnRfEgAzLfO3DGvxpN/KFWzytciw==" spinCount="100000" sheet="1" objects="1" scenarios="1" formatColumns="0" formatRows="0" autoFilter="0"/>
  <autoFilter ref="C80:K10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11203201"/>
    <hyperlink ref="F90" r:id="rId2" display="https://podminky.urs.cz/item/CS_URS_2023_02/112101101"/>
    <hyperlink ref="F94" r:id="rId3" display="https://podminky.urs.cz/item/CS_URS_2023_02/112101102"/>
    <hyperlink ref="F98" r:id="rId4" display="https://podminky.urs.cz/item/CS_URS_2023_02/112155115"/>
    <hyperlink ref="F101" r:id="rId5" display="https://podminky.urs.cz/item/CS_URS_2023_02/112155121"/>
    <hyperlink ref="F104" r:id="rId6" display="https://podminky.urs.cz/item/CS_URS_2023_02/112155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6" t="s">
        <v>103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5" customHeight="1">
      <c r="B4" s="19"/>
      <c r="D4" s="102" t="s">
        <v>104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3" t="str">
        <f>'Rekapitulace zakázky'!K6</f>
        <v>Dubanka, Dubany, odstranění nánosů, ř. km 0,000-2,240</v>
      </c>
      <c r="F7" s="334"/>
      <c r="G7" s="334"/>
      <c r="H7" s="334"/>
      <c r="L7" s="19"/>
    </row>
    <row r="8" spans="1:31" s="2" customFormat="1" ht="12" customHeight="1">
      <c r="A8" s="33"/>
      <c r="B8" s="38"/>
      <c r="C8" s="33"/>
      <c r="D8" s="104" t="s">
        <v>105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5" t="s">
        <v>313</v>
      </c>
      <c r="F9" s="336"/>
      <c r="G9" s="336"/>
      <c r="H9" s="33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zakázky'!AN8</f>
        <v>22. 9. 2023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zakázky'!AN13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7" t="str">
        <f>'Rekapitulace zakázky'!E14</f>
        <v>Vyplň údaj</v>
      </c>
      <c r="F18" s="338"/>
      <c r="G18" s="338"/>
      <c r="H18" s="338"/>
      <c r="I18" s="104" t="s">
        <v>28</v>
      </c>
      <c r="J18" s="29" t="str">
        <f>'Rekapitulace zakázky'!AN14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zakázky'!AN19="","",'Rekapitulace zakázky'!AN19)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zakázky'!E20="","",'Rekapitulace zakázky'!E20)</f>
        <v xml:space="preserve"> </v>
      </c>
      <c r="F24" s="33"/>
      <c r="G24" s="33"/>
      <c r="H24" s="33"/>
      <c r="I24" s="104" t="s">
        <v>28</v>
      </c>
      <c r="J24" s="106" t="str">
        <f>IF('Rekapitulace zakázky'!AN20="","",'Rekapitulace zakázky'!AN20)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39" t="s">
        <v>19</v>
      </c>
      <c r="F27" s="339"/>
      <c r="G27" s="339"/>
      <c r="H27" s="33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ROUND(J82,2)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ROUND((SUM(BE82:BE118)),2)</f>
        <v>0</v>
      </c>
      <c r="G33" s="33"/>
      <c r="H33" s="33"/>
      <c r="I33" s="117">
        <v>0.21</v>
      </c>
      <c r="J33" s="116">
        <f>ROUND(((SUM(BE82:BE118))*I33),2)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ROUND((SUM(BF82:BF118)),2)</f>
        <v>0</v>
      </c>
      <c r="G34" s="33"/>
      <c r="H34" s="33"/>
      <c r="I34" s="117">
        <v>0.15</v>
      </c>
      <c r="J34" s="116">
        <f>ROUND(((SUM(BF82:BF118))*I34),2)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ROUND((SUM(BG82:BG118)),2)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ROUND((SUM(BH82:BH118)),2)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ROUND((SUM(BI82:BI118)),2)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0" t="str">
        <f>E7</f>
        <v>Dubanka, Dubany, odstranění nánosů, ř. km 0,000-2,240</v>
      </c>
      <c r="F48" s="341"/>
      <c r="G48" s="341"/>
      <c r="H48" s="34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293" t="str">
        <f>E9</f>
        <v>VON - Vedlejší a ostatní náklady</v>
      </c>
      <c r="F50" s="342"/>
      <c r="G50" s="342"/>
      <c r="H50" s="34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22. 9. 2023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108</v>
      </c>
      <c r="D57" s="130"/>
      <c r="E57" s="130"/>
      <c r="F57" s="130"/>
      <c r="G57" s="130"/>
      <c r="H57" s="130"/>
      <c r="I57" s="130"/>
      <c r="J57" s="131" t="s">
        <v>109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J82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110</v>
      </c>
    </row>
    <row r="60" spans="2:12" s="9" customFormat="1" ht="24.95" customHeight="1">
      <c r="B60" s="133"/>
      <c r="C60" s="134"/>
      <c r="D60" s="135" t="s">
        <v>314</v>
      </c>
      <c r="E60" s="136"/>
      <c r="F60" s="136"/>
      <c r="G60" s="136"/>
      <c r="H60" s="136"/>
      <c r="I60" s="136"/>
      <c r="J60" s="137">
        <f>J83</f>
        <v>0</v>
      </c>
      <c r="K60" s="134"/>
      <c r="L60" s="138"/>
    </row>
    <row r="61" spans="2:12" s="10" customFormat="1" ht="19.9" customHeight="1">
      <c r="B61" s="139"/>
      <c r="C61" s="140"/>
      <c r="D61" s="141" t="s">
        <v>315</v>
      </c>
      <c r="E61" s="142"/>
      <c r="F61" s="142"/>
      <c r="G61" s="142"/>
      <c r="H61" s="142"/>
      <c r="I61" s="142"/>
      <c r="J61" s="143">
        <f>J84</f>
        <v>0</v>
      </c>
      <c r="K61" s="140"/>
      <c r="L61" s="144"/>
    </row>
    <row r="62" spans="2:12" s="10" customFormat="1" ht="19.9" customHeight="1">
      <c r="B62" s="139"/>
      <c r="C62" s="140"/>
      <c r="D62" s="141" t="s">
        <v>316</v>
      </c>
      <c r="E62" s="142"/>
      <c r="F62" s="142"/>
      <c r="G62" s="142"/>
      <c r="H62" s="142"/>
      <c r="I62" s="142"/>
      <c r="J62" s="143">
        <f>J94</f>
        <v>0</v>
      </c>
      <c r="K62" s="140"/>
      <c r="L62" s="144"/>
    </row>
    <row r="63" spans="1:31" s="2" customFormat="1" ht="21.75" customHeight="1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10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5" customHeight="1">
      <c r="A68" s="33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5" customHeight="1">
      <c r="A69" s="33"/>
      <c r="B69" s="34"/>
      <c r="C69" s="22" t="s">
        <v>113</v>
      </c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16</v>
      </c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5"/>
      <c r="D72" s="35"/>
      <c r="E72" s="340" t="str">
        <f>E7</f>
        <v>Dubanka, Dubany, odstranění nánosů, ř. km 0,000-2,240</v>
      </c>
      <c r="F72" s="341"/>
      <c r="G72" s="341"/>
      <c r="H72" s="341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105</v>
      </c>
      <c r="D73" s="35"/>
      <c r="E73" s="35"/>
      <c r="F73" s="35"/>
      <c r="G73" s="35"/>
      <c r="H73" s="35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5"/>
      <c r="D74" s="35"/>
      <c r="E74" s="293" t="str">
        <f>E9</f>
        <v>VON - Vedlejší a ostatní náklady</v>
      </c>
      <c r="F74" s="342"/>
      <c r="G74" s="342"/>
      <c r="H74" s="342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21</v>
      </c>
      <c r="D76" s="35"/>
      <c r="E76" s="35"/>
      <c r="F76" s="26" t="str">
        <f>F12</f>
        <v xml:space="preserve"> </v>
      </c>
      <c r="G76" s="35"/>
      <c r="H76" s="35"/>
      <c r="I76" s="28" t="s">
        <v>23</v>
      </c>
      <c r="J76" s="58" t="str">
        <f>IF(J12="","",J12)</f>
        <v>22. 9. 2023</v>
      </c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5.7" customHeight="1">
      <c r="A78" s="33"/>
      <c r="B78" s="34"/>
      <c r="C78" s="28" t="s">
        <v>25</v>
      </c>
      <c r="D78" s="35"/>
      <c r="E78" s="35"/>
      <c r="F78" s="26" t="str">
        <f>E15</f>
        <v>Povodí Labe, státní podnik, Hradec Králové</v>
      </c>
      <c r="G78" s="35"/>
      <c r="H78" s="35"/>
      <c r="I78" s="28" t="s">
        <v>31</v>
      </c>
      <c r="J78" s="31" t="str">
        <f>E21</f>
        <v>Agroprojekce Litomyšl, s.r.o.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29</v>
      </c>
      <c r="D79" s="35"/>
      <c r="E79" s="35"/>
      <c r="F79" s="26" t="str">
        <f>IF(E18="","",E18)</f>
        <v>Vyplň údaj</v>
      </c>
      <c r="G79" s="35"/>
      <c r="H79" s="35"/>
      <c r="I79" s="28" t="s">
        <v>34</v>
      </c>
      <c r="J79" s="31" t="str">
        <f>E24</f>
        <v xml:space="preserve"> 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45"/>
      <c r="B81" s="146"/>
      <c r="C81" s="147" t="s">
        <v>114</v>
      </c>
      <c r="D81" s="148" t="s">
        <v>56</v>
      </c>
      <c r="E81" s="148" t="s">
        <v>52</v>
      </c>
      <c r="F81" s="148" t="s">
        <v>53</v>
      </c>
      <c r="G81" s="148" t="s">
        <v>115</v>
      </c>
      <c r="H81" s="148" t="s">
        <v>116</v>
      </c>
      <c r="I81" s="148" t="s">
        <v>117</v>
      </c>
      <c r="J81" s="148" t="s">
        <v>109</v>
      </c>
      <c r="K81" s="149" t="s">
        <v>118</v>
      </c>
      <c r="L81" s="150"/>
      <c r="M81" s="67" t="s">
        <v>19</v>
      </c>
      <c r="N81" s="68" t="s">
        <v>41</v>
      </c>
      <c r="O81" s="68" t="s">
        <v>119</v>
      </c>
      <c r="P81" s="68" t="s">
        <v>120</v>
      </c>
      <c r="Q81" s="68" t="s">
        <v>121</v>
      </c>
      <c r="R81" s="68" t="s">
        <v>122</v>
      </c>
      <c r="S81" s="68" t="s">
        <v>123</v>
      </c>
      <c r="T81" s="69" t="s">
        <v>124</v>
      </c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</row>
    <row r="82" spans="1:63" s="2" customFormat="1" ht="22.9" customHeight="1">
      <c r="A82" s="33"/>
      <c r="B82" s="34"/>
      <c r="C82" s="74" t="s">
        <v>125</v>
      </c>
      <c r="D82" s="35"/>
      <c r="E82" s="35"/>
      <c r="F82" s="35"/>
      <c r="G82" s="35"/>
      <c r="H82" s="35"/>
      <c r="I82" s="35"/>
      <c r="J82" s="151">
        <f>BK82</f>
        <v>0</v>
      </c>
      <c r="K82" s="35"/>
      <c r="L82" s="38"/>
      <c r="M82" s="70"/>
      <c r="N82" s="152"/>
      <c r="O82" s="71"/>
      <c r="P82" s="153">
        <f>P83</f>
        <v>0</v>
      </c>
      <c r="Q82" s="71"/>
      <c r="R82" s="153">
        <f>R83</f>
        <v>0</v>
      </c>
      <c r="S82" s="71"/>
      <c r="T82" s="154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6" t="s">
        <v>70</v>
      </c>
      <c r="AU82" s="16" t="s">
        <v>110</v>
      </c>
      <c r="BK82" s="155">
        <f>BK83</f>
        <v>0</v>
      </c>
    </row>
    <row r="83" spans="2:63" s="12" customFormat="1" ht="25.9" customHeight="1">
      <c r="B83" s="156"/>
      <c r="C83" s="157"/>
      <c r="D83" s="158" t="s">
        <v>70</v>
      </c>
      <c r="E83" s="159" t="s">
        <v>317</v>
      </c>
      <c r="F83" s="159" t="s">
        <v>318</v>
      </c>
      <c r="G83" s="157"/>
      <c r="H83" s="157"/>
      <c r="I83" s="160"/>
      <c r="J83" s="161">
        <f>BK83</f>
        <v>0</v>
      </c>
      <c r="K83" s="157"/>
      <c r="L83" s="162"/>
      <c r="M83" s="163"/>
      <c r="N83" s="164"/>
      <c r="O83" s="164"/>
      <c r="P83" s="165">
        <f>P84+P94</f>
        <v>0</v>
      </c>
      <c r="Q83" s="164"/>
      <c r="R83" s="165">
        <f>R84+R94</f>
        <v>0</v>
      </c>
      <c r="S83" s="164"/>
      <c r="T83" s="166">
        <f>T84+T94</f>
        <v>0</v>
      </c>
      <c r="AR83" s="167" t="s">
        <v>160</v>
      </c>
      <c r="AT83" s="168" t="s">
        <v>70</v>
      </c>
      <c r="AU83" s="168" t="s">
        <v>71</v>
      </c>
      <c r="AY83" s="167" t="s">
        <v>128</v>
      </c>
      <c r="BK83" s="169">
        <f>BK84+BK94</f>
        <v>0</v>
      </c>
    </row>
    <row r="84" spans="2:63" s="12" customFormat="1" ht="22.9" customHeight="1">
      <c r="B84" s="156"/>
      <c r="C84" s="157"/>
      <c r="D84" s="158" t="s">
        <v>70</v>
      </c>
      <c r="E84" s="170" t="s">
        <v>319</v>
      </c>
      <c r="F84" s="170" t="s">
        <v>320</v>
      </c>
      <c r="G84" s="157"/>
      <c r="H84" s="157"/>
      <c r="I84" s="160"/>
      <c r="J84" s="171">
        <f>BK84</f>
        <v>0</v>
      </c>
      <c r="K84" s="157"/>
      <c r="L84" s="162"/>
      <c r="M84" s="163"/>
      <c r="N84" s="164"/>
      <c r="O84" s="164"/>
      <c r="P84" s="165">
        <f>SUM(P85:P93)</f>
        <v>0</v>
      </c>
      <c r="Q84" s="164"/>
      <c r="R84" s="165">
        <f>SUM(R85:R93)</f>
        <v>0</v>
      </c>
      <c r="S84" s="164"/>
      <c r="T84" s="166">
        <f>SUM(T85:T93)</f>
        <v>0</v>
      </c>
      <c r="AR84" s="167" t="s">
        <v>160</v>
      </c>
      <c r="AT84" s="168" t="s">
        <v>70</v>
      </c>
      <c r="AU84" s="168" t="s">
        <v>79</v>
      </c>
      <c r="AY84" s="167" t="s">
        <v>128</v>
      </c>
      <c r="BK84" s="169">
        <f>SUM(BK85:BK93)</f>
        <v>0</v>
      </c>
    </row>
    <row r="85" spans="1:65" s="2" customFormat="1" ht="16.5" customHeight="1">
      <c r="A85" s="33"/>
      <c r="B85" s="34"/>
      <c r="C85" s="172" t="s">
        <v>79</v>
      </c>
      <c r="D85" s="172" t="s">
        <v>130</v>
      </c>
      <c r="E85" s="173" t="s">
        <v>321</v>
      </c>
      <c r="F85" s="174" t="s">
        <v>322</v>
      </c>
      <c r="G85" s="175" t="s">
        <v>243</v>
      </c>
      <c r="H85" s="176">
        <v>1</v>
      </c>
      <c r="I85" s="177"/>
      <c r="J85" s="178">
        <f>ROUND(I85*H85,2)</f>
        <v>0</v>
      </c>
      <c r="K85" s="174" t="s">
        <v>19</v>
      </c>
      <c r="L85" s="38"/>
      <c r="M85" s="179" t="s">
        <v>19</v>
      </c>
      <c r="N85" s="180" t="s">
        <v>42</v>
      </c>
      <c r="O85" s="63"/>
      <c r="P85" s="181">
        <f>O85*H85</f>
        <v>0</v>
      </c>
      <c r="Q85" s="181">
        <v>0</v>
      </c>
      <c r="R85" s="181">
        <f>Q85*H85</f>
        <v>0</v>
      </c>
      <c r="S85" s="181">
        <v>0</v>
      </c>
      <c r="T85" s="182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83" t="s">
        <v>323</v>
      </c>
      <c r="AT85" s="183" t="s">
        <v>130</v>
      </c>
      <c r="AU85" s="183" t="s">
        <v>82</v>
      </c>
      <c r="AY85" s="16" t="s">
        <v>128</v>
      </c>
      <c r="BE85" s="184">
        <f>IF(N85="základní",J85,0)</f>
        <v>0</v>
      </c>
      <c r="BF85" s="184">
        <f>IF(N85="snížená",J85,0)</f>
        <v>0</v>
      </c>
      <c r="BG85" s="184">
        <f>IF(N85="zákl. přenesená",J85,0)</f>
        <v>0</v>
      </c>
      <c r="BH85" s="184">
        <f>IF(N85="sníž. přenesená",J85,0)</f>
        <v>0</v>
      </c>
      <c r="BI85" s="184">
        <f>IF(N85="nulová",J85,0)</f>
        <v>0</v>
      </c>
      <c r="BJ85" s="16" t="s">
        <v>79</v>
      </c>
      <c r="BK85" s="184">
        <f>ROUND(I85*H85,2)</f>
        <v>0</v>
      </c>
      <c r="BL85" s="16" t="s">
        <v>323</v>
      </c>
      <c r="BM85" s="183" t="s">
        <v>324</v>
      </c>
    </row>
    <row r="86" spans="1:47" s="2" customFormat="1" ht="11.25">
      <c r="A86" s="33"/>
      <c r="B86" s="34"/>
      <c r="C86" s="35"/>
      <c r="D86" s="185" t="s">
        <v>137</v>
      </c>
      <c r="E86" s="35"/>
      <c r="F86" s="186" t="s">
        <v>322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137</v>
      </c>
      <c r="AU86" s="16" t="s">
        <v>82</v>
      </c>
    </row>
    <row r="87" spans="1:47" s="2" customFormat="1" ht="165.75">
      <c r="A87" s="33"/>
      <c r="B87" s="34"/>
      <c r="C87" s="35"/>
      <c r="D87" s="185" t="s">
        <v>261</v>
      </c>
      <c r="E87" s="35"/>
      <c r="F87" s="210" t="s">
        <v>325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261</v>
      </c>
      <c r="AU87" s="16" t="s">
        <v>82</v>
      </c>
    </row>
    <row r="88" spans="1:65" s="2" customFormat="1" ht="16.5" customHeight="1">
      <c r="A88" s="33"/>
      <c r="B88" s="34"/>
      <c r="C88" s="172" t="s">
        <v>82</v>
      </c>
      <c r="D88" s="172" t="s">
        <v>130</v>
      </c>
      <c r="E88" s="173" t="s">
        <v>326</v>
      </c>
      <c r="F88" s="174" t="s">
        <v>327</v>
      </c>
      <c r="G88" s="175" t="s">
        <v>243</v>
      </c>
      <c r="H88" s="176">
        <v>1</v>
      </c>
      <c r="I88" s="177"/>
      <c r="J88" s="178">
        <f>ROUND(I88*H88,2)</f>
        <v>0</v>
      </c>
      <c r="K88" s="174" t="s">
        <v>19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323</v>
      </c>
      <c r="AT88" s="183" t="s">
        <v>130</v>
      </c>
      <c r="AU88" s="183" t="s">
        <v>82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323</v>
      </c>
      <c r="BM88" s="183" t="s">
        <v>328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327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82</v>
      </c>
    </row>
    <row r="90" spans="1:47" s="2" customFormat="1" ht="39">
      <c r="A90" s="33"/>
      <c r="B90" s="34"/>
      <c r="C90" s="35"/>
      <c r="D90" s="185" t="s">
        <v>261</v>
      </c>
      <c r="E90" s="35"/>
      <c r="F90" s="210" t="s">
        <v>329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261</v>
      </c>
      <c r="AU90" s="16" t="s">
        <v>82</v>
      </c>
    </row>
    <row r="91" spans="1:65" s="2" customFormat="1" ht="16.5" customHeight="1">
      <c r="A91" s="33"/>
      <c r="B91" s="34"/>
      <c r="C91" s="172" t="s">
        <v>149</v>
      </c>
      <c r="D91" s="172" t="s">
        <v>130</v>
      </c>
      <c r="E91" s="173" t="s">
        <v>330</v>
      </c>
      <c r="F91" s="174" t="s">
        <v>331</v>
      </c>
      <c r="G91" s="175" t="s">
        <v>243</v>
      </c>
      <c r="H91" s="176">
        <v>1</v>
      </c>
      <c r="I91" s="177"/>
      <c r="J91" s="178">
        <f>ROUND(I91*H91,2)</f>
        <v>0</v>
      </c>
      <c r="K91" s="174" t="s">
        <v>19</v>
      </c>
      <c r="L91" s="38"/>
      <c r="M91" s="179" t="s">
        <v>19</v>
      </c>
      <c r="N91" s="180" t="s">
        <v>42</v>
      </c>
      <c r="O91" s="63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3" t="s">
        <v>323</v>
      </c>
      <c r="AT91" s="183" t="s">
        <v>130</v>
      </c>
      <c r="AU91" s="183" t="s">
        <v>82</v>
      </c>
      <c r="AY91" s="16" t="s">
        <v>128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6" t="s">
        <v>79</v>
      </c>
      <c r="BK91" s="184">
        <f>ROUND(I91*H91,2)</f>
        <v>0</v>
      </c>
      <c r="BL91" s="16" t="s">
        <v>323</v>
      </c>
      <c r="BM91" s="183" t="s">
        <v>332</v>
      </c>
    </row>
    <row r="92" spans="1:47" s="2" customFormat="1" ht="11.25">
      <c r="A92" s="33"/>
      <c r="B92" s="34"/>
      <c r="C92" s="35"/>
      <c r="D92" s="185" t="s">
        <v>137</v>
      </c>
      <c r="E92" s="35"/>
      <c r="F92" s="186" t="s">
        <v>333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137</v>
      </c>
      <c r="AU92" s="16" t="s">
        <v>82</v>
      </c>
    </row>
    <row r="93" spans="1:47" s="2" customFormat="1" ht="19.5">
      <c r="A93" s="33"/>
      <c r="B93" s="34"/>
      <c r="C93" s="35"/>
      <c r="D93" s="185" t="s">
        <v>261</v>
      </c>
      <c r="E93" s="35"/>
      <c r="F93" s="210" t="s">
        <v>334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261</v>
      </c>
      <c r="AU93" s="16" t="s">
        <v>82</v>
      </c>
    </row>
    <row r="94" spans="2:63" s="12" customFormat="1" ht="22.9" customHeight="1">
      <c r="B94" s="156"/>
      <c r="C94" s="157"/>
      <c r="D94" s="158" t="s">
        <v>70</v>
      </c>
      <c r="E94" s="170" t="s">
        <v>335</v>
      </c>
      <c r="F94" s="170" t="s">
        <v>336</v>
      </c>
      <c r="G94" s="157"/>
      <c r="H94" s="157"/>
      <c r="I94" s="160"/>
      <c r="J94" s="171">
        <f>BK94</f>
        <v>0</v>
      </c>
      <c r="K94" s="157"/>
      <c r="L94" s="162"/>
      <c r="M94" s="163"/>
      <c r="N94" s="164"/>
      <c r="O94" s="164"/>
      <c r="P94" s="165">
        <f>SUM(P95:P118)</f>
        <v>0</v>
      </c>
      <c r="Q94" s="164"/>
      <c r="R94" s="165">
        <f>SUM(R95:R118)</f>
        <v>0</v>
      </c>
      <c r="S94" s="164"/>
      <c r="T94" s="166">
        <f>SUM(T95:T118)</f>
        <v>0</v>
      </c>
      <c r="AR94" s="167" t="s">
        <v>135</v>
      </c>
      <c r="AT94" s="168" t="s">
        <v>70</v>
      </c>
      <c r="AU94" s="168" t="s">
        <v>79</v>
      </c>
      <c r="AY94" s="167" t="s">
        <v>128</v>
      </c>
      <c r="BK94" s="169">
        <f>SUM(BK95:BK118)</f>
        <v>0</v>
      </c>
    </row>
    <row r="95" spans="1:65" s="2" customFormat="1" ht="21.75" customHeight="1">
      <c r="A95" s="33"/>
      <c r="B95" s="34"/>
      <c r="C95" s="172" t="s">
        <v>135</v>
      </c>
      <c r="D95" s="172" t="s">
        <v>130</v>
      </c>
      <c r="E95" s="173" t="s">
        <v>337</v>
      </c>
      <c r="F95" s="174" t="s">
        <v>338</v>
      </c>
      <c r="G95" s="175" t="s">
        <v>243</v>
      </c>
      <c r="H95" s="176">
        <v>1</v>
      </c>
      <c r="I95" s="177"/>
      <c r="J95" s="178">
        <f>ROUND(I95*H95,2)</f>
        <v>0</v>
      </c>
      <c r="K95" s="174" t="s">
        <v>19</v>
      </c>
      <c r="L95" s="38"/>
      <c r="M95" s="179" t="s">
        <v>19</v>
      </c>
      <c r="N95" s="180" t="s">
        <v>42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323</v>
      </c>
      <c r="AT95" s="183" t="s">
        <v>130</v>
      </c>
      <c r="AU95" s="183" t="s">
        <v>82</v>
      </c>
      <c r="AY95" s="16" t="s">
        <v>128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79</v>
      </c>
      <c r="BK95" s="184">
        <f>ROUND(I95*H95,2)</f>
        <v>0</v>
      </c>
      <c r="BL95" s="16" t="s">
        <v>323</v>
      </c>
      <c r="BM95" s="183" t="s">
        <v>339</v>
      </c>
    </row>
    <row r="96" spans="1:47" s="2" customFormat="1" ht="11.25">
      <c r="A96" s="33"/>
      <c r="B96" s="34"/>
      <c r="C96" s="35"/>
      <c r="D96" s="185" t="s">
        <v>137</v>
      </c>
      <c r="E96" s="35"/>
      <c r="F96" s="186" t="s">
        <v>340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137</v>
      </c>
      <c r="AU96" s="16" t="s">
        <v>82</v>
      </c>
    </row>
    <row r="97" spans="1:47" s="2" customFormat="1" ht="19.5">
      <c r="A97" s="33"/>
      <c r="B97" s="34"/>
      <c r="C97" s="35"/>
      <c r="D97" s="185" t="s">
        <v>261</v>
      </c>
      <c r="E97" s="35"/>
      <c r="F97" s="210" t="s">
        <v>341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261</v>
      </c>
      <c r="AU97" s="16" t="s">
        <v>82</v>
      </c>
    </row>
    <row r="98" spans="1:65" s="2" customFormat="1" ht="16.5" customHeight="1">
      <c r="A98" s="33"/>
      <c r="B98" s="34"/>
      <c r="C98" s="172" t="s">
        <v>160</v>
      </c>
      <c r="D98" s="172" t="s">
        <v>130</v>
      </c>
      <c r="E98" s="173" t="s">
        <v>342</v>
      </c>
      <c r="F98" s="174" t="s">
        <v>343</v>
      </c>
      <c r="G98" s="175" t="s">
        <v>344</v>
      </c>
      <c r="H98" s="176">
        <v>1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323</v>
      </c>
      <c r="AT98" s="183" t="s">
        <v>130</v>
      </c>
      <c r="AU98" s="183" t="s">
        <v>82</v>
      </c>
      <c r="AY98" s="16" t="s">
        <v>128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79</v>
      </c>
      <c r="BK98" s="184">
        <f>ROUND(I98*H98,2)</f>
        <v>0</v>
      </c>
      <c r="BL98" s="16" t="s">
        <v>323</v>
      </c>
      <c r="BM98" s="183" t="s">
        <v>345</v>
      </c>
    </row>
    <row r="99" spans="1:47" s="2" customFormat="1" ht="11.25">
      <c r="A99" s="33"/>
      <c r="B99" s="34"/>
      <c r="C99" s="35"/>
      <c r="D99" s="185" t="s">
        <v>137</v>
      </c>
      <c r="E99" s="35"/>
      <c r="F99" s="186" t="s">
        <v>343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137</v>
      </c>
      <c r="AU99" s="16" t="s">
        <v>82</v>
      </c>
    </row>
    <row r="100" spans="1:47" s="2" customFormat="1" ht="19.5">
      <c r="A100" s="33"/>
      <c r="B100" s="34"/>
      <c r="C100" s="35"/>
      <c r="D100" s="185" t="s">
        <v>261</v>
      </c>
      <c r="E100" s="35"/>
      <c r="F100" s="210" t="s">
        <v>346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261</v>
      </c>
      <c r="AU100" s="16" t="s">
        <v>82</v>
      </c>
    </row>
    <row r="101" spans="1:65" s="2" customFormat="1" ht="16.5" customHeight="1">
      <c r="A101" s="33"/>
      <c r="B101" s="34"/>
      <c r="C101" s="172" t="s">
        <v>167</v>
      </c>
      <c r="D101" s="172" t="s">
        <v>130</v>
      </c>
      <c r="E101" s="173" t="s">
        <v>347</v>
      </c>
      <c r="F101" s="174" t="s">
        <v>348</v>
      </c>
      <c r="G101" s="175" t="s">
        <v>344</v>
      </c>
      <c r="H101" s="176">
        <v>1</v>
      </c>
      <c r="I101" s="177"/>
      <c r="J101" s="178">
        <f>ROUND(I101*H101,2)</f>
        <v>0</v>
      </c>
      <c r="K101" s="174" t="s">
        <v>19</v>
      </c>
      <c r="L101" s="38"/>
      <c r="M101" s="179" t="s">
        <v>19</v>
      </c>
      <c r="N101" s="180" t="s">
        <v>42</v>
      </c>
      <c r="O101" s="63"/>
      <c r="P101" s="181">
        <f>O101*H101</f>
        <v>0</v>
      </c>
      <c r="Q101" s="181">
        <v>0</v>
      </c>
      <c r="R101" s="181">
        <f>Q101*H101</f>
        <v>0</v>
      </c>
      <c r="S101" s="181">
        <v>0</v>
      </c>
      <c r="T101" s="182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83" t="s">
        <v>349</v>
      </c>
      <c r="AT101" s="183" t="s">
        <v>130</v>
      </c>
      <c r="AU101" s="183" t="s">
        <v>82</v>
      </c>
      <c r="AY101" s="16" t="s">
        <v>128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16" t="s">
        <v>79</v>
      </c>
      <c r="BK101" s="184">
        <f>ROUND(I101*H101,2)</f>
        <v>0</v>
      </c>
      <c r="BL101" s="16" t="s">
        <v>349</v>
      </c>
      <c r="BM101" s="183" t="s">
        <v>350</v>
      </c>
    </row>
    <row r="102" spans="1:47" s="2" customFormat="1" ht="11.25">
      <c r="A102" s="33"/>
      <c r="B102" s="34"/>
      <c r="C102" s="35"/>
      <c r="D102" s="185" t="s">
        <v>137</v>
      </c>
      <c r="E102" s="35"/>
      <c r="F102" s="186" t="s">
        <v>348</v>
      </c>
      <c r="G102" s="35"/>
      <c r="H102" s="35"/>
      <c r="I102" s="187"/>
      <c r="J102" s="35"/>
      <c r="K102" s="35"/>
      <c r="L102" s="38"/>
      <c r="M102" s="188"/>
      <c r="N102" s="189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137</v>
      </c>
      <c r="AU102" s="16" t="s">
        <v>82</v>
      </c>
    </row>
    <row r="103" spans="1:47" s="2" customFormat="1" ht="29.25">
      <c r="A103" s="33"/>
      <c r="B103" s="34"/>
      <c r="C103" s="35"/>
      <c r="D103" s="185" t="s">
        <v>261</v>
      </c>
      <c r="E103" s="35"/>
      <c r="F103" s="210" t="s">
        <v>351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261</v>
      </c>
      <c r="AU103" s="16" t="s">
        <v>82</v>
      </c>
    </row>
    <row r="104" spans="1:65" s="2" customFormat="1" ht="24.2" customHeight="1">
      <c r="A104" s="33"/>
      <c r="B104" s="34"/>
      <c r="C104" s="172" t="s">
        <v>174</v>
      </c>
      <c r="D104" s="172" t="s">
        <v>130</v>
      </c>
      <c r="E104" s="173" t="s">
        <v>352</v>
      </c>
      <c r="F104" s="174" t="s">
        <v>353</v>
      </c>
      <c r="G104" s="175" t="s">
        <v>344</v>
      </c>
      <c r="H104" s="176">
        <v>1</v>
      </c>
      <c r="I104" s="177"/>
      <c r="J104" s="178">
        <f>ROUND(I104*H104,2)</f>
        <v>0</v>
      </c>
      <c r="K104" s="174" t="s">
        <v>19</v>
      </c>
      <c r="L104" s="38"/>
      <c r="M104" s="179" t="s">
        <v>19</v>
      </c>
      <c r="N104" s="180" t="s">
        <v>42</v>
      </c>
      <c r="O104" s="63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83" t="s">
        <v>349</v>
      </c>
      <c r="AT104" s="183" t="s">
        <v>130</v>
      </c>
      <c r="AU104" s="183" t="s">
        <v>82</v>
      </c>
      <c r="AY104" s="16" t="s">
        <v>128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6" t="s">
        <v>79</v>
      </c>
      <c r="BK104" s="184">
        <f>ROUND(I104*H104,2)</f>
        <v>0</v>
      </c>
      <c r="BL104" s="16" t="s">
        <v>349</v>
      </c>
      <c r="BM104" s="183" t="s">
        <v>354</v>
      </c>
    </row>
    <row r="105" spans="1:47" s="2" customFormat="1" ht="19.5">
      <c r="A105" s="33"/>
      <c r="B105" s="34"/>
      <c r="C105" s="35"/>
      <c r="D105" s="185" t="s">
        <v>137</v>
      </c>
      <c r="E105" s="35"/>
      <c r="F105" s="186" t="s">
        <v>353</v>
      </c>
      <c r="G105" s="35"/>
      <c r="H105" s="35"/>
      <c r="I105" s="187"/>
      <c r="J105" s="35"/>
      <c r="K105" s="35"/>
      <c r="L105" s="38"/>
      <c r="M105" s="188"/>
      <c r="N105" s="189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137</v>
      </c>
      <c r="AU105" s="16" t="s">
        <v>82</v>
      </c>
    </row>
    <row r="106" spans="1:65" s="2" customFormat="1" ht="24.2" customHeight="1">
      <c r="A106" s="33"/>
      <c r="B106" s="34"/>
      <c r="C106" s="172" t="s">
        <v>181</v>
      </c>
      <c r="D106" s="172" t="s">
        <v>130</v>
      </c>
      <c r="E106" s="173" t="s">
        <v>355</v>
      </c>
      <c r="F106" s="174" t="s">
        <v>356</v>
      </c>
      <c r="G106" s="175" t="s">
        <v>243</v>
      </c>
      <c r="H106" s="176">
        <v>1</v>
      </c>
      <c r="I106" s="177"/>
      <c r="J106" s="178">
        <f>ROUND(I106*H106,2)</f>
        <v>0</v>
      </c>
      <c r="K106" s="174" t="s">
        <v>19</v>
      </c>
      <c r="L106" s="38"/>
      <c r="M106" s="179" t="s">
        <v>19</v>
      </c>
      <c r="N106" s="180" t="s">
        <v>42</v>
      </c>
      <c r="O106" s="63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83" t="s">
        <v>349</v>
      </c>
      <c r="AT106" s="183" t="s">
        <v>130</v>
      </c>
      <c r="AU106" s="183" t="s">
        <v>82</v>
      </c>
      <c r="AY106" s="16" t="s">
        <v>128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6" t="s">
        <v>79</v>
      </c>
      <c r="BK106" s="184">
        <f>ROUND(I106*H106,2)</f>
        <v>0</v>
      </c>
      <c r="BL106" s="16" t="s">
        <v>349</v>
      </c>
      <c r="BM106" s="183" t="s">
        <v>357</v>
      </c>
    </row>
    <row r="107" spans="1:47" s="2" customFormat="1" ht="19.5">
      <c r="A107" s="33"/>
      <c r="B107" s="34"/>
      <c r="C107" s="35"/>
      <c r="D107" s="185" t="s">
        <v>137</v>
      </c>
      <c r="E107" s="35"/>
      <c r="F107" s="186" t="s">
        <v>356</v>
      </c>
      <c r="G107" s="35"/>
      <c r="H107" s="35"/>
      <c r="I107" s="187"/>
      <c r="J107" s="35"/>
      <c r="K107" s="35"/>
      <c r="L107" s="38"/>
      <c r="M107" s="188"/>
      <c r="N107" s="189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137</v>
      </c>
      <c r="AU107" s="16" t="s">
        <v>82</v>
      </c>
    </row>
    <row r="108" spans="1:47" s="2" customFormat="1" ht="39">
      <c r="A108" s="33"/>
      <c r="B108" s="34"/>
      <c r="C108" s="35"/>
      <c r="D108" s="185" t="s">
        <v>261</v>
      </c>
      <c r="E108" s="35"/>
      <c r="F108" s="210" t="s">
        <v>358</v>
      </c>
      <c r="G108" s="35"/>
      <c r="H108" s="35"/>
      <c r="I108" s="187"/>
      <c r="J108" s="35"/>
      <c r="K108" s="35"/>
      <c r="L108" s="38"/>
      <c r="M108" s="188"/>
      <c r="N108" s="189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261</v>
      </c>
      <c r="AU108" s="16" t="s">
        <v>82</v>
      </c>
    </row>
    <row r="109" spans="1:65" s="2" customFormat="1" ht="33" customHeight="1">
      <c r="A109" s="33"/>
      <c r="B109" s="34"/>
      <c r="C109" s="172" t="s">
        <v>189</v>
      </c>
      <c r="D109" s="172" t="s">
        <v>130</v>
      </c>
      <c r="E109" s="173" t="s">
        <v>359</v>
      </c>
      <c r="F109" s="174" t="s">
        <v>360</v>
      </c>
      <c r="G109" s="175" t="s">
        <v>243</v>
      </c>
      <c r="H109" s="176">
        <v>1</v>
      </c>
      <c r="I109" s="177"/>
      <c r="J109" s="178">
        <f>ROUND(I109*H109,2)</f>
        <v>0</v>
      </c>
      <c r="K109" s="174" t="s">
        <v>19</v>
      </c>
      <c r="L109" s="38"/>
      <c r="M109" s="179" t="s">
        <v>19</v>
      </c>
      <c r="N109" s="180" t="s">
        <v>42</v>
      </c>
      <c r="O109" s="63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83" t="s">
        <v>349</v>
      </c>
      <c r="AT109" s="183" t="s">
        <v>130</v>
      </c>
      <c r="AU109" s="183" t="s">
        <v>82</v>
      </c>
      <c r="AY109" s="16" t="s">
        <v>128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6" t="s">
        <v>79</v>
      </c>
      <c r="BK109" s="184">
        <f>ROUND(I109*H109,2)</f>
        <v>0</v>
      </c>
      <c r="BL109" s="16" t="s">
        <v>349</v>
      </c>
      <c r="BM109" s="183" t="s">
        <v>361</v>
      </c>
    </row>
    <row r="110" spans="1:47" s="2" customFormat="1" ht="19.5">
      <c r="A110" s="33"/>
      <c r="B110" s="34"/>
      <c r="C110" s="35"/>
      <c r="D110" s="185" t="s">
        <v>137</v>
      </c>
      <c r="E110" s="35"/>
      <c r="F110" s="186" t="s">
        <v>360</v>
      </c>
      <c r="G110" s="35"/>
      <c r="H110" s="35"/>
      <c r="I110" s="187"/>
      <c r="J110" s="35"/>
      <c r="K110" s="35"/>
      <c r="L110" s="38"/>
      <c r="M110" s="188"/>
      <c r="N110" s="189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137</v>
      </c>
      <c r="AU110" s="16" t="s">
        <v>82</v>
      </c>
    </row>
    <row r="111" spans="1:47" s="2" customFormat="1" ht="19.5">
      <c r="A111" s="33"/>
      <c r="B111" s="34"/>
      <c r="C111" s="35"/>
      <c r="D111" s="185" t="s">
        <v>261</v>
      </c>
      <c r="E111" s="35"/>
      <c r="F111" s="210" t="s">
        <v>362</v>
      </c>
      <c r="G111" s="35"/>
      <c r="H111" s="35"/>
      <c r="I111" s="187"/>
      <c r="J111" s="35"/>
      <c r="K111" s="35"/>
      <c r="L111" s="38"/>
      <c r="M111" s="188"/>
      <c r="N111" s="189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261</v>
      </c>
      <c r="AU111" s="16" t="s">
        <v>82</v>
      </c>
    </row>
    <row r="112" spans="1:65" s="2" customFormat="1" ht="16.5" customHeight="1">
      <c r="A112" s="33"/>
      <c r="B112" s="34"/>
      <c r="C112" s="172" t="s">
        <v>240</v>
      </c>
      <c r="D112" s="172" t="s">
        <v>130</v>
      </c>
      <c r="E112" s="173" t="s">
        <v>363</v>
      </c>
      <c r="F112" s="174" t="s">
        <v>364</v>
      </c>
      <c r="G112" s="175" t="s">
        <v>243</v>
      </c>
      <c r="H112" s="176">
        <v>1</v>
      </c>
      <c r="I112" s="177"/>
      <c r="J112" s="178">
        <f>ROUND(I112*H112,2)</f>
        <v>0</v>
      </c>
      <c r="K112" s="174" t="s">
        <v>19</v>
      </c>
      <c r="L112" s="38"/>
      <c r="M112" s="179" t="s">
        <v>19</v>
      </c>
      <c r="N112" s="180" t="s">
        <v>42</v>
      </c>
      <c r="O112" s="63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3" t="s">
        <v>349</v>
      </c>
      <c r="AT112" s="183" t="s">
        <v>130</v>
      </c>
      <c r="AU112" s="183" t="s">
        <v>82</v>
      </c>
      <c r="AY112" s="16" t="s">
        <v>128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6" t="s">
        <v>79</v>
      </c>
      <c r="BK112" s="184">
        <f>ROUND(I112*H112,2)</f>
        <v>0</v>
      </c>
      <c r="BL112" s="16" t="s">
        <v>349</v>
      </c>
      <c r="BM112" s="183" t="s">
        <v>365</v>
      </c>
    </row>
    <row r="113" spans="1:47" s="2" customFormat="1" ht="11.25">
      <c r="A113" s="33"/>
      <c r="B113" s="34"/>
      <c r="C113" s="35"/>
      <c r="D113" s="185" t="s">
        <v>137</v>
      </c>
      <c r="E113" s="35"/>
      <c r="F113" s="186" t="s">
        <v>364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137</v>
      </c>
      <c r="AU113" s="16" t="s">
        <v>82</v>
      </c>
    </row>
    <row r="114" spans="1:47" s="2" customFormat="1" ht="19.5">
      <c r="A114" s="33"/>
      <c r="B114" s="34"/>
      <c r="C114" s="35"/>
      <c r="D114" s="185" t="s">
        <v>261</v>
      </c>
      <c r="E114" s="35"/>
      <c r="F114" s="210" t="s">
        <v>366</v>
      </c>
      <c r="G114" s="35"/>
      <c r="H114" s="35"/>
      <c r="I114" s="187"/>
      <c r="J114" s="35"/>
      <c r="K114" s="35"/>
      <c r="L114" s="38"/>
      <c r="M114" s="188"/>
      <c r="N114" s="189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261</v>
      </c>
      <c r="AU114" s="16" t="s">
        <v>82</v>
      </c>
    </row>
    <row r="115" spans="1:65" s="2" customFormat="1" ht="24.2" customHeight="1">
      <c r="A115" s="33"/>
      <c r="B115" s="34"/>
      <c r="C115" s="172" t="s">
        <v>367</v>
      </c>
      <c r="D115" s="172" t="s">
        <v>130</v>
      </c>
      <c r="E115" s="173" t="s">
        <v>368</v>
      </c>
      <c r="F115" s="174" t="s">
        <v>369</v>
      </c>
      <c r="G115" s="175" t="s">
        <v>243</v>
      </c>
      <c r="H115" s="176">
        <v>1</v>
      </c>
      <c r="I115" s="177"/>
      <c r="J115" s="178">
        <f>ROUND(I115*H115,2)</f>
        <v>0</v>
      </c>
      <c r="K115" s="174" t="s">
        <v>19</v>
      </c>
      <c r="L115" s="38"/>
      <c r="M115" s="179" t="s">
        <v>19</v>
      </c>
      <c r="N115" s="180" t="s">
        <v>42</v>
      </c>
      <c r="O115" s="63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3" t="s">
        <v>349</v>
      </c>
      <c r="AT115" s="183" t="s">
        <v>130</v>
      </c>
      <c r="AU115" s="183" t="s">
        <v>82</v>
      </c>
      <c r="AY115" s="16" t="s">
        <v>128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" t="s">
        <v>79</v>
      </c>
      <c r="BK115" s="184">
        <f>ROUND(I115*H115,2)</f>
        <v>0</v>
      </c>
      <c r="BL115" s="16" t="s">
        <v>349</v>
      </c>
      <c r="BM115" s="183" t="s">
        <v>370</v>
      </c>
    </row>
    <row r="116" spans="1:47" s="2" customFormat="1" ht="11.25">
      <c r="A116" s="33"/>
      <c r="B116" s="34"/>
      <c r="C116" s="35"/>
      <c r="D116" s="185" t="s">
        <v>137</v>
      </c>
      <c r="E116" s="35"/>
      <c r="F116" s="186" t="s">
        <v>369</v>
      </c>
      <c r="G116" s="35"/>
      <c r="H116" s="35"/>
      <c r="I116" s="187"/>
      <c r="J116" s="35"/>
      <c r="K116" s="35"/>
      <c r="L116" s="38"/>
      <c r="M116" s="188"/>
      <c r="N116" s="189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137</v>
      </c>
      <c r="AU116" s="16" t="s">
        <v>82</v>
      </c>
    </row>
    <row r="117" spans="1:65" s="2" customFormat="1" ht="16.5" customHeight="1">
      <c r="A117" s="33"/>
      <c r="B117" s="34"/>
      <c r="C117" s="172" t="s">
        <v>371</v>
      </c>
      <c r="D117" s="172" t="s">
        <v>130</v>
      </c>
      <c r="E117" s="173" t="s">
        <v>372</v>
      </c>
      <c r="F117" s="174" t="s">
        <v>373</v>
      </c>
      <c r="G117" s="175" t="s">
        <v>243</v>
      </c>
      <c r="H117" s="176">
        <v>1</v>
      </c>
      <c r="I117" s="177"/>
      <c r="J117" s="178">
        <f>ROUND(I117*H117,2)</f>
        <v>0</v>
      </c>
      <c r="K117" s="174" t="s">
        <v>19</v>
      </c>
      <c r="L117" s="38"/>
      <c r="M117" s="179" t="s">
        <v>19</v>
      </c>
      <c r="N117" s="180" t="s">
        <v>42</v>
      </c>
      <c r="O117" s="63"/>
      <c r="P117" s="181">
        <f>O117*H117</f>
        <v>0</v>
      </c>
      <c r="Q117" s="181">
        <v>0</v>
      </c>
      <c r="R117" s="181">
        <f>Q117*H117</f>
        <v>0</v>
      </c>
      <c r="S117" s="181">
        <v>0</v>
      </c>
      <c r="T117" s="182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83" t="s">
        <v>349</v>
      </c>
      <c r="AT117" s="183" t="s">
        <v>130</v>
      </c>
      <c r="AU117" s="183" t="s">
        <v>82</v>
      </c>
      <c r="AY117" s="16" t="s">
        <v>128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16" t="s">
        <v>79</v>
      </c>
      <c r="BK117" s="184">
        <f>ROUND(I117*H117,2)</f>
        <v>0</v>
      </c>
      <c r="BL117" s="16" t="s">
        <v>349</v>
      </c>
      <c r="BM117" s="183" t="s">
        <v>374</v>
      </c>
    </row>
    <row r="118" spans="1:47" s="2" customFormat="1" ht="11.25">
      <c r="A118" s="33"/>
      <c r="B118" s="34"/>
      <c r="C118" s="35"/>
      <c r="D118" s="185" t="s">
        <v>137</v>
      </c>
      <c r="E118" s="35"/>
      <c r="F118" s="186" t="s">
        <v>373</v>
      </c>
      <c r="G118" s="35"/>
      <c r="H118" s="35"/>
      <c r="I118" s="187"/>
      <c r="J118" s="35"/>
      <c r="K118" s="35"/>
      <c r="L118" s="38"/>
      <c r="M118" s="206"/>
      <c r="N118" s="207"/>
      <c r="O118" s="208"/>
      <c r="P118" s="208"/>
      <c r="Q118" s="208"/>
      <c r="R118" s="208"/>
      <c r="S118" s="208"/>
      <c r="T118" s="209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137</v>
      </c>
      <c r="AU118" s="16" t="s">
        <v>82</v>
      </c>
    </row>
    <row r="119" spans="1:31" s="2" customFormat="1" ht="6.95" customHeight="1">
      <c r="A119" s="33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8"/>
      <c r="M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</sheetData>
  <sheetProtection algorithmName="SHA-512" hashValue="/VyzSkW6P4hw92yb535t2ngkbOdwDJDB8JHLbCJS2S0zniLWKGFlQwDMgyJyrxLC0EMJ9i8ae9Ia0EchonCnpQ==" saltValue="z7SB2pwo/rDZbdwR5NQsFRXZImoTQoEiqrionDhIyD20OoT2XsK4a2Z4sVp71+GjeKURYxOkpV5YdndCg2nAOQ==" spinCount="100000" sheet="1" objects="1" scenarios="1" formatColumns="0" formatRows="0" autoFilter="0"/>
  <autoFilter ref="C81:K11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2023-12-06T08:53:08Z</dcterms:created>
  <dcterms:modified xsi:type="dcterms:W3CDTF">2023-12-06T08:55:09Z</dcterms:modified>
  <cp:category/>
  <cp:version/>
  <cp:contentType/>
  <cp:contentStatus/>
</cp:coreProperties>
</file>