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Bartova\Documents\Zdv\Kaskada\Slapy\vd\střecha provozní budova\AAAA-PDF-final - 24-01-17\"/>
    </mc:Choice>
  </mc:AlternateContent>
  <xr:revisionPtr revIDLastSave="0" documentId="8_{48C68C17-4ED5-4E06-B2CC-86A13EDF6BC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1 - STAVEBNÍ ÚPRAVY STŘECHY" sheetId="2" r:id="rId2"/>
    <sheet name="VRN - VRN" sheetId="3" r:id="rId3"/>
    <sheet name="Pokyny pro vyplnění" sheetId="4" r:id="rId4"/>
  </sheets>
  <definedNames>
    <definedName name="_xlnm._FilterDatabase" localSheetId="1" hidden="1">'1 - STAVEBNÍ ÚPRAVY STŘECHY'!$C$102:$K$972</definedName>
    <definedName name="_xlnm._FilterDatabase" localSheetId="2" hidden="1">'VRN - VRN'!$C$84:$K$106</definedName>
    <definedName name="_xlnm.Print_Titles" localSheetId="1">'1 - STAVEBNÍ ÚPRAVY STŘECHY'!$102:$102</definedName>
    <definedName name="_xlnm.Print_Titles" localSheetId="0">'Rekapitulace stavby'!$52:$52</definedName>
    <definedName name="_xlnm.Print_Titles" localSheetId="2">'VRN - VRN'!$84:$84</definedName>
    <definedName name="_xlnm.Print_Area" localSheetId="1">'1 - STAVEBNÍ ÚPRAVY STŘECHY'!$C$4:$J$39,'1 - STAVEBNÍ ÚPRAVY STŘECHY'!$C$45:$J$84,'1 - STAVEBNÍ ÚPRAVY STŘECHY'!$C$90:$K$972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2">'VRN - VRN'!$C$4:$J$39,'VRN - VRN'!$C$45:$J$66,'VRN - VRN'!$C$72:$K$106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04" i="3"/>
  <c r="BH104" i="3"/>
  <c r="BG104" i="3"/>
  <c r="BF104" i="3"/>
  <c r="T104" i="3"/>
  <c r="T103" i="3" s="1"/>
  <c r="R104" i="3"/>
  <c r="R103" i="3" s="1"/>
  <c r="P104" i="3"/>
  <c r="P103" i="3" s="1"/>
  <c r="BI100" i="3"/>
  <c r="BH100" i="3"/>
  <c r="BG100" i="3"/>
  <c r="BF100" i="3"/>
  <c r="T100" i="3"/>
  <c r="T99" i="3"/>
  <c r="R100" i="3"/>
  <c r="R99" i="3" s="1"/>
  <c r="P100" i="3"/>
  <c r="P99" i="3" s="1"/>
  <c r="BI96" i="3"/>
  <c r="BH96" i="3"/>
  <c r="BG96" i="3"/>
  <c r="BF96" i="3"/>
  <c r="T96" i="3"/>
  <c r="T95" i="3"/>
  <c r="R96" i="3"/>
  <c r="R95" i="3"/>
  <c r="P96" i="3"/>
  <c r="P95" i="3" s="1"/>
  <c r="BI92" i="3"/>
  <c r="BH92" i="3"/>
  <c r="BG92" i="3"/>
  <c r="BF92" i="3"/>
  <c r="T92" i="3"/>
  <c r="T91" i="3" s="1"/>
  <c r="R92" i="3"/>
  <c r="R91" i="3"/>
  <c r="P92" i="3"/>
  <c r="P91" i="3" s="1"/>
  <c r="BI88" i="3"/>
  <c r="BH88" i="3"/>
  <c r="BG88" i="3"/>
  <c r="BF88" i="3"/>
  <c r="T88" i="3"/>
  <c r="T87" i="3"/>
  <c r="R88" i="3"/>
  <c r="R87" i="3" s="1"/>
  <c r="P88" i="3"/>
  <c r="P87" i="3" s="1"/>
  <c r="J82" i="3"/>
  <c r="J81" i="3"/>
  <c r="F81" i="3"/>
  <c r="F79" i="3"/>
  <c r="E77" i="3"/>
  <c r="J55" i="3"/>
  <c r="J54" i="3"/>
  <c r="F54" i="3"/>
  <c r="F52" i="3"/>
  <c r="E50" i="3"/>
  <c r="J18" i="3"/>
  <c r="E18" i="3"/>
  <c r="F82" i="3"/>
  <c r="J17" i="3"/>
  <c r="J12" i="3"/>
  <c r="J79" i="3" s="1"/>
  <c r="E7" i="3"/>
  <c r="E75" i="3" s="1"/>
  <c r="J37" i="2"/>
  <c r="J36" i="2"/>
  <c r="AY55" i="1"/>
  <c r="J35" i="2"/>
  <c r="AX55" i="1" s="1"/>
  <c r="BI968" i="2"/>
  <c r="BH968" i="2"/>
  <c r="BG968" i="2"/>
  <c r="BF968" i="2"/>
  <c r="T968" i="2"/>
  <c r="T967" i="2"/>
  <c r="R968" i="2"/>
  <c r="R967" i="2" s="1"/>
  <c r="P968" i="2"/>
  <c r="P967" i="2"/>
  <c r="BI964" i="2"/>
  <c r="BH964" i="2"/>
  <c r="BG964" i="2"/>
  <c r="BF964" i="2"/>
  <c r="T964" i="2"/>
  <c r="T963" i="2"/>
  <c r="T962" i="2" s="1"/>
  <c r="R964" i="2"/>
  <c r="R963" i="2"/>
  <c r="R962" i="2" s="1"/>
  <c r="P964" i="2"/>
  <c r="P963" i="2"/>
  <c r="P962" i="2" s="1"/>
  <c r="BI946" i="2"/>
  <c r="BH946" i="2"/>
  <c r="BG946" i="2"/>
  <c r="BF946" i="2"/>
  <c r="T946" i="2"/>
  <c r="R946" i="2"/>
  <c r="P946" i="2"/>
  <c r="BI943" i="2"/>
  <c r="BH943" i="2"/>
  <c r="BG943" i="2"/>
  <c r="BF943" i="2"/>
  <c r="T943" i="2"/>
  <c r="R943" i="2"/>
  <c r="P943" i="2"/>
  <c r="BI940" i="2"/>
  <c r="BH940" i="2"/>
  <c r="BG940" i="2"/>
  <c r="BF940" i="2"/>
  <c r="T940" i="2"/>
  <c r="R940" i="2"/>
  <c r="P940" i="2"/>
  <c r="BI937" i="2"/>
  <c r="BH937" i="2"/>
  <c r="BG937" i="2"/>
  <c r="BF937" i="2"/>
  <c r="T937" i="2"/>
  <c r="R937" i="2"/>
  <c r="P937" i="2"/>
  <c r="BI934" i="2"/>
  <c r="BH934" i="2"/>
  <c r="BG934" i="2"/>
  <c r="BF934" i="2"/>
  <c r="T934" i="2"/>
  <c r="R934" i="2"/>
  <c r="P934" i="2"/>
  <c r="BI931" i="2"/>
  <c r="BH931" i="2"/>
  <c r="BG931" i="2"/>
  <c r="BF931" i="2"/>
  <c r="T931" i="2"/>
  <c r="R931" i="2"/>
  <c r="P931" i="2"/>
  <c r="BI928" i="2"/>
  <c r="BH928" i="2"/>
  <c r="BG928" i="2"/>
  <c r="BF928" i="2"/>
  <c r="T928" i="2"/>
  <c r="R928" i="2"/>
  <c r="P928" i="2"/>
  <c r="BI925" i="2"/>
  <c r="BH925" i="2"/>
  <c r="BG925" i="2"/>
  <c r="BF925" i="2"/>
  <c r="T925" i="2"/>
  <c r="R925" i="2"/>
  <c r="P925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08" i="2"/>
  <c r="BH908" i="2"/>
  <c r="BG908" i="2"/>
  <c r="BF908" i="2"/>
  <c r="T908" i="2"/>
  <c r="R908" i="2"/>
  <c r="P908" i="2"/>
  <c r="BI901" i="2"/>
  <c r="BH901" i="2"/>
  <c r="BG901" i="2"/>
  <c r="BF901" i="2"/>
  <c r="T901" i="2"/>
  <c r="R901" i="2"/>
  <c r="P901" i="2"/>
  <c r="BI898" i="2"/>
  <c r="BH898" i="2"/>
  <c r="BG898" i="2"/>
  <c r="BF898" i="2"/>
  <c r="T898" i="2"/>
  <c r="R898" i="2"/>
  <c r="P898" i="2"/>
  <c r="BI895" i="2"/>
  <c r="BH895" i="2"/>
  <c r="BG895" i="2"/>
  <c r="BF895" i="2"/>
  <c r="T895" i="2"/>
  <c r="R895" i="2"/>
  <c r="P895" i="2"/>
  <c r="BI892" i="2"/>
  <c r="BH892" i="2"/>
  <c r="BG892" i="2"/>
  <c r="BF892" i="2"/>
  <c r="T892" i="2"/>
  <c r="R892" i="2"/>
  <c r="P892" i="2"/>
  <c r="BI889" i="2"/>
  <c r="BH889" i="2"/>
  <c r="BG889" i="2"/>
  <c r="BF889" i="2"/>
  <c r="T889" i="2"/>
  <c r="R889" i="2"/>
  <c r="P889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6" i="2"/>
  <c r="BH856" i="2"/>
  <c r="BG856" i="2"/>
  <c r="BF856" i="2"/>
  <c r="T856" i="2"/>
  <c r="R856" i="2"/>
  <c r="P856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2" i="2"/>
  <c r="BH842" i="2"/>
  <c r="BG842" i="2"/>
  <c r="BF842" i="2"/>
  <c r="T842" i="2"/>
  <c r="R842" i="2"/>
  <c r="P842" i="2"/>
  <c r="BI839" i="2"/>
  <c r="BH839" i="2"/>
  <c r="BG839" i="2"/>
  <c r="BF839" i="2"/>
  <c r="T839" i="2"/>
  <c r="R839" i="2"/>
  <c r="P839" i="2"/>
  <c r="BI835" i="2"/>
  <c r="BH835" i="2"/>
  <c r="BG835" i="2"/>
  <c r="BF835" i="2"/>
  <c r="T835" i="2"/>
  <c r="R835" i="2"/>
  <c r="P835" i="2"/>
  <c r="BI831" i="2"/>
  <c r="BH831" i="2"/>
  <c r="BG831" i="2"/>
  <c r="BF831" i="2"/>
  <c r="T831" i="2"/>
  <c r="R831" i="2"/>
  <c r="P831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1" i="2"/>
  <c r="BH821" i="2"/>
  <c r="BG821" i="2"/>
  <c r="BF821" i="2"/>
  <c r="T821" i="2"/>
  <c r="R821" i="2"/>
  <c r="P821" i="2"/>
  <c r="BI818" i="2"/>
  <c r="BH818" i="2"/>
  <c r="BG818" i="2"/>
  <c r="BF818" i="2"/>
  <c r="T818" i="2"/>
  <c r="R818" i="2"/>
  <c r="P818" i="2"/>
  <c r="BI815" i="2"/>
  <c r="BH815" i="2"/>
  <c r="BG815" i="2"/>
  <c r="BF815" i="2"/>
  <c r="T815" i="2"/>
  <c r="R815" i="2"/>
  <c r="P815" i="2"/>
  <c r="BI812" i="2"/>
  <c r="BH812" i="2"/>
  <c r="BG812" i="2"/>
  <c r="BF812" i="2"/>
  <c r="T812" i="2"/>
  <c r="R812" i="2"/>
  <c r="P812" i="2"/>
  <c r="BI809" i="2"/>
  <c r="BH809" i="2"/>
  <c r="BG809" i="2"/>
  <c r="BF809" i="2"/>
  <c r="T809" i="2"/>
  <c r="R809" i="2"/>
  <c r="P809" i="2"/>
  <c r="BI805" i="2"/>
  <c r="BH805" i="2"/>
  <c r="BG805" i="2"/>
  <c r="BF805" i="2"/>
  <c r="T805" i="2"/>
  <c r="R805" i="2"/>
  <c r="P805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88" i="2"/>
  <c r="BH788" i="2"/>
  <c r="BG788" i="2"/>
  <c r="BF788" i="2"/>
  <c r="T788" i="2"/>
  <c r="R788" i="2"/>
  <c r="P788" i="2"/>
  <c r="BI785" i="2"/>
  <c r="BH785" i="2"/>
  <c r="BG785" i="2"/>
  <c r="BF785" i="2"/>
  <c r="T785" i="2"/>
  <c r="R785" i="2"/>
  <c r="P785" i="2"/>
  <c r="BI781" i="2"/>
  <c r="BH781" i="2"/>
  <c r="BG781" i="2"/>
  <c r="BF781" i="2"/>
  <c r="T781" i="2"/>
  <c r="R781" i="2"/>
  <c r="P781" i="2"/>
  <c r="BI777" i="2"/>
  <c r="BH777" i="2"/>
  <c r="BG777" i="2"/>
  <c r="BF777" i="2"/>
  <c r="T777" i="2"/>
  <c r="R777" i="2"/>
  <c r="P777" i="2"/>
  <c r="BI773" i="2"/>
  <c r="BH773" i="2"/>
  <c r="BG773" i="2"/>
  <c r="BF773" i="2"/>
  <c r="T773" i="2"/>
  <c r="R773" i="2"/>
  <c r="P773" i="2"/>
  <c r="BI770" i="2"/>
  <c r="BH770" i="2"/>
  <c r="BG770" i="2"/>
  <c r="BF770" i="2"/>
  <c r="T770" i="2"/>
  <c r="R770" i="2"/>
  <c r="P770" i="2"/>
  <c r="BI767" i="2"/>
  <c r="BH767" i="2"/>
  <c r="BG767" i="2"/>
  <c r="BF767" i="2"/>
  <c r="T767" i="2"/>
  <c r="R767" i="2"/>
  <c r="P767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39" i="2"/>
  <c r="BH739" i="2"/>
  <c r="BG739" i="2"/>
  <c r="BF739" i="2"/>
  <c r="T739" i="2"/>
  <c r="R739" i="2"/>
  <c r="P739" i="2"/>
  <c r="BI735" i="2"/>
  <c r="BH735" i="2"/>
  <c r="BG735" i="2"/>
  <c r="BF735" i="2"/>
  <c r="T735" i="2"/>
  <c r="R735" i="2"/>
  <c r="P735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6" i="2"/>
  <c r="BH706" i="2"/>
  <c r="BG706" i="2"/>
  <c r="BF706" i="2"/>
  <c r="T706" i="2"/>
  <c r="R706" i="2"/>
  <c r="P706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7" i="2"/>
  <c r="BH697" i="2"/>
  <c r="BG697" i="2"/>
  <c r="BF697" i="2"/>
  <c r="T697" i="2"/>
  <c r="R697" i="2"/>
  <c r="P697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7" i="2"/>
  <c r="BH667" i="2"/>
  <c r="BG667" i="2"/>
  <c r="BF667" i="2"/>
  <c r="T667" i="2"/>
  <c r="R667" i="2"/>
  <c r="P667" i="2"/>
  <c r="BI664" i="2"/>
  <c r="BH664" i="2"/>
  <c r="BG664" i="2"/>
  <c r="BF664" i="2"/>
  <c r="T664" i="2"/>
  <c r="R664" i="2"/>
  <c r="P664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2" i="2"/>
  <c r="BH642" i="2"/>
  <c r="BG642" i="2"/>
  <c r="BF642" i="2"/>
  <c r="T642" i="2"/>
  <c r="R642" i="2"/>
  <c r="P642" i="2"/>
  <c r="BI634" i="2"/>
  <c r="BH634" i="2"/>
  <c r="BG634" i="2"/>
  <c r="BF634" i="2"/>
  <c r="T634" i="2"/>
  <c r="R634" i="2"/>
  <c r="P634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8" i="2"/>
  <c r="BH558" i="2"/>
  <c r="BG558" i="2"/>
  <c r="BF558" i="2"/>
  <c r="T558" i="2"/>
  <c r="R558" i="2"/>
  <c r="P558" i="2"/>
  <c r="BI555" i="2"/>
  <c r="BH555" i="2"/>
  <c r="BG555" i="2"/>
  <c r="BF555" i="2"/>
  <c r="T555" i="2"/>
  <c r="R555" i="2"/>
  <c r="P555" i="2"/>
  <c r="BI552" i="2"/>
  <c r="BH552" i="2"/>
  <c r="BG552" i="2"/>
  <c r="BF552" i="2"/>
  <c r="T552" i="2"/>
  <c r="R552" i="2"/>
  <c r="P552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2" i="2"/>
  <c r="BH532" i="2"/>
  <c r="BG532" i="2"/>
  <c r="BF532" i="2"/>
  <c r="T532" i="2"/>
  <c r="R532" i="2"/>
  <c r="P532" i="2"/>
  <c r="BI528" i="2"/>
  <c r="BH528" i="2"/>
  <c r="BG528" i="2"/>
  <c r="BF528" i="2"/>
  <c r="T528" i="2"/>
  <c r="R528" i="2"/>
  <c r="P528" i="2"/>
  <c r="BI525" i="2"/>
  <c r="BH525" i="2"/>
  <c r="BG525" i="2"/>
  <c r="BF525" i="2"/>
  <c r="T525" i="2"/>
  <c r="R525" i="2"/>
  <c r="P525" i="2"/>
  <c r="BI519" i="2"/>
  <c r="BH519" i="2"/>
  <c r="BG519" i="2"/>
  <c r="BF519" i="2"/>
  <c r="T519" i="2"/>
  <c r="R519" i="2"/>
  <c r="P519" i="2"/>
  <c r="BI515" i="2"/>
  <c r="BH515" i="2"/>
  <c r="BG515" i="2"/>
  <c r="BF515" i="2"/>
  <c r="T515" i="2"/>
  <c r="R515" i="2"/>
  <c r="P515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2" i="2"/>
  <c r="BH492" i="2"/>
  <c r="BG492" i="2"/>
  <c r="BF492" i="2"/>
  <c r="T492" i="2"/>
  <c r="R492" i="2"/>
  <c r="P492" i="2"/>
  <c r="BI489" i="2"/>
  <c r="BH489" i="2"/>
  <c r="BG489" i="2"/>
  <c r="BF489" i="2"/>
  <c r="T489" i="2"/>
  <c r="R489" i="2"/>
  <c r="P489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2" i="2"/>
  <c r="BH292" i="2"/>
  <c r="BG292" i="2"/>
  <c r="BF292" i="2"/>
  <c r="T292" i="2"/>
  <c r="R292" i="2"/>
  <c r="P292" i="2"/>
  <c r="BI287" i="2"/>
  <c r="BH287" i="2"/>
  <c r="BG287" i="2"/>
  <c r="BF287" i="2"/>
  <c r="T287" i="2"/>
  <c r="T286" i="2" s="1"/>
  <c r="R287" i="2"/>
  <c r="R286" i="2" s="1"/>
  <c r="P287" i="2"/>
  <c r="P286" i="2" s="1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J100" i="2"/>
  <c r="J99" i="2"/>
  <c r="F99" i="2"/>
  <c r="F97" i="2"/>
  <c r="E95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93" i="2" s="1"/>
  <c r="L50" i="1"/>
  <c r="AM50" i="1"/>
  <c r="AM49" i="1"/>
  <c r="L49" i="1"/>
  <c r="AM47" i="1"/>
  <c r="L47" i="1"/>
  <c r="L45" i="1"/>
  <c r="L44" i="1"/>
  <c r="BK427" i="2"/>
  <c r="J622" i="2"/>
  <c r="J525" i="2"/>
  <c r="BK479" i="2"/>
  <c r="J532" i="2"/>
  <c r="AS54" i="1"/>
  <c r="J222" i="2"/>
  <c r="BK677" i="2"/>
  <c r="BK622" i="2"/>
  <c r="BK620" i="2"/>
  <c r="J519" i="2"/>
  <c r="BK757" i="2"/>
  <c r="J835" i="2"/>
  <c r="J610" i="2"/>
  <c r="BK828" i="2"/>
  <c r="BK598" i="2"/>
  <c r="J528" i="2"/>
  <c r="J739" i="2"/>
  <c r="BK508" i="2"/>
  <c r="J316" i="2"/>
  <c r="BK626" i="2"/>
  <c r="J908" i="2"/>
  <c r="BK573" i="2"/>
  <c r="BK801" i="2"/>
  <c r="BK515" i="2"/>
  <c r="J565" i="2"/>
  <c r="J871" i="2"/>
  <c r="J706" i="2"/>
  <c r="J131" i="2"/>
  <c r="J243" i="2"/>
  <c r="J943" i="2"/>
  <c r="J755" i="2"/>
  <c r="J828" i="2"/>
  <c r="BK691" i="2"/>
  <c r="BK545" i="2"/>
  <c r="BK610" i="2"/>
  <c r="BK642" i="2"/>
  <c r="J282" i="2"/>
  <c r="BK162" i="2"/>
  <c r="BK728" i="2"/>
  <c r="BK282" i="2"/>
  <c r="J139" i="2"/>
  <c r="BK852" i="2"/>
  <c r="J753" i="2"/>
  <c r="BK170" i="2"/>
  <c r="BK104" i="3"/>
  <c r="J934" i="2"/>
  <c r="BK918" i="2"/>
  <c r="BK856" i="2"/>
  <c r="J322" i="2"/>
  <c r="J403" i="2"/>
  <c r="BK435" i="2"/>
  <c r="J809" i="2"/>
  <c r="J620" i="2"/>
  <c r="J670" i="2"/>
  <c r="J100" i="3"/>
  <c r="BK753" i="2"/>
  <c r="J350" i="2"/>
  <c r="J445" i="2"/>
  <c r="J341" i="2"/>
  <c r="J915" i="2"/>
  <c r="J831" i="2"/>
  <c r="J788" i="2"/>
  <c r="J856" i="2"/>
  <c r="BK555" i="2"/>
  <c r="J709" i="2"/>
  <c r="BK721" i="2"/>
  <c r="J846" i="2"/>
  <c r="J184" i="2"/>
  <c r="BK400" i="2"/>
  <c r="BK176" i="2"/>
  <c r="BK420" i="2"/>
  <c r="BK812" i="2"/>
  <c r="BK391" i="2"/>
  <c r="BK350" i="2"/>
  <c r="BK739" i="2"/>
  <c r="J420" i="2"/>
  <c r="J162" i="2"/>
  <c r="J119" i="2"/>
  <c r="J937" i="2"/>
  <c r="BK337" i="2"/>
  <c r="J269" i="2"/>
  <c r="BK673" i="2"/>
  <c r="J430" i="2"/>
  <c r="J492" i="2"/>
  <c r="BK667" i="2"/>
  <c r="BK292" i="2"/>
  <c r="J849" i="2"/>
  <c r="J684" i="2"/>
  <c r="J801" i="2"/>
  <c r="BK937" i="2"/>
  <c r="J135" i="2"/>
  <c r="J198" i="2"/>
  <c r="BK211" i="2"/>
  <c r="BK688" i="2"/>
  <c r="J166" i="2"/>
  <c r="J256" i="2"/>
  <c r="J249" i="2"/>
  <c r="J667" i="2"/>
  <c r="BK647" i="2"/>
  <c r="BK815" i="2"/>
  <c r="BK403" i="2"/>
  <c r="J106" i="2"/>
  <c r="BK697" i="2"/>
  <c r="BK703" i="2"/>
  <c r="J472" i="2"/>
  <c r="BK382" i="2"/>
  <c r="BK700" i="2"/>
  <c r="BK931" i="2"/>
  <c r="J489" i="2"/>
  <c r="J642" i="2"/>
  <c r="J292" i="2"/>
  <c r="BK206" i="2"/>
  <c r="J691" i="2"/>
  <c r="BK325" i="2"/>
  <c r="J675" i="2"/>
  <c r="BK849" i="2"/>
  <c r="BK279" i="2"/>
  <c r="BK96" i="3"/>
  <c r="J673" i="2"/>
  <c r="BK146" i="2"/>
  <c r="BK276" i="2"/>
  <c r="J499" i="2"/>
  <c r="BK180" i="2"/>
  <c r="J252" i="2"/>
  <c r="BK298" i="2"/>
  <c r="J721" i="2"/>
  <c r="J211" i="2"/>
  <c r="BK767" i="2"/>
  <c r="J815" i="2"/>
  <c r="BK805" i="2"/>
  <c r="BK519" i="2"/>
  <c r="BK489" i="2"/>
  <c r="J730" i="2"/>
  <c r="J626" i="2"/>
  <c r="J505" i="2"/>
  <c r="J607" i="2"/>
  <c r="J298" i="2"/>
  <c r="BK773" i="2"/>
  <c r="BK928" i="2"/>
  <c r="J344" i="2"/>
  <c r="BK184" i="2"/>
  <c r="J194" i="2"/>
  <c r="BK562" i="2"/>
  <c r="J735" i="2"/>
  <c r="BK322" i="2"/>
  <c r="BK379" i="2"/>
  <c r="BK831" i="2"/>
  <c r="BK883" i="2"/>
  <c r="J374" i="2"/>
  <c r="J170" i="2"/>
  <c r="J968" i="2"/>
  <c r="J821" i="2"/>
  <c r="J581" i="2"/>
  <c r="J592" i="2"/>
  <c r="BK92" i="3"/>
  <c r="J634" i="2"/>
  <c r="J558" i="2"/>
  <c r="J371" i="2"/>
  <c r="J715" i="2"/>
  <c r="BK871" i="2"/>
  <c r="J818" i="2"/>
  <c r="J347" i="2"/>
  <c r="J760" i="2"/>
  <c r="J263" i="2"/>
  <c r="BK617" i="2"/>
  <c r="BK777" i="2"/>
  <c r="J246" i="2"/>
  <c r="BK438" i="2"/>
  <c r="BK915" i="2"/>
  <c r="BK465" i="2"/>
  <c r="BK657" i="2"/>
  <c r="BK770" i="2"/>
  <c r="J614" i="2"/>
  <c r="BK552" i="2"/>
  <c r="BK868" i="2"/>
  <c r="J465" i="2"/>
  <c r="BK139" i="2"/>
  <c r="J946" i="2"/>
  <c r="J598" i="2"/>
  <c r="BK217" i="2"/>
  <c r="J191" i="2"/>
  <c r="BK231" i="2"/>
  <c r="J757" i="2"/>
  <c r="J150" i="2"/>
  <c r="J400" i="2"/>
  <c r="BK670" i="2"/>
  <c r="J660" i="2"/>
  <c r="BK861" i="2"/>
  <c r="BK88" i="3"/>
  <c r="BK150" i="2"/>
  <c r="J206" i="2"/>
  <c r="BK341" i="2"/>
  <c r="BK249" i="2"/>
  <c r="BK100" i="3"/>
  <c r="J382" i="2"/>
  <c r="J647" i="2"/>
  <c r="J624" i="2"/>
  <c r="J703" i="2"/>
  <c r="BK198" i="2"/>
  <c r="BK614" i="2"/>
  <c r="BK650" i="2"/>
  <c r="BK417" i="2"/>
  <c r="J379" i="2"/>
  <c r="BK528" i="2"/>
  <c r="J414" i="2"/>
  <c r="BK785" i="2"/>
  <c r="BK898" i="2"/>
  <c r="J496" i="2"/>
  <c r="BK347" i="2"/>
  <c r="BK558" i="2"/>
  <c r="J748" i="2"/>
  <c r="J226" i="2"/>
  <c r="BK864" i="2"/>
  <c r="J562" i="2"/>
  <c r="BK842" i="2"/>
  <c r="J357" i="2"/>
  <c r="J508" i="2"/>
  <c r="J825" i="2"/>
  <c r="BK825" i="2"/>
  <c r="J573" i="2"/>
  <c r="J664" i="2"/>
  <c r="BK748" i="2"/>
  <c r="BK371" i="2"/>
  <c r="J449" i="2"/>
  <c r="BK694" i="2"/>
  <c r="J461" i="2"/>
  <c r="BK968" i="2"/>
  <c r="J367" i="2"/>
  <c r="J104" i="3"/>
  <c r="J781" i="2"/>
  <c r="BK568" i="2"/>
  <c r="BK653" i="2"/>
  <c r="J427" i="2"/>
  <c r="J432" i="2"/>
  <c r="BK114" i="2"/>
  <c r="BK660" i="2"/>
  <c r="BK892" i="2"/>
  <c r="BK492" i="2"/>
  <c r="J697" i="2"/>
  <c r="J548" i="2"/>
  <c r="J928" i="2"/>
  <c r="J325" i="2"/>
  <c r="BK735" i="2"/>
  <c r="J360" i="2"/>
  <c r="J883" i="2"/>
  <c r="BK607" i="2"/>
  <c r="BK818" i="2"/>
  <c r="J231" i="2"/>
  <c r="J407" i="2"/>
  <c r="J122" i="2"/>
  <c r="BK946" i="2"/>
  <c r="J812" i="2"/>
  <c r="BK363" i="2"/>
  <c r="J931" i="2"/>
  <c r="J453" i="2"/>
  <c r="BK755" i="2"/>
  <c r="BK374" i="2"/>
  <c r="BK188" i="2"/>
  <c r="BK706" i="2"/>
  <c r="BK839" i="2"/>
  <c r="BK525" i="2"/>
  <c r="BK589" i="2"/>
  <c r="J901" i="2"/>
  <c r="BK505" i="2"/>
  <c r="BK499" i="2"/>
  <c r="BK307" i="2"/>
  <c r="BK835" i="2"/>
  <c r="BK203" i="2"/>
  <c r="BK367" i="2"/>
  <c r="BK539" i="2"/>
  <c r="BK445" i="2"/>
  <c r="BK684" i="2"/>
  <c r="BK301" i="2"/>
  <c r="BK548" i="2"/>
  <c r="BK788" i="2"/>
  <c r="J677" i="2"/>
  <c r="BK453" i="2"/>
  <c r="BK411" i="2"/>
  <c r="J417" i="2"/>
  <c r="BK604" i="2"/>
  <c r="BK423" i="2"/>
  <c r="J542" i="2"/>
  <c r="J114" i="2"/>
  <c r="J276" i="2"/>
  <c r="BK357" i="2"/>
  <c r="BK750" i="2"/>
  <c r="BK762" i="2"/>
  <c r="BK259" i="2"/>
  <c r="J688" i="2"/>
  <c r="J601" i="2"/>
  <c r="BK360" i="2"/>
  <c r="BK106" i="2"/>
  <c r="BK472" i="2"/>
  <c r="J441" i="2"/>
  <c r="BK943" i="2"/>
  <c r="J397" i="2"/>
  <c r="J92" i="3"/>
  <c r="J146" i="2"/>
  <c r="BK461" i="2"/>
  <c r="BK166" i="2"/>
  <c r="J552" i="2"/>
  <c r="BK430" i="2"/>
  <c r="J423" i="2"/>
  <c r="BK542" i="2"/>
  <c r="J750" i="2"/>
  <c r="BK194" i="2"/>
  <c r="BK269" i="2"/>
  <c r="J515" i="2"/>
  <c r="BK252" i="2"/>
  <c r="BK934" i="2"/>
  <c r="BK191" i="2"/>
  <c r="J773" i="2"/>
  <c r="J653" i="2"/>
  <c r="BK664" i="2"/>
  <c r="J657" i="2"/>
  <c r="J925" i="2"/>
  <c r="BK240" i="2"/>
  <c r="BK578" i="2"/>
  <c r="J337" i="2"/>
  <c r="J842" i="2"/>
  <c r="BK256" i="2"/>
  <c r="BK354" i="2"/>
  <c r="J391" i="2"/>
  <c r="BK601" i="2"/>
  <c r="BK760" i="2"/>
  <c r="J313" i="2"/>
  <c r="BK725" i="2"/>
  <c r="J728" i="2"/>
  <c r="BK940" i="2"/>
  <c r="BK581" i="2"/>
  <c r="J940" i="2"/>
  <c r="BK964" i="2"/>
  <c r="BK798" i="2"/>
  <c r="BK119" i="2"/>
  <c r="BK532" i="2"/>
  <c r="J153" i="2"/>
  <c r="J767" i="2"/>
  <c r="J180" i="2"/>
  <c r="J852" i="2"/>
  <c r="J88" i="3"/>
  <c r="BK246" i="2"/>
  <c r="BK565" i="2"/>
  <c r="J217" i="2"/>
  <c r="J785" i="2"/>
  <c r="J203" i="2"/>
  <c r="J394" i="2"/>
  <c r="J479" i="2"/>
  <c r="J272" i="2"/>
  <c r="J725" i="2"/>
  <c r="BK263" i="2"/>
  <c r="J712" i="2"/>
  <c r="BK895" i="2"/>
  <c r="J301" i="2"/>
  <c r="J864" i="2"/>
  <c r="BK432" i="2"/>
  <c r="BK483" i="2"/>
  <c r="J235" i="2"/>
  <c r="J746" i="2"/>
  <c r="BK712" i="2"/>
  <c r="BK468" i="2"/>
  <c r="J777" i="2"/>
  <c r="BK316" i="2"/>
  <c r="J589" i="2"/>
  <c r="J798" i="2"/>
  <c r="J718" i="2"/>
  <c r="J109" i="2"/>
  <c r="J483" i="2"/>
  <c r="BK595" i="2"/>
  <c r="J411" i="2"/>
  <c r="J868" i="2"/>
  <c r="BK592" i="2"/>
  <c r="J700" i="2"/>
  <c r="BK709" i="2"/>
  <c r="J307" i="2"/>
  <c r="BK441" i="2"/>
  <c r="J387" i="2"/>
  <c r="J502" i="2"/>
  <c r="BK414" i="2"/>
  <c r="J886" i="2"/>
  <c r="J680" i="2"/>
  <c r="J743" i="2"/>
  <c r="J764" i="2"/>
  <c r="J595" i="2"/>
  <c r="J839" i="2"/>
  <c r="BK908" i="2"/>
  <c r="BK387" i="2"/>
  <c r="BK287" i="2"/>
  <c r="J363" i="2"/>
  <c r="BK135" i="2"/>
  <c r="BK715" i="2"/>
  <c r="J468" i="2"/>
  <c r="BK675" i="2"/>
  <c r="J578" i="2"/>
  <c r="BK718" i="2"/>
  <c r="J889" i="2"/>
  <c r="J188" i="2"/>
  <c r="BK109" i="2"/>
  <c r="J476" i="2"/>
  <c r="BK272" i="2"/>
  <c r="J545" i="2"/>
  <c r="BK153" i="2"/>
  <c r="J898" i="2"/>
  <c r="BK502" i="2"/>
  <c r="J96" i="3"/>
  <c r="BK449" i="2"/>
  <c r="BK925" i="2"/>
  <c r="J895" i="2"/>
  <c r="J682" i="2"/>
  <c r="BK226" i="2"/>
  <c r="J617" i="2"/>
  <c r="J762" i="2"/>
  <c r="J176" i="2"/>
  <c r="J770" i="2"/>
  <c r="BK634" i="2"/>
  <c r="BK889" i="2"/>
  <c r="BK746" i="2"/>
  <c r="J555" i="2"/>
  <c r="BK131" i="2"/>
  <c r="J964" i="2"/>
  <c r="J805" i="2"/>
  <c r="BK846" i="2"/>
  <c r="J694" i="2"/>
  <c r="BK476" i="2"/>
  <c r="BK313" i="2"/>
  <c r="J604" i="2"/>
  <c r="BK821" i="2"/>
  <c r="J354" i="2"/>
  <c r="J568" i="2"/>
  <c r="J918" i="2"/>
  <c r="BK496" i="2"/>
  <c r="BK394" i="2"/>
  <c r="BK886" i="2"/>
  <c r="BK680" i="2"/>
  <c r="J173" i="2"/>
  <c r="J438" i="2"/>
  <c r="BK764" i="2"/>
  <c r="BK809" i="2"/>
  <c r="BK243" i="2"/>
  <c r="BK407" i="2"/>
  <c r="BK222" i="2"/>
  <c r="J650" i="2"/>
  <c r="BK730" i="2"/>
  <c r="J892" i="2"/>
  <c r="J259" i="2"/>
  <c r="BK901" i="2"/>
  <c r="BK344" i="2"/>
  <c r="BK743" i="2"/>
  <c r="BK781" i="2"/>
  <c r="J279" i="2"/>
  <c r="J287" i="2"/>
  <c r="J240" i="2"/>
  <c r="BK682" i="2"/>
  <c r="BK235" i="2"/>
  <c r="BK624" i="2"/>
  <c r="BK122" i="2"/>
  <c r="J861" i="2"/>
  <c r="J435" i="2"/>
  <c r="BK397" i="2"/>
  <c r="BK173" i="2"/>
  <c r="J539" i="2"/>
  <c r="F35" i="2" l="1"/>
  <c r="J34" i="2"/>
  <c r="R86" i="3"/>
  <c r="R85" i="3" s="1"/>
  <c r="P86" i="3"/>
  <c r="P85" i="3" s="1"/>
  <c r="AU56" i="1" s="1"/>
  <c r="T86" i="3"/>
  <c r="T85" i="3" s="1"/>
  <c r="T291" i="2"/>
  <c r="R202" i="2"/>
  <c r="BK426" i="2"/>
  <c r="J426" i="2" s="1"/>
  <c r="J70" i="2" s="1"/>
  <c r="BK105" i="2"/>
  <c r="J105" i="2"/>
  <c r="J61" i="2" s="1"/>
  <c r="P663" i="2"/>
  <c r="P202" i="2"/>
  <c r="BK663" i="2"/>
  <c r="J663" i="2" s="1"/>
  <c r="J74" i="2" s="1"/>
  <c r="T105" i="2"/>
  <c r="BK242" i="2"/>
  <c r="J242" i="2" s="1"/>
  <c r="J64" i="2" s="1"/>
  <c r="R406" i="2"/>
  <c r="BK440" i="2"/>
  <c r="J440" i="2" s="1"/>
  <c r="J71" i="2" s="1"/>
  <c r="T495" i="2"/>
  <c r="BK776" i="2"/>
  <c r="J776" i="2" s="1"/>
  <c r="J76" i="2" s="1"/>
  <c r="BK113" i="2"/>
  <c r="J113" i="2" s="1"/>
  <c r="J62" i="2" s="1"/>
  <c r="T242" i="2"/>
  <c r="R366" i="2"/>
  <c r="P426" i="2"/>
  <c r="T440" i="2"/>
  <c r="R495" i="2"/>
  <c r="P776" i="2"/>
  <c r="BK202" i="2"/>
  <c r="J202" i="2"/>
  <c r="J63" i="2" s="1"/>
  <c r="T202" i="2"/>
  <c r="T366" i="2"/>
  <c r="R440" i="2"/>
  <c r="P495" i="2"/>
  <c r="T663" i="2"/>
  <c r="T776" i="2"/>
  <c r="R867" i="2"/>
  <c r="R105" i="2"/>
  <c r="P242" i="2"/>
  <c r="BK366" i="2"/>
  <c r="J366" i="2" s="1"/>
  <c r="J68" i="2" s="1"/>
  <c r="R426" i="2"/>
  <c r="P440" i="2"/>
  <c r="BK495" i="2"/>
  <c r="J495" i="2" s="1"/>
  <c r="J72" i="2" s="1"/>
  <c r="R663" i="2"/>
  <c r="R776" i="2"/>
  <c r="T867" i="2"/>
  <c r="P105" i="2"/>
  <c r="R242" i="2"/>
  <c r="P366" i="2"/>
  <c r="T426" i="2"/>
  <c r="BK531" i="2"/>
  <c r="J531" i="2" s="1"/>
  <c r="J73" i="2" s="1"/>
  <c r="P724" i="2"/>
  <c r="R804" i="2"/>
  <c r="BK855" i="2"/>
  <c r="J855" i="2" s="1"/>
  <c r="J78" i="2" s="1"/>
  <c r="R855" i="2"/>
  <c r="BK924" i="2"/>
  <c r="J924" i="2" s="1"/>
  <c r="J80" i="2" s="1"/>
  <c r="P113" i="2"/>
  <c r="P104" i="2"/>
  <c r="BK291" i="2"/>
  <c r="T406" i="2"/>
  <c r="R531" i="2"/>
  <c r="T724" i="2"/>
  <c r="T804" i="2"/>
  <c r="P855" i="2"/>
  <c r="T855" i="2"/>
  <c r="T924" i="2"/>
  <c r="T113" i="2"/>
  <c r="T104" i="2" s="1"/>
  <c r="P291" i="2"/>
  <c r="P406" i="2"/>
  <c r="P531" i="2"/>
  <c r="BK724" i="2"/>
  <c r="J724" i="2"/>
  <c r="J75" i="2" s="1"/>
  <c r="BK804" i="2"/>
  <c r="J804" i="2" s="1"/>
  <c r="J77" i="2" s="1"/>
  <c r="BK867" i="2"/>
  <c r="J867" i="2" s="1"/>
  <c r="J79" i="2" s="1"/>
  <c r="P924" i="2"/>
  <c r="R113" i="2"/>
  <c r="R291" i="2"/>
  <c r="BK406" i="2"/>
  <c r="J406" i="2"/>
  <c r="J69" i="2" s="1"/>
  <c r="T531" i="2"/>
  <c r="R724" i="2"/>
  <c r="P804" i="2"/>
  <c r="P867" i="2"/>
  <c r="R924" i="2"/>
  <c r="BK286" i="2"/>
  <c r="J286" i="2"/>
  <c r="J65" i="2" s="1"/>
  <c r="BK95" i="3"/>
  <c r="J95" i="3" s="1"/>
  <c r="J63" i="3" s="1"/>
  <c r="BK963" i="2"/>
  <c r="J963" i="2" s="1"/>
  <c r="J82" i="2" s="1"/>
  <c r="BK967" i="2"/>
  <c r="J967" i="2" s="1"/>
  <c r="J83" i="2" s="1"/>
  <c r="BK87" i="3"/>
  <c r="J87" i="3" s="1"/>
  <c r="J61" i="3" s="1"/>
  <c r="BK91" i="3"/>
  <c r="J91" i="3" s="1"/>
  <c r="J62" i="3" s="1"/>
  <c r="BK99" i="3"/>
  <c r="J99" i="3" s="1"/>
  <c r="J64" i="3" s="1"/>
  <c r="BK103" i="3"/>
  <c r="J103" i="3" s="1"/>
  <c r="J65" i="3" s="1"/>
  <c r="F55" i="3"/>
  <c r="BE92" i="3"/>
  <c r="BE96" i="3"/>
  <c r="J52" i="3"/>
  <c r="BE104" i="3"/>
  <c r="E48" i="3"/>
  <c r="BE88" i="3"/>
  <c r="BE100" i="3"/>
  <c r="BE235" i="2"/>
  <c r="BE325" i="2"/>
  <c r="BE940" i="2"/>
  <c r="BE943" i="2"/>
  <c r="BE946" i="2"/>
  <c r="BE222" i="2"/>
  <c r="BE226" i="2"/>
  <c r="BE246" i="2"/>
  <c r="BE252" i="2"/>
  <c r="BE287" i="2"/>
  <c r="BE472" i="2"/>
  <c r="BE476" i="2"/>
  <c r="BE479" i="2"/>
  <c r="BE505" i="2"/>
  <c r="BE568" i="2"/>
  <c r="BE581" i="2"/>
  <c r="BE607" i="2"/>
  <c r="BE818" i="2"/>
  <c r="BE835" i="2"/>
  <c r="BE839" i="2"/>
  <c r="BE868" i="2"/>
  <c r="BE883" i="2"/>
  <c r="BE898" i="2"/>
  <c r="BE901" i="2"/>
  <c r="BE964" i="2"/>
  <c r="BE122" i="2"/>
  <c r="BE131" i="2"/>
  <c r="BE146" i="2"/>
  <c r="BE191" i="2"/>
  <c r="BE211" i="2"/>
  <c r="BE263" i="2"/>
  <c r="BE341" i="2"/>
  <c r="BE347" i="2"/>
  <c r="BE350" i="2"/>
  <c r="BE354" i="2"/>
  <c r="BE407" i="2"/>
  <c r="BE660" i="2"/>
  <c r="BE682" i="2"/>
  <c r="BE715" i="2"/>
  <c r="BE725" i="2"/>
  <c r="BE746" i="2"/>
  <c r="BE770" i="2"/>
  <c r="BE801" i="2"/>
  <c r="BE825" i="2"/>
  <c r="BE831" i="2"/>
  <c r="BE849" i="2"/>
  <c r="BE153" i="2"/>
  <c r="BE188" i="2"/>
  <c r="BE269" i="2"/>
  <c r="BE414" i="2"/>
  <c r="BE432" i="2"/>
  <c r="BE492" i="2"/>
  <c r="BE610" i="2"/>
  <c r="BE647" i="2"/>
  <c r="BE598" i="2"/>
  <c r="F100" i="2"/>
  <c r="BE173" i="2"/>
  <c r="BE198" i="2"/>
  <c r="BE217" i="2"/>
  <c r="BE231" i="2"/>
  <c r="BE259" i="2"/>
  <c r="BE357" i="2"/>
  <c r="BE360" i="2"/>
  <c r="BE371" i="2"/>
  <c r="BE391" i="2"/>
  <c r="BE430" i="2"/>
  <c r="BE483" i="2"/>
  <c r="BE508" i="2"/>
  <c r="BE519" i="2"/>
  <c r="BE525" i="2"/>
  <c r="BE589" i="2"/>
  <c r="BE614" i="2"/>
  <c r="BE688" i="2"/>
  <c r="BE760" i="2"/>
  <c r="BE762" i="2"/>
  <c r="BE934" i="2"/>
  <c r="BE106" i="2"/>
  <c r="BE119" i="2"/>
  <c r="BE184" i="2"/>
  <c r="BE194" i="2"/>
  <c r="BE256" i="2"/>
  <c r="BE279" i="2"/>
  <c r="BE282" i="2"/>
  <c r="BE363" i="2"/>
  <c r="BE461" i="2"/>
  <c r="BE558" i="2"/>
  <c r="BE562" i="2"/>
  <c r="BE595" i="2"/>
  <c r="BE604" i="2"/>
  <c r="BE657" i="2"/>
  <c r="BE750" i="2"/>
  <c r="BE773" i="2"/>
  <c r="BE809" i="2"/>
  <c r="BE812" i="2"/>
  <c r="BE842" i="2"/>
  <c r="BE852" i="2"/>
  <c r="BE864" i="2"/>
  <c r="BE886" i="2"/>
  <c r="BE895" i="2"/>
  <c r="BE915" i="2"/>
  <c r="BE928" i="2"/>
  <c r="BE937" i="2"/>
  <c r="E48" i="2"/>
  <c r="BE316" i="2"/>
  <c r="BE322" i="2"/>
  <c r="BE374" i="2"/>
  <c r="BE382" i="2"/>
  <c r="BE403" i="2"/>
  <c r="BE449" i="2"/>
  <c r="BE532" i="2"/>
  <c r="BE176" i="2"/>
  <c r="BE240" i="2"/>
  <c r="BE397" i="2"/>
  <c r="BE438" i="2"/>
  <c r="BE617" i="2"/>
  <c r="BE620" i="2"/>
  <c r="BE622" i="2"/>
  <c r="BE545" i="2"/>
  <c r="BE552" i="2"/>
  <c r="BE578" i="2"/>
  <c r="BE634" i="2"/>
  <c r="BE642" i="2"/>
  <c r="BE650" i="2"/>
  <c r="BE670" i="2"/>
  <c r="BE709" i="2"/>
  <c r="BE712" i="2"/>
  <c r="BE735" i="2"/>
  <c r="BE739" i="2"/>
  <c r="BE821" i="2"/>
  <c r="BE889" i="2"/>
  <c r="BE892" i="2"/>
  <c r="BE908" i="2"/>
  <c r="BE918" i="2"/>
  <c r="BE925" i="2"/>
  <c r="J97" i="2"/>
  <c r="BE203" i="2"/>
  <c r="BE301" i="2"/>
  <c r="BE400" i="2"/>
  <c r="BE427" i="2"/>
  <c r="BE441" i="2"/>
  <c r="BE445" i="2"/>
  <c r="BE489" i="2"/>
  <c r="BE555" i="2"/>
  <c r="BE565" i="2"/>
  <c r="BE624" i="2"/>
  <c r="BE626" i="2"/>
  <c r="BE664" i="2"/>
  <c r="BE667" i="2"/>
  <c r="BE673" i="2"/>
  <c r="BE675" i="2"/>
  <c r="BE677" i="2"/>
  <c r="BE680" i="2"/>
  <c r="BE684" i="2"/>
  <c r="BE114" i="2"/>
  <c r="BE139" i="2"/>
  <c r="BE150" i="2"/>
  <c r="BE162" i="2"/>
  <c r="BE166" i="2"/>
  <c r="BE206" i="2"/>
  <c r="BE292" i="2"/>
  <c r="BE298" i="2"/>
  <c r="BE344" i="2"/>
  <c r="BE387" i="2"/>
  <c r="BE411" i="2"/>
  <c r="BE468" i="2"/>
  <c r="BE592" i="2"/>
  <c r="BE697" i="2"/>
  <c r="BE703" i="2"/>
  <c r="BE706" i="2"/>
  <c r="BE721" i="2"/>
  <c r="BE728" i="2"/>
  <c r="BE730" i="2"/>
  <c r="BE743" i="2"/>
  <c r="BE748" i="2"/>
  <c r="BE753" i="2"/>
  <c r="BE755" i="2"/>
  <c r="BE757" i="2"/>
  <c r="BE764" i="2"/>
  <c r="BE767" i="2"/>
  <c r="BE777" i="2"/>
  <c r="BE781" i="2"/>
  <c r="BE785" i="2"/>
  <c r="BE788" i="2"/>
  <c r="BE798" i="2"/>
  <c r="BE805" i="2"/>
  <c r="BE815" i="2"/>
  <c r="BE846" i="2"/>
  <c r="BE856" i="2"/>
  <c r="BE861" i="2"/>
  <c r="AW55" i="1"/>
  <c r="BE109" i="2"/>
  <c r="BE243" i="2"/>
  <c r="BE367" i="2"/>
  <c r="BE394" i="2"/>
  <c r="BE435" i="2"/>
  <c r="BE453" i="2"/>
  <c r="BE502" i="2"/>
  <c r="BE528" i="2"/>
  <c r="BE542" i="2"/>
  <c r="BE718" i="2"/>
  <c r="BE931" i="2"/>
  <c r="BB55" i="1"/>
  <c r="BE135" i="2"/>
  <c r="BE170" i="2"/>
  <c r="BE180" i="2"/>
  <c r="BE249" i="2"/>
  <c r="BE272" i="2"/>
  <c r="BE276" i="2"/>
  <c r="BE313" i="2"/>
  <c r="BE420" i="2"/>
  <c r="BE423" i="2"/>
  <c r="BE496" i="2"/>
  <c r="BE515" i="2"/>
  <c r="BE539" i="2"/>
  <c r="BE653" i="2"/>
  <c r="BE968" i="2"/>
  <c r="BE307" i="2"/>
  <c r="BE337" i="2"/>
  <c r="BE379" i="2"/>
  <c r="BE417" i="2"/>
  <c r="BE465" i="2"/>
  <c r="BE499" i="2"/>
  <c r="BE548" i="2"/>
  <c r="BE573" i="2"/>
  <c r="BE601" i="2"/>
  <c r="BE691" i="2"/>
  <c r="BE694" i="2"/>
  <c r="BE700" i="2"/>
  <c r="BE828" i="2"/>
  <c r="BE871" i="2"/>
  <c r="F36" i="2"/>
  <c r="F34" i="2"/>
  <c r="F37" i="2"/>
  <c r="BD55" i="1" s="1"/>
  <c r="BD54" i="1" s="1"/>
  <c r="W33" i="1" s="1"/>
  <c r="J34" i="3"/>
  <c r="AW56" i="1" s="1"/>
  <c r="F37" i="3"/>
  <c r="BD56" i="1" s="1"/>
  <c r="F34" i="3"/>
  <c r="BA56" i="1" s="1"/>
  <c r="F36" i="3"/>
  <c r="BC56" i="1" s="1"/>
  <c r="F35" i="3"/>
  <c r="BB56" i="1" s="1"/>
  <c r="BB54" i="1" s="1"/>
  <c r="AX54" i="1" s="1"/>
  <c r="BK290" i="2" l="1"/>
  <c r="J290" i="2" s="1"/>
  <c r="J66" i="2" s="1"/>
  <c r="J291" i="2"/>
  <c r="J67" i="2" s="1"/>
  <c r="BA55" i="1"/>
  <c r="BC55" i="1"/>
  <c r="P290" i="2"/>
  <c r="P103" i="2" s="1"/>
  <c r="AU55" i="1" s="1"/>
  <c r="AU54" i="1" s="1"/>
  <c r="BK104" i="2"/>
  <c r="J104" i="2"/>
  <c r="J60" i="2"/>
  <c r="R290" i="2"/>
  <c r="T290" i="2"/>
  <c r="T103" i="2" s="1"/>
  <c r="R104" i="2"/>
  <c r="BK962" i="2"/>
  <c r="J962" i="2"/>
  <c r="J81" i="2" s="1"/>
  <c r="BK86" i="3"/>
  <c r="J86" i="3"/>
  <c r="J60" i="3" s="1"/>
  <c r="BA54" i="1"/>
  <c r="W30" i="1" s="1"/>
  <c r="BC54" i="1"/>
  <c r="W32" i="1" s="1"/>
  <c r="J33" i="3"/>
  <c r="AV56" i="1" s="1"/>
  <c r="AT56" i="1" s="1"/>
  <c r="F33" i="2"/>
  <c r="AZ55" i="1" s="1"/>
  <c r="J33" i="2"/>
  <c r="AV55" i="1" s="1"/>
  <c r="AT55" i="1" s="1"/>
  <c r="W31" i="1"/>
  <c r="F33" i="3"/>
  <c r="AZ56" i="1" s="1"/>
  <c r="R103" i="2" l="1"/>
  <c r="BK103" i="2"/>
  <c r="J103" i="2" s="1"/>
  <c r="J30" i="2" s="1"/>
  <c r="AG55" i="1" s="1"/>
  <c r="BK85" i="3"/>
  <c r="J85" i="3" s="1"/>
  <c r="J59" i="3" s="1"/>
  <c r="AW54" i="1"/>
  <c r="AK30" i="1" s="1"/>
  <c r="AY54" i="1"/>
  <c r="AZ54" i="1"/>
  <c r="AV54" i="1" s="1"/>
  <c r="AK29" i="1" s="1"/>
  <c r="J39" i="2" l="1"/>
  <c r="J59" i="2"/>
  <c r="AN55" i="1"/>
  <c r="AT54" i="1"/>
  <c r="J30" i="3"/>
  <c r="AG56" i="1" s="1"/>
  <c r="AG54" i="1" s="1"/>
  <c r="AK26" i="1" s="1"/>
  <c r="AK35" i="1" s="1"/>
  <c r="W29" i="1"/>
  <c r="J39" i="3" l="1"/>
  <c r="AN54" i="1"/>
  <c r="AN56" i="1"/>
</calcChain>
</file>

<file path=xl/sharedStrings.xml><?xml version="1.0" encoding="utf-8"?>
<sst xmlns="http://schemas.openxmlformats.org/spreadsheetml/2006/main" count="8117" uniqueCount="1815">
  <si>
    <t>Export Komplet</t>
  </si>
  <si>
    <t>VZ</t>
  </si>
  <si>
    <t>2.0</t>
  </si>
  <si>
    <t>ZAMOK</t>
  </si>
  <si>
    <t>False</t>
  </si>
  <si>
    <t>{aa3f4375-b30c-4a73-84d6-d000712372e8}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</si>
  <si>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</si>
  <si>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</si>
  <si>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</si>
  <si>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</si>
  <si>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</si>
  <si>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</si>
  <si>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</si>
  <si>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</si>
  <si>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2023-100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</si>
  <si>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</si>
  <si>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</si>
  <si>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</si>
  <si>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</si>
  <si>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</si>
  <si>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</si>
  <si>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Rabyně</t>
  </si>
  <si>
    <t>Datum:</t>
  </si>
  <si>
    <t>26. 6. 2023</t>
  </si>
  <si>
    <t>Zadavatel:</t>
  </si>
  <si>
    <t>IČ:</t>
  </si>
  <si>
    <t>Povodí Vltavy s.p.,Holečkova 3178/8,Smíchov,Praha5</t>
  </si>
  <si>
    <t>DIČ:</t>
  </si>
  <si>
    <t>Uchazeč:</t>
  </si>
  <si>
    <t>Vyplň údaj</t>
  </si>
  <si>
    <t>Projektant:</t>
  </si>
  <si>
    <t>T4T s.r.o., P.Bezruče 1357, Kladno</t>
  </si>
  <si>
    <t>True</t>
  </si>
  <si>
    <t>Zpracovatel:</t>
  </si>
  <si>
    <t>75900513</t>
  </si>
  <si>
    <t>Ing. Kateřina Tumpachová</t>
  </si>
  <si>
    <t>CZ7556082479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</si>
  <si>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</si>
  <si>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</si>
  <si>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</si>
  <si>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</si>
  <si>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</si>
  <si>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</si>
  <si>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</si>
  <si>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</si>
  <si>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</si>
  <si>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</si>
  <si>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</si>
  <si>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</si>
  <si>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</si>
  <si>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</si>
  <si>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</si>
  <si>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</si>
  <si>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</si>
  <si>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</si>
  <si>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</si>
  <si>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</si>
  <si>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</si>
  <si>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</si>
  <si>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</si>
  <si>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</si>
  <si>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</si>
  <si>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</si>
  <si>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</si>
  <si>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</si>
  <si>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</si>
  <si>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</si>
  <si>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</si>
  <si>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</si>
  <si>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</si>
  <si>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</si>
  <si>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</si>
  <si>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</si>
  <si>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</si>
  <si>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</si>
  <si>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</si>
  <si>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</si>
  <si>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</si>
  <si>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</si>
  <si>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ÚPRAVY STŘECHY</t>
  </si>
  <si>
    <t>STA</t>
  </si>
  <si>
    <t>{3066fbe5-c08e-4e8d-94a6-998925ea289a}</t>
  </si>
  <si>
    <t>2</t>
  </si>
  <si>
    <t>VRN</t>
  </si>
  <si>
    <t>{926ce7fe-8472-4d49-8e9c-fa48734e307e}</t>
  </si>
  <si>
    <t>KRYCÍ LIST SOUPISU PRACÍ</t>
  </si>
  <si>
    <t>Objekt:</t>
  </si>
  <si>
    <t>1 - STAVEBNÍ ÚPRAVY STŘECHY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</si>
  <si>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</si>
  <si>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</si>
  <si>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</si>
  <si>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</si>
  <si>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</si>
  <si>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</si>
  <si>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</si>
  <si>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</si>
  <si>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</si>
  <si>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</si>
  <si>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</si>
  <si>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</si>
  <si>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</si>
  <si>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</si>
  <si>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</si>
  <si>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</si>
  <si>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</si>
  <si>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</si>
  <si>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</si>
  <si>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</si>
  <si>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</si>
  <si>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</si>
  <si>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</si>
  <si>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</si>
  <si>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</si>
  <si>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</si>
  <si>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</si>
  <si>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</si>
  <si>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</si>
  <si>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</si>
  <si>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</si>
  <si>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</si>
  <si>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</si>
  <si>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</si>
  <si>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</si>
  <si>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</si>
  <si>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</si>
  <si>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</si>
  <si>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</si>
  <si>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</si>
  <si>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</si>
  <si>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</si>
  <si>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</si>
  <si>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</si>
  <si>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</si>
  <si>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</si>
  <si>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</si>
  <si>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314238285</t>
  </si>
  <si>
    <t>Příplatek k ukončení průduchového cihelného komínu komínovým límcem za komínovou stříšku napoleon</t>
  </si>
  <si>
    <t>kus</t>
  </si>
  <si>
    <t>CS ÚRS 2023 02</t>
  </si>
  <si>
    <t>4</t>
  </si>
  <si>
    <t>-746441719</t>
  </si>
  <si>
    <t>PP</t>
  </si>
  <si>
    <t>Ukončení dvouprůduchového cihelného komínu komínovým návlekem dvouprůduchovým komínovým límcem, světlý průměr vložek Příplatek k ceně za doplnění límce komínovou stříškou napoleon dvouprůduchovou</t>
  </si>
  <si>
    <t>Online PSC</t>
  </si>
  <si>
    <t>https://podminky.urs.cz/item/CS_URS_2023_02/314238285</t>
  </si>
  <si>
    <t>314291511</t>
  </si>
  <si>
    <t>Zdivo komínů nad střechou průduch do 150x150 na MC včetně spárování z cihel šamotových dl 290 mm</t>
  </si>
  <si>
    <t>m3</t>
  </si>
  <si>
    <t>1347329501</t>
  </si>
  <si>
    <t>Zdivo komínových nebo ventilačních těles dosavadních objektů volně stojících nad střešní rovinou na maltu cementovou včetně spárování, o průřezu průduchu do 150x150 mm z cihel šamotových plných dl. 290 mm</t>
  </si>
  <si>
    <t>https://podminky.urs.cz/item/CS_URS_2023_02/314291511</t>
  </si>
  <si>
    <t>VV</t>
  </si>
  <si>
    <t>0,15*0,2*(0,52*2+0,84*2+0,5*2+0,9*2)</t>
  </si>
  <si>
    <t>6</t>
  </si>
  <si>
    <t>Úpravy povrchů, podlahy a osazování výplní</t>
  </si>
  <si>
    <t>622131101</t>
  </si>
  <si>
    <t>Cementový postřik vnějších stěn nanášený celoplošně ručně</t>
  </si>
  <si>
    <t>m2</t>
  </si>
  <si>
    <t>1635075068</t>
  </si>
  <si>
    <t>Podkladní a spojovací vrstva vnějších omítaných ploch cementový postřik nanášený ručně celoplošně stěn</t>
  </si>
  <si>
    <t>https://podminky.urs.cz/item/CS_URS_2023_02/622131101</t>
  </si>
  <si>
    <t>komín</t>
  </si>
  <si>
    <t>(0,52*2+0,84*2+0,5*2+0,9*2)*1,5</t>
  </si>
  <si>
    <t>622151031</t>
  </si>
  <si>
    <t>Penetrační silikonový nátěr vnějších pastovitých tenkovrstvých omítek stěn</t>
  </si>
  <si>
    <t>1912992632</t>
  </si>
  <si>
    <t>Penetrační nátěr vnějších pastovitých tenkovrstvých omítek silikonový stěn</t>
  </si>
  <si>
    <t>https://podminky.urs.cz/item/CS_URS_2023_02/622151031</t>
  </si>
  <si>
    <t>5</t>
  </si>
  <si>
    <t>622211031</t>
  </si>
  <si>
    <t>Montáž kontaktního zateplení vnějších stěn lepením a mechanickým kotvením polystyrénových desek do betonu a zdiva tl přes 120 do 160 mm</t>
  </si>
  <si>
    <t>2033818095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</si>
  <si>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</si>
  <si>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https://podminky.urs.cz/item/CS_URS_2023_02/622211031</t>
  </si>
  <si>
    <t>štíty</t>
  </si>
  <si>
    <t>12,1-3,04+(1,95+2,005)*0,3</t>
  </si>
  <si>
    <t>15,0-0,7*1,97</t>
  </si>
  <si>
    <t>7,685+9,2-0,7*1,97</t>
  </si>
  <si>
    <t>(2,315+4,58)*0,3+8,3</t>
  </si>
  <si>
    <t>Součet</t>
  </si>
  <si>
    <t>M</t>
  </si>
  <si>
    <t>28375935</t>
  </si>
  <si>
    <t>deska EPS 70 fasádní λ=0,039 tl 150mm</t>
  </si>
  <si>
    <t>8</t>
  </si>
  <si>
    <t>294570828</t>
  </si>
  <si>
    <t>49,743-4,151</t>
  </si>
  <si>
    <t>45,592*1,1 'Přepočtené koeficientem množství</t>
  </si>
  <si>
    <t>7</t>
  </si>
  <si>
    <t>28376426</t>
  </si>
  <si>
    <t>deska XPS hrana polodrážková a hladký povrch 300kPA tl 150mm</t>
  </si>
  <si>
    <t>-1953105090</t>
  </si>
  <si>
    <t>0,35*(2,48+2,55+2,61+4,22)</t>
  </si>
  <si>
    <t>4,151*1,1 'Přepočtené koeficientem množství</t>
  </si>
  <si>
    <t>622212051</t>
  </si>
  <si>
    <t>Montáž kontaktního zateplení vnějšího ostění, nadpraží nebo parapetu hl. špalety do 400 mm lepením desek z polystyrenu tl do 40 mm</t>
  </si>
  <si>
    <t>m</t>
  </si>
  <si>
    <t>701915518</t>
  </si>
  <si>
    <t>Montáž kontaktního zateplení vnějšího ostění, nadpraží nebo parapetu lepením z polystyrenových desek hloubky špalet přes 200 do 400 mm, tloušťky desek do 40 mm</t>
  </si>
  <si>
    <t>https://podminky.urs.cz/item/CS_URS_2023_02/622212051</t>
  </si>
  <si>
    <t>1,92*2+1,99*2</t>
  </si>
  <si>
    <t>2*(0,7+2,0*2)</t>
  </si>
  <si>
    <t>1,28*2+2,08*2</t>
  </si>
  <si>
    <t>9</t>
  </si>
  <si>
    <t>28375932</t>
  </si>
  <si>
    <t>deska EPS 70 fasádní λ=0,039 tl 40mm</t>
  </si>
  <si>
    <t>-1554962016</t>
  </si>
  <si>
    <t>23,940*0,3</t>
  </si>
  <si>
    <t>7,182*1,1 'Přepočtené koeficientem množství</t>
  </si>
  <si>
    <t>10</t>
  </si>
  <si>
    <t>622252002</t>
  </si>
  <si>
    <t>Montáž profilů kontaktního zateplení lepených</t>
  </si>
  <si>
    <t>1250488827</t>
  </si>
  <si>
    <t>Montáž profilů kontaktního zateplení ostatních stěnových, dilatačních apod. lepených do tmelu</t>
  </si>
  <si>
    <t>https://podminky.urs.cz/item/CS_URS_2023_02/622252002</t>
  </si>
  <si>
    <t>11</t>
  </si>
  <si>
    <t>59051486</t>
  </si>
  <si>
    <t>profil rohový PVC 15x15mm s výztužnou tkaninou š 100mm pro ETICS</t>
  </si>
  <si>
    <t>121987935</t>
  </si>
  <si>
    <t>1,92*2</t>
  </si>
  <si>
    <t>2,0*2*2</t>
  </si>
  <si>
    <t>2,08*2</t>
  </si>
  <si>
    <t>1,2*3</t>
  </si>
  <si>
    <t>0,35*4</t>
  </si>
  <si>
    <t>21*1,05 'Přepočtené koeficientem množství</t>
  </si>
  <si>
    <t>12</t>
  </si>
  <si>
    <t>28342205</t>
  </si>
  <si>
    <t>profil začišťovací PVC 6mm s výztužnou tkaninou pro ostění ETICS</t>
  </si>
  <si>
    <t>31399535</t>
  </si>
  <si>
    <t>23,94-1,28-4,6</t>
  </si>
  <si>
    <t>18,06*1,05 'Přepočtené koeficientem množství</t>
  </si>
  <si>
    <t>13</t>
  </si>
  <si>
    <t>59051510</t>
  </si>
  <si>
    <t>profil začišťovací s okapnicí PVC s výztužnou tkaninou pro nadpraží ETICS</t>
  </si>
  <si>
    <t>-1739648429</t>
  </si>
  <si>
    <t>1,28+0,7*2+1,92</t>
  </si>
  <si>
    <t>4,6*1,05 'Přepočtené koeficientem množství</t>
  </si>
  <si>
    <t>14</t>
  </si>
  <si>
    <t>59051512</t>
  </si>
  <si>
    <t>profil začišťovací s okapnicí PVC s výztužnou tkaninou pro parapet ETICS</t>
  </si>
  <si>
    <t>1220910737</t>
  </si>
  <si>
    <t>1,28*1,05 'Přepočtené koeficientem množství</t>
  </si>
  <si>
    <t>622321141</t>
  </si>
  <si>
    <t>Vápenocementová omítka štuková dvouvrstvá vnějších stěn nanášená ručně</t>
  </si>
  <si>
    <t>1000061744</t>
  </si>
  <si>
    <t>Omítka vápenocementová vnějších ploch nanášená ručně dvouvrstvá, tloušťky jádrové omítky do 15 mm a tloušťky štuku do 3 mm štuková stěn</t>
  </si>
  <si>
    <t>https://podminky.urs.cz/item/CS_URS_2023_02/622321141</t>
  </si>
  <si>
    <t>16</t>
  </si>
  <si>
    <t>622321191</t>
  </si>
  <si>
    <t>Příplatek k vápenocementové omítce vnějších stěn za každých dalších 5 mm tloušťky ručně</t>
  </si>
  <si>
    <t>-1078512714</t>
  </si>
  <si>
    <t>Omítka vápenocementová vnějších ploch nanášená ručně Příplatek k cenám za každých dalších i započatých 5 mm tloušťky omítky přes 15 mm stěn</t>
  </si>
  <si>
    <t>https://podminky.urs.cz/item/CS_URS_2023_02/622321191</t>
  </si>
  <si>
    <t>8,28*4 'Přepočtené koeficientem množství</t>
  </si>
  <si>
    <t>17</t>
  </si>
  <si>
    <t>622531022</t>
  </si>
  <si>
    <t>Tenkovrstvá silikonová zrnitá omítka zrnitost 2,0 mm vnějších stěn</t>
  </si>
  <si>
    <t>1138494633</t>
  </si>
  <si>
    <t>Omítka tenkovrstvá silikonová vnějších ploch probarvená bez penetrace zatíraná (škrábaná), zrnitost 2,0 mm stěn</t>
  </si>
  <si>
    <t>https://podminky.urs.cz/item/CS_URS_2023_02/622531022</t>
  </si>
  <si>
    <t>49,743+7,182</t>
  </si>
  <si>
    <t>18</t>
  </si>
  <si>
    <t>631311125</t>
  </si>
  <si>
    <t>Mazanina tl přes 80 do 120 mm z betonu prostého bez zvýšených nároků na prostředí tř. C 20/25</t>
  </si>
  <si>
    <t>-1489731193</t>
  </si>
  <si>
    <t>Mazanina z betonu prostého bez zvýšených nároků na prostředí tl. přes 80 do 120 mm tř. C 20/25</t>
  </si>
  <si>
    <t>https://podminky.urs.cz/item/CS_URS_2023_02/631311125</t>
  </si>
  <si>
    <t>(15,8+19,02)*0,1</t>
  </si>
  <si>
    <t>19</t>
  </si>
  <si>
    <t>631319012</t>
  </si>
  <si>
    <t>Příplatek k mazanině tl přes 80 do 120 mm za přehlazení povrchu</t>
  </si>
  <si>
    <t>-1378750754</t>
  </si>
  <si>
    <t>Příplatek k cenám mazanin za úpravu povrchu mazaniny přehlazením, mazanina tl. přes 80 do 120 mm</t>
  </si>
  <si>
    <t>https://podminky.urs.cz/item/CS_URS_2023_02/631319012</t>
  </si>
  <si>
    <t>20</t>
  </si>
  <si>
    <t>631319173</t>
  </si>
  <si>
    <t>Příplatek k mazanině tl přes 80 do 120 mm za stržení povrchu spodní vrstvy před vložením výztuže</t>
  </si>
  <si>
    <t>618535988</t>
  </si>
  <si>
    <t>Příplatek k cenám mazanin za stržení povrchu spodní vrstvy mazaniny latí před vložením výztuže nebo pletiva pro tl. obou vrstev mazaniny přes 80 do 120 mm</t>
  </si>
  <si>
    <t>https://podminky.urs.cz/item/CS_URS_2023_02/631319173</t>
  </si>
  <si>
    <t>631362021</t>
  </si>
  <si>
    <t>Výztuž mazanin svařovanými sítěmi Kari</t>
  </si>
  <si>
    <t>t</t>
  </si>
  <si>
    <t>-703924536</t>
  </si>
  <si>
    <t>Výztuž mazanin ze svařovaných sítí z drátů typu KARI</t>
  </si>
  <si>
    <t>https://podminky.urs.cz/item/CS_URS_2023_02/631362021</t>
  </si>
  <si>
    <t>(15,8+19,02)*1,2*0,008</t>
  </si>
  <si>
    <t>22</t>
  </si>
  <si>
    <t>635321225</t>
  </si>
  <si>
    <t>Tepelněizolační násyp pod podlahy ze skleněného recyklátu (pěnového skla) tl 250 mm, U=0,32 W/m2K</t>
  </si>
  <si>
    <t>-1187909052</t>
  </si>
  <si>
    <t>Násyp z recyklátu pod podlahy se zhutněním, z recyklátu tepelněizolační z recyklátu skleněného (pěnového skla), se zhutněním, tloušťka vrstvy 250 mm, U=0,32 W/m2K</t>
  </si>
  <si>
    <t>https://podminky.urs.cz/item/CS_URS_2023_02/635321225</t>
  </si>
  <si>
    <t>(15,8+19,02)*2</t>
  </si>
  <si>
    <t>Ostatní konstrukce a práce, bourání</t>
  </si>
  <si>
    <t>23</t>
  </si>
  <si>
    <t>949101111</t>
  </si>
  <si>
    <t>Lešení pomocné pro objekty pozemních staveb s lešeňovou podlahou v do 1,9 m zatížení do 150 kg/m2</t>
  </si>
  <si>
    <t>528459099</t>
  </si>
  <si>
    <t>Lešení pomocné pracovní pro objekty pozemních staveb pro zatížení do 150 kg/m2, o výšce lešeňové podlahy do 1,9 m</t>
  </si>
  <si>
    <t>https://podminky.urs.cz/item/CS_URS_2023_02/949101111</t>
  </si>
  <si>
    <t>24</t>
  </si>
  <si>
    <t>949101112</t>
  </si>
  <si>
    <t>Lešení pomocné pro objekty pozemních staveb s lešeňovou podlahou v přes 1,9 do 3,5 m zatížení do 150 kg/m2</t>
  </si>
  <si>
    <t>-1789446461</t>
  </si>
  <si>
    <t>Lešení pomocné pracovní pro objekty pozemních staveb pro zatížení do 150 kg/m2, o výšce lešeňové podlahy přes 1,9 do 3,5 m</t>
  </si>
  <si>
    <t>https://podminky.urs.cz/item/CS_URS_2023_02/949101112</t>
  </si>
  <si>
    <t>opravy komínů</t>
  </si>
  <si>
    <t>25</t>
  </si>
  <si>
    <t>952901111</t>
  </si>
  <si>
    <t>Vyčištění budov bytové a občanské výstavby při výšce podlaží do 4 m</t>
  </si>
  <si>
    <t>597603719</t>
  </si>
  <si>
    <t>Vyčištění budov nebo objektů před předáním do užívání budov bytové nebo občanské výstavby, světlé výšky podlaží do 4 m</t>
  </si>
  <si>
    <t>https://podminky.urs.cz/item/CS_URS_2023_02/952901111</t>
  </si>
  <si>
    <t>15,8+19,02</t>
  </si>
  <si>
    <t>76,140</t>
  </si>
  <si>
    <t>26</t>
  </si>
  <si>
    <t>962031136</t>
  </si>
  <si>
    <t>Bourání příček z tvárnic nebo příčkovek tl do 150 mm</t>
  </si>
  <si>
    <t>-1005889692</t>
  </si>
  <si>
    <t>Bourání příček z cihel, tvárnic nebo příčkovek z tvárnic nebo příčkovek pálených nebo nepálených na maltu vápennou nebo vápenocementovou, tl. do 150 mm</t>
  </si>
  <si>
    <t>https://podminky.urs.cz/item/CS_URS_2023_02/962031136</t>
  </si>
  <si>
    <t>přizdívka</t>
  </si>
  <si>
    <t>1,525*(16,36+14,05)</t>
  </si>
  <si>
    <t>27</t>
  </si>
  <si>
    <t>965042141</t>
  </si>
  <si>
    <t>Bourání podkladů pod dlažby nebo mazanin betonových nebo z litého asfaltu tl do 100 mm pl přes 4 m2</t>
  </si>
  <si>
    <t>1282820267</t>
  </si>
  <si>
    <t>Bourání mazanin betonových nebo z litého asfaltu tl. do 100 mm, plochy přes 4 m2</t>
  </si>
  <si>
    <t>https://podminky.urs.cz/item/CS_URS_2023_02/965042141</t>
  </si>
  <si>
    <t>(15,8+19,02)*0,03</t>
  </si>
  <si>
    <t>28</t>
  </si>
  <si>
    <t>965042241</t>
  </si>
  <si>
    <t>Bourání podkladů pod dlažby nebo mazanin betonových nebo z litého asfaltu tl přes 100 mm pl přes 4 m2</t>
  </si>
  <si>
    <t>312050270</t>
  </si>
  <si>
    <t>Bourání mazanin betonových nebo z litého asfaltu tl. přes 100 mm, plochy přes 4 m2</t>
  </si>
  <si>
    <t>https://podminky.urs.cz/item/CS_URS_2023_02/965042241</t>
  </si>
  <si>
    <t>perlitbeton 50-200 mm</t>
  </si>
  <si>
    <t>(15,8+19,02)*0,25/2</t>
  </si>
  <si>
    <t>29</t>
  </si>
  <si>
    <t>965081423</t>
  </si>
  <si>
    <t>Bourání podlah z dlaždic betonových kladených na sucho na terče o výšce do 100 mm plochy přes 1 m2</t>
  </si>
  <si>
    <t>1453056245</t>
  </si>
  <si>
    <t>Bourání podlah z dlaždic bez podkladního lože nebo mazaniny, s jakoukoliv výplní spár betonových kladených na terče výšky do 100 mm, plochy přes 1 m2</t>
  </si>
  <si>
    <t>https://podminky.urs.cz/item/CS_URS_2023_02/965081423</t>
  </si>
  <si>
    <t>30</t>
  </si>
  <si>
    <t>978015391</t>
  </si>
  <si>
    <t>Otlučení (osekání) vnější vápenné nebo vápenocementové omítky stupně členitosti 1 a 2 v rozsahu přes 80 do 100 %</t>
  </si>
  <si>
    <t>1684762984</t>
  </si>
  <si>
    <t>Otlučení vápenných nebo vápenocementových omítek vnějších ploch s vyškrabáním spar a s očištěním zdiva stupně členitosti 1 a 2, v rozsahu přes 80 do 100 %</t>
  </si>
  <si>
    <t>https://podminky.urs.cz/item/CS_URS_2023_02/978015391</t>
  </si>
  <si>
    <t>(0,52*2+0,84*2+0,5*2+0,9*2)*1,3</t>
  </si>
  <si>
    <t>31</t>
  </si>
  <si>
    <t>A</t>
  </si>
  <si>
    <t>demontáž a zpětná montáž antény</t>
  </si>
  <si>
    <t>kpl</t>
  </si>
  <si>
    <t>vlastní</t>
  </si>
  <si>
    <t>976428348</t>
  </si>
  <si>
    <t>997</t>
  </si>
  <si>
    <t>Přesun sutě</t>
  </si>
  <si>
    <t>32</t>
  </si>
  <si>
    <t>997013213</t>
  </si>
  <si>
    <t>Vnitrostaveništní doprava suti a vybouraných hmot pro budovy v přes 9 do 12 m ručně</t>
  </si>
  <si>
    <t>1576839550</t>
  </si>
  <si>
    <t>Vnitrostaveništní doprava suti a vybouraných hmot vodorovně do 50 m svisle ručně pro budovy a haly výšky přes 9 do 12 m</t>
  </si>
  <si>
    <t>https://podminky.urs.cz/item/CS_URS_2023_02/997013213</t>
  </si>
  <si>
    <t>33</t>
  </si>
  <si>
    <t>997013219</t>
  </si>
  <si>
    <t>Příplatek k vnitrostaveništní dopravě suti a vybouraných hmot za zvětšenou dopravu suti ZKD 10 m</t>
  </si>
  <si>
    <t>-1684076307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</si>
  <si>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</si>
  <si>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https://podminky.urs.cz/item/CS_URS_2023_02/997013219</t>
  </si>
  <si>
    <t>34</t>
  </si>
  <si>
    <t>997013312</t>
  </si>
  <si>
    <t>Montáž a demontáž shozu suti v přes 10 do 20 m</t>
  </si>
  <si>
    <t>125191937</t>
  </si>
  <si>
    <t>Doprava suti shozem montáž a demontáž shozu výšky přes 10 do 20 m</t>
  </si>
  <si>
    <t>https://podminky.urs.cz/item/CS_URS_2023_02/997013312</t>
  </si>
  <si>
    <t>35</t>
  </si>
  <si>
    <t>997013322</t>
  </si>
  <si>
    <t>Příplatek k shozu suti v přes 10 do 20 m za první a ZKD den použití</t>
  </si>
  <si>
    <t>-675968453</t>
  </si>
  <si>
    <t>Doprava suti shozem montáž a demontáž shozu výšky Příplatek za první a každý další den použití shozu k ceně -3312</t>
  </si>
  <si>
    <t>https://podminky.urs.cz/item/CS_URS_2023_02/997013322</t>
  </si>
  <si>
    <t>8*30 'Přepočtené koeficientem množství</t>
  </si>
  <si>
    <t>36</t>
  </si>
  <si>
    <t>997013501</t>
  </si>
  <si>
    <t>Odvoz suti a vybouraných hmot na skládku nebo meziskládku do 1 km se složením</t>
  </si>
  <si>
    <t>317445483</t>
  </si>
  <si>
    <t>Odvoz suti a vybouraných hmot na skládku nebo meziskládku se složením, na vzdálenost do 1 km</t>
  </si>
  <si>
    <t>https://podminky.urs.cz/item/CS_URS_2023_02/997013501</t>
  </si>
  <si>
    <t>37</t>
  </si>
  <si>
    <t>997013509</t>
  </si>
  <si>
    <t>Příplatek k odvozu suti a vybouraných hmot na skládku ZKD 1 km přes 1 km</t>
  </si>
  <si>
    <t>-1755338906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</si>
  <si>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</si>
  <si>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</si>
  <si>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33,501*24 'Přepočtené koeficientem množství</t>
  </si>
  <si>
    <t>38</t>
  </si>
  <si>
    <t>997013631</t>
  </si>
  <si>
    <t>Poplatek za uložení na skládce (skládkovné) stavebního odpadu směsného kód odpadu 17 09 04</t>
  </si>
  <si>
    <t>-367432411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</si>
  <si>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</si>
  <si>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</si>
  <si>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33,501</t>
  </si>
  <si>
    <t>-2,85-0,762-3,605-0,192-11,876</t>
  </si>
  <si>
    <t>39</t>
  </si>
  <si>
    <t>997013811</t>
  </si>
  <si>
    <t>Poplatek za uložení na skládce (skládkovné) stavebního odpadu dřevěného kód odpadu 17 02 01</t>
  </si>
  <si>
    <t>1776155927</t>
  </si>
  <si>
    <t>Poplatek za uložení stavebního odpadu na skládce (skládkovné) dřevěného zatříděného do Katalogu odpadů pod kódem 17 02 01</t>
  </si>
  <si>
    <t>https://podminky.urs.cz/item/CS_URS_2023_02/997013811</t>
  </si>
  <si>
    <t>40</t>
  </si>
  <si>
    <t>997013813</t>
  </si>
  <si>
    <t>Poplatek za uložení na skládce (skládkovné) stavebního odpadu z plastických hmot kód odpadu 17 02 03</t>
  </si>
  <si>
    <t>-1319628557</t>
  </si>
  <si>
    <t>Poplatek za uložení stavebního odpadu na skládce (skládkovné) z plastických hmot zatříděného do Katalogu odpadů pod kódem 17 02 03</t>
  </si>
  <si>
    <t>https://podminky.urs.cz/item/CS_URS_2023_02/997013813</t>
  </si>
  <si>
    <t>0,954-0,192</t>
  </si>
  <si>
    <t>41</t>
  </si>
  <si>
    <t>997013814</t>
  </si>
  <si>
    <t>Poplatek za uložení na skládce (skládkovné) stavebního odpadu izolací kód odpadu 17 06 04</t>
  </si>
  <si>
    <t>-505698184</t>
  </si>
  <si>
    <t>Poplatek za uložení stavebního odpadu na skládce (skládkovné) z izolačních materiálů zatříděného do Katalogu odpadů pod kódem 17 06 04</t>
  </si>
  <si>
    <t>https://podminky.urs.cz/item/CS_URS_2023_02/997013814</t>
  </si>
  <si>
    <t>42</t>
  </si>
  <si>
    <t>997013847</t>
  </si>
  <si>
    <t>Poplatek za uložení na skládce (skládkovné) odpadu asfaltového s dehtem kód odpadu 17 03 01</t>
  </si>
  <si>
    <t>967495486</t>
  </si>
  <si>
    <t>Poplatek za uložení stavebního odpadu na skládce (skládkovné) asfaltového s obsahem dehtu zatříděného do Katalogu odpadů pod kódem 17 03 01</t>
  </si>
  <si>
    <t>https://podminky.urs.cz/item/CS_URS_2023_02/997013847</t>
  </si>
  <si>
    <t>43</t>
  </si>
  <si>
    <t>997013861</t>
  </si>
  <si>
    <t>Poplatek za uložení stavebního odpadu na recyklační skládce (skládkovné) z prostého betonu kód odpadu 17 01 01</t>
  </si>
  <si>
    <t>-1993227094</t>
  </si>
  <si>
    <t>Poplatek za uložení stavebního odpadu na recyklační skládce (skládkovné) z prostého betonu zatříděného do Katalogu odpadů pod kódem 17 01 01</t>
  </si>
  <si>
    <t>https://podminky.urs.cz/item/CS_URS_2023_02/997013861</t>
  </si>
  <si>
    <t>2,299+9,577</t>
  </si>
  <si>
    <t>998</t>
  </si>
  <si>
    <t>Přesun hmot</t>
  </si>
  <si>
    <t>44</t>
  </si>
  <si>
    <t>998018001</t>
  </si>
  <si>
    <t>Přesun hmot ruční pro budovy v do 6 m</t>
  </si>
  <si>
    <t>495769224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</si>
  <si>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</si>
  <si>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https://podminky.urs.cz/item/CS_URS_2023_02/998018001</t>
  </si>
  <si>
    <t>PSV</t>
  </si>
  <si>
    <t>Práce a dodávky PSV</t>
  </si>
  <si>
    <t>712</t>
  </si>
  <si>
    <t>Povlakové krytiny</t>
  </si>
  <si>
    <t>45</t>
  </si>
  <si>
    <t>712311101</t>
  </si>
  <si>
    <t>Provedení povlakové krytiny střech do 10° za studena lakem penetračním nebo asfaltovým</t>
  </si>
  <si>
    <t>1050259860</t>
  </si>
  <si>
    <t>Provedení povlakové krytiny střech plochých do 10° natěradly a tmely za studena nátěrem lakem penetračním nebo asfaltovým</t>
  </si>
  <si>
    <t>https://podminky.urs.cz/item/CS_URS_2023_02/712311101</t>
  </si>
  <si>
    <t>0,7*(26,8+31,4)</t>
  </si>
  <si>
    <t>46</t>
  </si>
  <si>
    <t>11163153</t>
  </si>
  <si>
    <t>emulze asfaltová penetrační</t>
  </si>
  <si>
    <t>litr</t>
  </si>
  <si>
    <t>1444974951</t>
  </si>
  <si>
    <t>75,56*0,3 'Přepočtené koeficientem množství</t>
  </si>
  <si>
    <t>47</t>
  </si>
  <si>
    <t>712340831</t>
  </si>
  <si>
    <t>Odstranění povlakové krytiny střech do 10° z pásů NAIP přitavených v plné ploše jednovrstvé</t>
  </si>
  <si>
    <t>1947223583</t>
  </si>
  <si>
    <t>Odstranění povlakové krytiny střech plochých do 10° z přitavených pásů NAIP v plné ploše jednovrstvé</t>
  </si>
  <si>
    <t>https://podminky.urs.cz/item/CS_URS_2023_02/712340831</t>
  </si>
  <si>
    <t>parozábrana</t>
  </si>
  <si>
    <t>48</t>
  </si>
  <si>
    <t>712341559</t>
  </si>
  <si>
    <t>Provedení povlakové krytiny střech do 10° pásy NAIP přitavením v plné ploše</t>
  </si>
  <si>
    <t>-1937702568</t>
  </si>
  <si>
    <t>Provedení povlakové krytiny střech plochých do 10° pásy přitavením NAIP v plné ploše</t>
  </si>
  <si>
    <t>https://podminky.urs.cz/item/CS_URS_2023_02/712341559</t>
  </si>
  <si>
    <t>49</t>
  </si>
  <si>
    <t>62853004</t>
  </si>
  <si>
    <t>pás asfaltový natavitelný modifikovaný SBS tl 4,0mm s vložkou ze skleněné tkaniny a spalitelnou PE fólií nebo jemnozrnným minerálním posypem na horním povrchu</t>
  </si>
  <si>
    <t>654974683</t>
  </si>
  <si>
    <t>75,56*1,2 'Přepočtené koeficientem množství</t>
  </si>
  <si>
    <t>50</t>
  </si>
  <si>
    <t>712361703</t>
  </si>
  <si>
    <t>Provedení povlakové krytiny střech do 10° fólií přilepenou v plné ploše</t>
  </si>
  <si>
    <t>252959602</t>
  </si>
  <si>
    <t>Provedení povlakové krytiny střech plochých do 10° fólií přilepenou lepidlem v plné ploše</t>
  </si>
  <si>
    <t>https://podminky.urs.cz/item/CS_URS_2023_02/712361703</t>
  </si>
  <si>
    <t>0,15*(26,8+31,4)</t>
  </si>
  <si>
    <t>51</t>
  </si>
  <si>
    <t>28343012</t>
  </si>
  <si>
    <t>fólie hydroizolační střešní mPVC určená ke stabilizaci přitížením a do vegetačních střech tl 1,5mm</t>
  </si>
  <si>
    <t>432829677</t>
  </si>
  <si>
    <t>43,55*1,2 'Přepočtené koeficientem množství</t>
  </si>
  <si>
    <t>52</t>
  </si>
  <si>
    <t>712361803</t>
  </si>
  <si>
    <t>Odstranění povlakové krytiny střech do 10° z fólií přilepených v plné ploše</t>
  </si>
  <si>
    <t>-1005975750</t>
  </si>
  <si>
    <t>Odstranění povlakové krytiny střech plochých do 10° z fólií přilepenou v plné ploše</t>
  </si>
  <si>
    <t>https://podminky.urs.cz/item/CS_URS_2023_02/712361803</t>
  </si>
  <si>
    <t>fólie PVC</t>
  </si>
  <si>
    <t>0,1*(26,8+31,4)</t>
  </si>
  <si>
    <t>Mezisoučet</t>
  </si>
  <si>
    <t>separační fólie PVC</t>
  </si>
  <si>
    <t>0,35*(26,8+31,4)</t>
  </si>
  <si>
    <t>53</t>
  </si>
  <si>
    <t>712391171</t>
  </si>
  <si>
    <t>Provedení povlakové krytiny střech do 10° podkladní textilní vrstvy</t>
  </si>
  <si>
    <t>1139607687</t>
  </si>
  <si>
    <t>Provedení povlakové krytiny střech plochých do 10° -ostatní práce provedení vrstvy textilní podkladní</t>
  </si>
  <si>
    <t>https://podminky.urs.cz/item/CS_URS_2023_02/712391171</t>
  </si>
  <si>
    <t>54</t>
  </si>
  <si>
    <t>69311068</t>
  </si>
  <si>
    <t>geotextilie netkaná separační, ochranná, filtrační, drenážní PP 300g/m2</t>
  </si>
  <si>
    <t>-947335213</t>
  </si>
  <si>
    <t>34,82*1,2 'Přepočtené koeficientem množství</t>
  </si>
  <si>
    <t>55</t>
  </si>
  <si>
    <t>712391172</t>
  </si>
  <si>
    <t>Provedení povlakové krytiny střech do 10° ochranné textilní vrstvy</t>
  </si>
  <si>
    <t>-1983203264</t>
  </si>
  <si>
    <t>Provedení povlakové krytiny střech plochých do 10° -ostatní práce provedení vrstvy textilní ochranné</t>
  </si>
  <si>
    <t>https://podminky.urs.cz/item/CS_URS_2023_02/712391172</t>
  </si>
  <si>
    <t>56</t>
  </si>
  <si>
    <t>1555513864</t>
  </si>
  <si>
    <t>57</t>
  </si>
  <si>
    <t>712391383</t>
  </si>
  <si>
    <t>Provedení dvojitého hydroizolačního systému plochých střech z drenážní rohože na vodorovné ploše</t>
  </si>
  <si>
    <t>42089183</t>
  </si>
  <si>
    <t>Provedení dvojitého hydroizolačního systému plochých střech na ploše vodorovné V z drenážní rohože</t>
  </si>
  <si>
    <t>https://podminky.urs.cz/item/CS_URS_2023_02/712391383</t>
  </si>
  <si>
    <t>58</t>
  </si>
  <si>
    <t>69331044</t>
  </si>
  <si>
    <t>rohož drenážní PE nelaminovaná 900g/m2</t>
  </si>
  <si>
    <t>-44679183</t>
  </si>
  <si>
    <t>59</t>
  </si>
  <si>
    <t>712661801</t>
  </si>
  <si>
    <t>Odstranění povlakové krytiny střech přes 30° z fólií položených volně</t>
  </si>
  <si>
    <t>1504520209</t>
  </si>
  <si>
    <t>Odstranění povlakové krytiny střech šikmých přes 30° z fólií položenou volně se svařovanými nebo lepenými spoji</t>
  </si>
  <si>
    <t>https://podminky.urs.cz/item/CS_URS_2023_02/712661801</t>
  </si>
  <si>
    <t>60</t>
  </si>
  <si>
    <t>998712102</t>
  </si>
  <si>
    <t>Přesun hmot tonážní tonážní pro krytiny povlakové v objektech v přes 6 do 12 m</t>
  </si>
  <si>
    <t>422311459</t>
  </si>
  <si>
    <t>Přesun hmot pro povlakové krytiny stanovený z hmotnosti přesunovaného materiálu vodorovná dopravní vzdálenost do 50 m v objektech výšky přes 6 do 12 m</t>
  </si>
  <si>
    <t>https://podminky.urs.cz/item/CS_URS_2023_02/998712102</t>
  </si>
  <si>
    <t>61</t>
  </si>
  <si>
    <t>998712181</t>
  </si>
  <si>
    <t>Příplatek k přesunu hmot tonážní 712 prováděný bez použití mechanizace</t>
  </si>
  <si>
    <t>-797879621</t>
  </si>
  <si>
    <t>Přesun hmot pro povlakové krytiny stanovený z hmotnosti přesunovaného materiálu Příplatek k cenám za přesun prováděný bez použití mechanizace pro jakoukoliv výšku objektu</t>
  </si>
  <si>
    <t>https://podminky.urs.cz/item/CS_URS_2023_02/998712181</t>
  </si>
  <si>
    <t>713</t>
  </si>
  <si>
    <t>Izolace tepelné</t>
  </si>
  <si>
    <t>62</t>
  </si>
  <si>
    <t>713131141</t>
  </si>
  <si>
    <t>Montáž izolace tepelné stěn a základů lepením celoplošně rohoží, pásů, dílců, desek</t>
  </si>
  <si>
    <t>-1780448347</t>
  </si>
  <si>
    <t>Montáž tepelné izolace stěn rohožemi, pásy, deskami, dílci, bloky (izolační materiál ve specifikaci) lepením celoplošně</t>
  </si>
  <si>
    <t>https://podminky.urs.cz/item/CS_URS_2023_02/713131141</t>
  </si>
  <si>
    <t>1,05*(16,36+14,05)</t>
  </si>
  <si>
    <t>63</t>
  </si>
  <si>
    <t>28376421</t>
  </si>
  <si>
    <t>deska XPS hrana polodrážková a hladký povrch 300kPA tl 80mm</t>
  </si>
  <si>
    <t>-1305357480</t>
  </si>
  <si>
    <t>31,931*1,1 'Přepočtené koeficientem množství</t>
  </si>
  <si>
    <t>64</t>
  </si>
  <si>
    <t>713131151</t>
  </si>
  <si>
    <t>Montáž izolace tepelné stěn a základů volně vloženými rohožemi, pásy, dílci, deskami 1 vrstva</t>
  </si>
  <si>
    <t>1290577195</t>
  </si>
  <si>
    <t>Montáž tepelné izolace stěn rohožemi, pásy, deskami, dílci, bloky (izolační materiál ve specifikaci) vložením jednovrstvě</t>
  </si>
  <si>
    <t>https://podminky.urs.cz/item/CS_URS_2023_02/713131151</t>
  </si>
  <si>
    <t>stěny</t>
  </si>
  <si>
    <t>18,5</t>
  </si>
  <si>
    <t>65</t>
  </si>
  <si>
    <t>63148210</t>
  </si>
  <si>
    <t>deska tepelně izolační minerální provětrávaných fasád λ=0,030-0,33 tl 100mm</t>
  </si>
  <si>
    <t>-256885118</t>
  </si>
  <si>
    <t>18,5*1,1 'Přepočtené koeficientem množství</t>
  </si>
  <si>
    <t>66</t>
  </si>
  <si>
    <t>713140823</t>
  </si>
  <si>
    <t>Odstranění tepelné izolace střech nadstřešní volně kladené z polystyrenu suchého tl přes 100 mm</t>
  </si>
  <si>
    <t>-714899081</t>
  </si>
  <si>
    <t>Odstranění tepelné izolace střech plochých z rohoží, pásů, dílců, desek, bloků nadstřešních izolací volně položených z polystyrenu suchého, tloušťka izolace přes 100 mm</t>
  </si>
  <si>
    <t>https://podminky.urs.cz/item/CS_URS_2023_02/713140823</t>
  </si>
  <si>
    <t>EPS - 2x60 mm</t>
  </si>
  <si>
    <t>67</t>
  </si>
  <si>
    <t>713151111</t>
  </si>
  <si>
    <t>Montáž izolace tepelné střech šikmých kladené volně mezi krokve rohoží, pásů, desek</t>
  </si>
  <si>
    <t>-693601762</t>
  </si>
  <si>
    <t>Montáž tepelné izolace střech šikmých rohožemi, pásy, deskami (izolační materiál ve specifikaci) kladenými volně mezi krokve</t>
  </si>
  <si>
    <t>https://podminky.urs.cz/item/CS_URS_2023_02/713151111</t>
  </si>
  <si>
    <t>142,500*2</t>
  </si>
  <si>
    <t>68</t>
  </si>
  <si>
    <t>63153730</t>
  </si>
  <si>
    <t>deska tepelně izolační minerální univerzální λ=0,036-0,037 tl 200mm</t>
  </si>
  <si>
    <t>-1658406622</t>
  </si>
  <si>
    <t>142,5*1,1 'Přepočtené koeficientem množství</t>
  </si>
  <si>
    <t>69</t>
  </si>
  <si>
    <t>63153706</t>
  </si>
  <si>
    <t>deska tepelně izolační minerální univerzální λ=0,036-0,037 tl 100mm</t>
  </si>
  <si>
    <t>-1703306588</t>
  </si>
  <si>
    <t>70</t>
  </si>
  <si>
    <t>713151813</t>
  </si>
  <si>
    <t>Odstranění tepelné izolace střech šikmých volně kladené mezi krokve z vláknitých materiálů suchých tl přes 100 mm</t>
  </si>
  <si>
    <t>632975552</t>
  </si>
  <si>
    <t>Odstranění tepelné izolace střech šikmých nebo nadstřešních částí z rohoží, pásů, dílců, desek, bloků mezi krokve nebo pod krokve volně položených z vláknitých materiálů suchých, tloušťka izolace přes 100 mm</t>
  </si>
  <si>
    <t>https://podminky.urs.cz/item/CS_URS_2023_02/713151813</t>
  </si>
  <si>
    <t>71</t>
  </si>
  <si>
    <t>998713102</t>
  </si>
  <si>
    <t>Přesun hmot tonážní pro izolace tepelné v objektech v přes 6 do 12 m</t>
  </si>
  <si>
    <t>244463230</t>
  </si>
  <si>
    <t>Přesun hmot pro izolace tepelné stanovený z hmotnosti přesunovaného materiálu vodorovná dopravní vzdálenost do 50 m v objektech výšky přes 6 m do 12 m</t>
  </si>
  <si>
    <t>https://podminky.urs.cz/item/CS_URS_2023_02/998713102</t>
  </si>
  <si>
    <t>72</t>
  </si>
  <si>
    <t>998713181</t>
  </si>
  <si>
    <t>Příplatek k přesunu hmot tonážní 713 prováděný bez použití mechanizace</t>
  </si>
  <si>
    <t>-1903668355</t>
  </si>
  <si>
    <t>Přesun hmot pro izolace tepelné stanovený z hmotnosti přesunovaného materiálu Příplatek k cenám za přesun prováděný bez použití mechanizace pro jakoukoliv výšku objektu</t>
  </si>
  <si>
    <t>https://podminky.urs.cz/item/CS_URS_2023_02/998713181</t>
  </si>
  <si>
    <t>721</t>
  </si>
  <si>
    <t>Zdravotechnika - vnitřní kanalizace</t>
  </si>
  <si>
    <t>73</t>
  </si>
  <si>
    <t>721174055</t>
  </si>
  <si>
    <t>Potrubí kanalizační z PP dešťové DN 110</t>
  </si>
  <si>
    <t>1444407297</t>
  </si>
  <si>
    <t>Potrubí z trub polypropylenových dešťové DN 110</t>
  </si>
  <si>
    <t>https://podminky.urs.cz/item/CS_URS_2023_02/721174055</t>
  </si>
  <si>
    <t>1,2*4</t>
  </si>
  <si>
    <t>74</t>
  </si>
  <si>
    <t>721210822</t>
  </si>
  <si>
    <t>Demontáž vpustí střešních DN 100</t>
  </si>
  <si>
    <t>-695502468</t>
  </si>
  <si>
    <t>Demontáž kanalizačního příslušenství střešních vtoků DN 100</t>
  </si>
  <si>
    <t>https://podminky.urs.cz/item/CS_URS_2023_02/721210822</t>
  </si>
  <si>
    <t>75</t>
  </si>
  <si>
    <t>721233221</t>
  </si>
  <si>
    <t>Střešní vtok polypropylen PP pro pochůzné střechy vodorovný odtok DN 75/110</t>
  </si>
  <si>
    <t>-103053672</t>
  </si>
  <si>
    <t>Střešní vtoky (vpusti) polypropylenové (PP) pro pochůzné střechy s odtokem vodorovným DN 75/110</t>
  </si>
  <si>
    <t>https://podminky.urs.cz/item/CS_URS_2023_02/721233221</t>
  </si>
  <si>
    <t>76</t>
  </si>
  <si>
    <t>721290111</t>
  </si>
  <si>
    <t>Zkouška těsnosti potrubí kanalizace vodou DN do 125</t>
  </si>
  <si>
    <t>777818077</t>
  </si>
  <si>
    <t>Zkouška těsnosti kanalizace v objektech vodou do DN 125</t>
  </si>
  <si>
    <t>https://podminky.urs.cz/item/CS_URS_2023_02/721290111</t>
  </si>
  <si>
    <t>77</t>
  </si>
  <si>
    <t>998721102</t>
  </si>
  <si>
    <t>Přesun hmot tonážní pro vnitřní kanalizace v objektech v přes 6 do 12 m</t>
  </si>
  <si>
    <t>-605823026</t>
  </si>
  <si>
    <t>Přesun hmot pro vnitřní kanalizace stanovený z hmotnosti přesunovaného materiálu vodorovná dopravní vzdálenost do 50 m v objektech výšky přes 6 do 12 m</t>
  </si>
  <si>
    <t>https://podminky.urs.cz/item/CS_URS_2023_02/998721102</t>
  </si>
  <si>
    <t>78</t>
  </si>
  <si>
    <t>998721181</t>
  </si>
  <si>
    <t>Příplatek k přesunu hmot tonážní 721 prováděný bez použití mechanizace</t>
  </si>
  <si>
    <t>-1924436196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</si>
  <si>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</si>
  <si>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https://podminky.urs.cz/item/CS_URS_2023_02/998721181</t>
  </si>
  <si>
    <t>741</t>
  </si>
  <si>
    <t>Elektroinstalace - silnoproud</t>
  </si>
  <si>
    <t>79</t>
  </si>
  <si>
    <t>741372061</t>
  </si>
  <si>
    <t>Montáž svítidlo LED interiérové přisazené stropní hranaté nebo kruhové do 0,09 m2 se zapojením vodičů</t>
  </si>
  <si>
    <t>-292334126</t>
  </si>
  <si>
    <t>Montáž svítidel s integrovaným zdrojem LED se zapojením vodičů interiérových přisazených stropních hranatých nebo kruhových, plochy do 0,09 m2</t>
  </si>
  <si>
    <t>https://podminky.urs.cz/item/CS_URS_2023_02/741372061</t>
  </si>
  <si>
    <t>80</t>
  </si>
  <si>
    <t>RMAT0001</t>
  </si>
  <si>
    <t>LED svítidlo typ LEC 1830T- pro instalaci zapuštěním; 24 VDC, 4 LED 3000K, 892 lm, speciální kombinovaná optika L2/L4, 360° rotace LED modulu, IK10 (odolnost proti nárazové energii do 60J) IP68, transparentní organické sklo, odolné proti poškrábání, odoln</t>
  </si>
  <si>
    <t>1722485405</t>
  </si>
  <si>
    <t>LED svítidlo typ LEC 1830T- pro instalaci zapuštěním; 24 VDC, 4 LED 3000K, 892 lm, speciální kombinovaná optika L2/L4, 360° rotace LED modulu, IK10 (odolnost proti nárazové energii do 60J) IP68, transparentní organické sklo, odolné proti poškrábání, odolné proti UV záření, tělo z anodisovaného hliníku, manžeta z bezbarvého anodisovaného hliníku, ANTIVANDAL provedení, odolné proti příležitostnému pojezdu vozidly, předkabelované - délka kabelu 1m, včetně instalačního pouzdra, včetně zdroje; instalační pouzdro 1830ED_ - rozměr na zakázku</t>
  </si>
  <si>
    <t>81</t>
  </si>
  <si>
    <t>741810002</t>
  </si>
  <si>
    <t>Celková prohlídka elektrického rozvodu a zařízení přes 100 000 do 500 000,- Kč</t>
  </si>
  <si>
    <t>1731977746</t>
  </si>
  <si>
    <t>Zkoušky a prohlídky elektrických rozvodů a zařízení celková prohlídka a vyhotovení revizní zprávy pro objem montážních prací přes 100 do 500 tis. Kč</t>
  </si>
  <si>
    <t>https://podminky.urs.cz/item/CS_URS_2023_02/741810002</t>
  </si>
  <si>
    <t>82</t>
  </si>
  <si>
    <t>998741202</t>
  </si>
  <si>
    <t>Přesun hmot procentní pro silnoproud v objektech v přes 6 do 12 m</t>
  </si>
  <si>
    <t>%</t>
  </si>
  <si>
    <t>-1934697018</t>
  </si>
  <si>
    <t>Přesun hmot pro silnoproud stanovený procentní sazbou (%) z ceny vodorovná dopravní vzdálenost do 50 m v objektech výšky přes 6 do 12 m</t>
  </si>
  <si>
    <t>https://podminky.urs.cz/item/CS_URS_2023_02/998741202</t>
  </si>
  <si>
    <t>83</t>
  </si>
  <si>
    <t>H</t>
  </si>
  <si>
    <t>demontáž hromosvodu, dodávka a montáž nového hromosvodu</t>
  </si>
  <si>
    <t>-1551450873</t>
  </si>
  <si>
    <t>762</t>
  </si>
  <si>
    <t>Konstrukce tesařské</t>
  </si>
  <si>
    <t>84</t>
  </si>
  <si>
    <t>762083121</t>
  </si>
  <si>
    <t>Impregnace řeziva proti dřevokaznému hmyzu, houbám a plísním máčením třída ohrožení 1 a 2</t>
  </si>
  <si>
    <t>-659004655</t>
  </si>
  <si>
    <t>Impregnace řeziva máčením proti dřevokaznému hmyzu, houbám a plísním, třída ohrožení 1 a 2 (dřevo v interiéru)</t>
  </si>
  <si>
    <t>https://podminky.urs.cz/item/CS_URS_2023_02/762083121</t>
  </si>
  <si>
    <t>1,357+7,284</t>
  </si>
  <si>
    <t>85</t>
  </si>
  <si>
    <t>762332131</t>
  </si>
  <si>
    <t>Montáž vázaných kcí krovů pravidelných z hraněného řeziva průřezové pl do 120 cm2</t>
  </si>
  <si>
    <t>-1707598139</t>
  </si>
  <si>
    <t>Montáž vázaných konstrukcí krovů střech pultových, sedlových, valbových, stanových čtvercového nebo obdélníkového půdorysu z řeziva hraněného průřezové plochy do 120 cm2</t>
  </si>
  <si>
    <t>https://podminky.urs.cz/item/CS_URS_2023_02/762332131</t>
  </si>
  <si>
    <t>142,500/0,63</t>
  </si>
  <si>
    <t>86</t>
  </si>
  <si>
    <t>60512125</t>
  </si>
  <si>
    <t>hranol stavební řezivo průřezu do 120cm2 do dl 6m</t>
  </si>
  <si>
    <t>-331426178</t>
  </si>
  <si>
    <t>226,190*0,1*0,06</t>
  </si>
  <si>
    <t>1,357*1,1 'Přepočtené koeficientem množství</t>
  </si>
  <si>
    <t>87</t>
  </si>
  <si>
    <t>762341210</t>
  </si>
  <si>
    <t>Montáž bednění střech rovných a šikmých sklonu do 60° z hrubých prken na sraz tl do 32 mm</t>
  </si>
  <si>
    <t>1433518101</t>
  </si>
  <si>
    <t>Montáž bednění střech rovných a šikmých sklonu do 60° s vyřezáním otvorů z prken hrubých na sraz tl. do 32 mm</t>
  </si>
  <si>
    <t>https://podminky.urs.cz/item/CS_URS_2023_02/762341210</t>
  </si>
  <si>
    <t>střecha</t>
  </si>
  <si>
    <t>88</t>
  </si>
  <si>
    <t>60515111</t>
  </si>
  <si>
    <t>řezivo jehličnaté boční prkno 20-30mm</t>
  </si>
  <si>
    <t>-1769545907</t>
  </si>
  <si>
    <t>303,5000*0,024</t>
  </si>
  <si>
    <t>7,284*1,1 'Přepočtené koeficientem množství</t>
  </si>
  <si>
    <t>89</t>
  </si>
  <si>
    <t>762341811</t>
  </si>
  <si>
    <t>Demontáž bednění střech z prken</t>
  </si>
  <si>
    <t>615542203</t>
  </si>
  <si>
    <t>Demontáž bednění a laťování bednění střech rovných, obloukových, sklonu do 60° se všemi nadstřešními konstrukcemi z prken hrubých, hoblovaných tl. do 32 mm</t>
  </si>
  <si>
    <t>https://podminky.urs.cz/item/CS_URS_2023_02/762341811</t>
  </si>
  <si>
    <t>90</t>
  </si>
  <si>
    <t>762342511</t>
  </si>
  <si>
    <t>Montáž kontralatí na podklad bez tepelné izolace</t>
  </si>
  <si>
    <t>955293299</t>
  </si>
  <si>
    <t>Montáž laťování montáž kontralatí na podklad bez tepelné izolace</t>
  </si>
  <si>
    <t>https://podminky.urs.cz/item/CS_URS_2023_02/762342511</t>
  </si>
  <si>
    <t>91</t>
  </si>
  <si>
    <t>60514114</t>
  </si>
  <si>
    <t>řezivo jehličnaté lať impregnovaná dl 4 m</t>
  </si>
  <si>
    <t>-506001020</t>
  </si>
  <si>
    <t>285,000*0,04*0,06</t>
  </si>
  <si>
    <t>0,684*1,1 'Přepočtené koeficientem množství</t>
  </si>
  <si>
    <t>92</t>
  </si>
  <si>
    <t>762342812</t>
  </si>
  <si>
    <t>Demontáž laťování střech z latí osové vzdálenosti do 0,50 m</t>
  </si>
  <si>
    <t>-1521550156</t>
  </si>
  <si>
    <t>Demontáž bednění a laťování laťování střech sklonu do 60° se všemi nadstřešními konstrukcemi, z latí průřezové plochy do 25 cm2 při osové vzdálenosti přes 0,22 do 0,50 m</t>
  </si>
  <si>
    <t>https://podminky.urs.cz/item/CS_URS_2023_02/762342812</t>
  </si>
  <si>
    <t>93</t>
  </si>
  <si>
    <t>762361313</t>
  </si>
  <si>
    <t>Konstrukční a vyrovnávací vrstva pod klempířské prvky (atiky) z desek dřevoštěpkových tl 25 mm</t>
  </si>
  <si>
    <t>-1616154649</t>
  </si>
  <si>
    <t>Konstrukční vrstva pod klempířské prvky pro oplechování horních ploch zdí a nadezdívek (atik) z desek dřevoštěpkových šroubovaných do podkladu, tloušťky desky 25 mm</t>
  </si>
  <si>
    <t>https://podminky.urs.cz/item/CS_URS_2023_02/762361313</t>
  </si>
  <si>
    <t>(15,71*2+13,15*2-1,28-1,95)*1,6</t>
  </si>
  <si>
    <t>94</t>
  </si>
  <si>
    <t>762395000</t>
  </si>
  <si>
    <t>Spojovací prostředky krovů, bednění, laťování, nadstřešních konstrukcí</t>
  </si>
  <si>
    <t>1561663238</t>
  </si>
  <si>
    <t>Spojovací prostředky krovů, bednění a laťování, nadstřešních konstrukcí svory, prkna, hřebíky, pásová ocel, vruty</t>
  </si>
  <si>
    <t>https://podminky.urs.cz/item/CS_URS_2023_02/762395000</t>
  </si>
  <si>
    <t>1,357+7,284+0,684</t>
  </si>
  <si>
    <t>87,184*0,025</t>
  </si>
  <si>
    <t>95</t>
  </si>
  <si>
    <t>998762102</t>
  </si>
  <si>
    <t>Přesun hmot tonážní pro kce tesařské v objektech v přes 6 do 12 m</t>
  </si>
  <si>
    <t>1927923419</t>
  </si>
  <si>
    <t>Přesun hmot pro konstrukce tesařské stanovený z hmotnosti přesunovaného materiálu vodorovná dopravní vzdálenost do 50 m v objektech výšky přes 6 do 12 m</t>
  </si>
  <si>
    <t>https://podminky.urs.cz/item/CS_URS_2023_02/998762102</t>
  </si>
  <si>
    <t>96</t>
  </si>
  <si>
    <t>998762181</t>
  </si>
  <si>
    <t>Příplatek k přesunu hmot tonážní 762 prováděný bez použití mechanizace</t>
  </si>
  <si>
    <t>1877761832</t>
  </si>
  <si>
    <t>Přesun hmot pro konstrukce tesařské stanovený z hmotnosti přesunovaného materiálu Příplatek k cenám za přesun prováděný bez použití mechanizace pro jakoukoliv výšku objektu</t>
  </si>
  <si>
    <t>https://podminky.urs.cz/item/CS_URS_2023_02/998762181</t>
  </si>
  <si>
    <t>763</t>
  </si>
  <si>
    <t>Konstrukce suché výstavby</t>
  </si>
  <si>
    <t>97</t>
  </si>
  <si>
    <t>763131714</t>
  </si>
  <si>
    <t>SDK podhled základní penetrační nátěr</t>
  </si>
  <si>
    <t>-1970525865</t>
  </si>
  <si>
    <t>Podhled ze sádrokartonových desek ostatní práce a konstrukce na podhledech ze sádrokartonových desek základní penetrační nátěr</t>
  </si>
  <si>
    <t>https://podminky.urs.cz/item/CS_URS_2023_02/763131714</t>
  </si>
  <si>
    <t>98</t>
  </si>
  <si>
    <t>763131751</t>
  </si>
  <si>
    <t>Montáž parotěsné zábrany do SDK podhledu</t>
  </si>
  <si>
    <t>430520585</t>
  </si>
  <si>
    <t>Podhled ze sádrokartonových desek ostatní práce a konstrukce na podhledech ze sádrokartonových desek montáž parotěsné zábrany</t>
  </si>
  <si>
    <t>https://podminky.urs.cz/item/CS_URS_2023_02/763131751</t>
  </si>
  <si>
    <t>99</t>
  </si>
  <si>
    <t>28329282</t>
  </si>
  <si>
    <t>fólie PE vyztužená Al vrstvou pro parotěsnou vrstvu 170g/m2</t>
  </si>
  <si>
    <t>2129025684</t>
  </si>
  <si>
    <t>83,05*1,2 'Přepočtené koeficientem množství</t>
  </si>
  <si>
    <t>100</t>
  </si>
  <si>
    <t>763131771</t>
  </si>
  <si>
    <t>Příplatek k SDK podhledu za rovinnost kvality Q3</t>
  </si>
  <si>
    <t>1850245597</t>
  </si>
  <si>
    <t>Podhled ze sádrokartonových desek Příplatek k cenám za rovinnost kvality speciální tmelení kvality Q3</t>
  </si>
  <si>
    <t>https://podminky.urs.cz/item/CS_URS_2023_02/763131771</t>
  </si>
  <si>
    <t>101</t>
  </si>
  <si>
    <t>763161718</t>
  </si>
  <si>
    <t>SDK podkroví deska 1xDF 15 bez TI dvouvrstvá spodní kce profil CD+UD na krokvových závěsech</t>
  </si>
  <si>
    <t>976280167</t>
  </si>
  <si>
    <t>Podkroví ze sádrokartonových desek dvouvrstvá spodní konstrukce z ocelových profilů CD, UD na krokvových závěsech jednoduše opláštěná deskou protipožární DF, tl. 15 mm, bez TI</t>
  </si>
  <si>
    <t>https://podminky.urs.cz/item/CS_URS_2023_02/763161718</t>
  </si>
  <si>
    <t>9,875*5,7</t>
  </si>
  <si>
    <t>(2,325+2,37)*5,7</t>
  </si>
  <si>
    <t>-10,463</t>
  </si>
  <si>
    <t>102</t>
  </si>
  <si>
    <t>763161745</t>
  </si>
  <si>
    <t>SDK podkroví deska 1xDFH2 15 bez TI dvouvrstvá spodní kce profil CD+UD na krokvových závěsech</t>
  </si>
  <si>
    <t>42629069</t>
  </si>
  <si>
    <t>Podkroví ze sádrokartonových desek dvouvrstvá spodní konstrukce z ocelových profilů CD, UD na krokvových závěsech jednoduše opláštěná deskou impregnovanými protipožárními DFH2, tl. 15 mm, bez TI</t>
  </si>
  <si>
    <t>https://podminky.urs.cz/item/CS_URS_2023_02/763161745</t>
  </si>
  <si>
    <t>(2,325)*5,7-2,325*1,2</t>
  </si>
  <si>
    <t>103</t>
  </si>
  <si>
    <t>763161821</t>
  </si>
  <si>
    <t>Demontáž SDK podkroví s dvouvrstvou nosnou kcí z ocelových profilů opláštění jednoduché</t>
  </si>
  <si>
    <t>-1483225437</t>
  </si>
  <si>
    <t>Demontáž podkroví ze sádrokartonových desek s nosnou konstrukcí dvouvrstvou z ocelových profilů, opláštění jednoduché</t>
  </si>
  <si>
    <t>https://podminky.urs.cz/item/CS_URS_2023_02/763161821</t>
  </si>
  <si>
    <t>104</t>
  </si>
  <si>
    <t>998763302</t>
  </si>
  <si>
    <t>Přesun hmot tonážní pro sádrokartonové konstrukce v objektech v přes 6 do 12 m</t>
  </si>
  <si>
    <t>-1629939493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</si>
  <si>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</si>
  <si>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https://podminky.urs.cz/item/CS_URS_2023_02/998763302</t>
  </si>
  <si>
    <t>105</t>
  </si>
  <si>
    <t>998763381</t>
  </si>
  <si>
    <t>Příplatek k přesunu hmot tonážní 763 SDK prováděný bez použití mechanizace</t>
  </si>
  <si>
    <t>1359032722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</si>
  <si>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</si>
  <si>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https://podminky.urs.cz/item/CS_URS_2023_02/998763381</t>
  </si>
  <si>
    <t>764</t>
  </si>
  <si>
    <t>Konstrukce klempířské</t>
  </si>
  <si>
    <t>106</t>
  </si>
  <si>
    <t>764001821</t>
  </si>
  <si>
    <t>Demontáž krytiny ze svitků nebo tabulí do suti</t>
  </si>
  <si>
    <t>2037139607</t>
  </si>
  <si>
    <t>Demontáž klempířských konstrukcí krytiny ze svitků nebo tabulí do suti</t>
  </si>
  <si>
    <t>https://podminky.urs.cz/item/CS_URS_2023_02/764001821</t>
  </si>
  <si>
    <t>4,7</t>
  </si>
  <si>
    <t>124</t>
  </si>
  <si>
    <t>50,431</t>
  </si>
  <si>
    <t>107</t>
  </si>
  <si>
    <t>764001851</t>
  </si>
  <si>
    <t>Demontáž hřebene s větrací mřížkou nebo hřebenovým plechem do suti</t>
  </si>
  <si>
    <t>-1177718937</t>
  </si>
  <si>
    <t>Demontáž klempířských konstrukcí oplechování hřebene s větrací mřížkou nebo podkladním plechem do suti</t>
  </si>
  <si>
    <t>https://podminky.urs.cz/item/CS_URS_2023_02/764001851</t>
  </si>
  <si>
    <t>108</t>
  </si>
  <si>
    <t>764001871</t>
  </si>
  <si>
    <t>Demontáž nároží s větrací mřížkou nebo nárožním plechem do suti</t>
  </si>
  <si>
    <t>-613839921</t>
  </si>
  <si>
    <t>Demontáž klempířských konstrukcí oplechování nároží s větrací mřížkou nebo podkladním plechem do suti</t>
  </si>
  <si>
    <t>https://podminky.urs.cz/item/CS_URS_2023_02/764001871</t>
  </si>
  <si>
    <t>109</t>
  </si>
  <si>
    <t>764001891</t>
  </si>
  <si>
    <t>Demontáž úžlabí do suti</t>
  </si>
  <si>
    <t>451006047</t>
  </si>
  <si>
    <t>Demontáž klempířských konstrukcí oplechování úžlabí do suti</t>
  </si>
  <si>
    <t>https://podminky.urs.cz/item/CS_URS_2023_02/764001891</t>
  </si>
  <si>
    <t>110</t>
  </si>
  <si>
    <t>764002414</t>
  </si>
  <si>
    <t>Montáž strukturované oddělovací rohože jakkékoliv rš</t>
  </si>
  <si>
    <t>-1683242480</t>
  </si>
  <si>
    <t>Montáž strukturované oddělovací rohože jakékoli rš</t>
  </si>
  <si>
    <t>https://podminky.urs.cz/item/CS_URS_2023_02/764002414</t>
  </si>
  <si>
    <t>124+18,5</t>
  </si>
  <si>
    <t>111</t>
  </si>
  <si>
    <t>28329043</t>
  </si>
  <si>
    <t>fólie difuzně propustné s nakašírovanou strukturovanou rohoží pod hladkou plechovou krytinu se samolepící páskou v podélném přesahu</t>
  </si>
  <si>
    <t>314652216</t>
  </si>
  <si>
    <t>142,5*1,2 'Přepočtené koeficientem množství</t>
  </si>
  <si>
    <t>112</t>
  </si>
  <si>
    <t>764002801</t>
  </si>
  <si>
    <t>Demontáž závětrné lišty do suti</t>
  </si>
  <si>
    <t>871986597</t>
  </si>
  <si>
    <t>Demontáž klempířských konstrukcí závětrné lišty do suti</t>
  </si>
  <si>
    <t>https://podminky.urs.cz/item/CS_URS_2023_02/764002801</t>
  </si>
  <si>
    <t>113</t>
  </si>
  <si>
    <t>764002841</t>
  </si>
  <si>
    <t>Demontáž oplechování horních ploch zdí a nadezdívek do suti</t>
  </si>
  <si>
    <t>742959319</t>
  </si>
  <si>
    <t>Demontáž klempířských konstrukcí oplechování horních ploch zdí a nadezdívek do suti</t>
  </si>
  <si>
    <t>https://podminky.urs.cz/item/CS_URS_2023_02/764002841</t>
  </si>
  <si>
    <t>(15,71*2+13,15*2-1,28-1,95)</t>
  </si>
  <si>
    <t>114</t>
  </si>
  <si>
    <t>764002871</t>
  </si>
  <si>
    <t>Demontáž lemování zdí do suti</t>
  </si>
  <si>
    <t>-1300719496</t>
  </si>
  <si>
    <t>Demontáž klempířských konstrukcí lemování zdí do suti</t>
  </si>
  <si>
    <t>https://podminky.urs.cz/item/CS_URS_2023_02/764002871</t>
  </si>
  <si>
    <t>115</t>
  </si>
  <si>
    <t>764002881</t>
  </si>
  <si>
    <t>Demontáž lemování střešních prostupů do suti</t>
  </si>
  <si>
    <t>1321642921</t>
  </si>
  <si>
    <t>Demontáž klempířských konstrukcí lemování střešních prostupů do suti</t>
  </si>
  <si>
    <t>https://podminky.urs.cz/item/CS_URS_2023_02/764002881</t>
  </si>
  <si>
    <t>116</t>
  </si>
  <si>
    <t>764021404</t>
  </si>
  <si>
    <t>Podkladní plech z Al plechu rš 330 mm</t>
  </si>
  <si>
    <t>380048002</t>
  </si>
  <si>
    <t>Podkladní plech z hliníkového plechu rš 330 mm</t>
  </si>
  <si>
    <t>https://podminky.urs.cz/item/CS_URS_2023_02/764021404</t>
  </si>
  <si>
    <t>okapní hrany-zatahovací pás</t>
  </si>
  <si>
    <t>117</t>
  </si>
  <si>
    <t>764121401</t>
  </si>
  <si>
    <t>Krytina střechy rovné drážkováním ze svitků z Al plechu rš 500 mm sklonu do 30°</t>
  </si>
  <si>
    <t>1309859215</t>
  </si>
  <si>
    <t>Krytina z hliníkového plechu s úpravou u okapů, prostupů a výčnělků střechy rovné drážkováním ze svitků rš 500 mm, sklon střechy do 30°</t>
  </si>
  <si>
    <t>https://podminky.urs.cz/item/CS_URS_2023_02/764121401</t>
  </si>
  <si>
    <t>stříšky nad dveřmi</t>
  </si>
  <si>
    <t>0,6*2+1,75*2</t>
  </si>
  <si>
    <t>118</t>
  </si>
  <si>
    <t>764121403</t>
  </si>
  <si>
    <t>Krytina střechy rovné drážkováním ze svitků z Al plechu rš 500 mm sklonu přes 30 do 60°</t>
  </si>
  <si>
    <t>-1417174210</t>
  </si>
  <si>
    <t>Krytina z hliníkového plechu s úpravou u okapů, prostupů a výčnělků střechy rovné drážkováním ze svitků rš 500 mm, sklon střechy přes 30 do 60°</t>
  </si>
  <si>
    <t>https://podminky.urs.cz/item/CS_URS_2023_02/764121403</t>
  </si>
  <si>
    <t>119</t>
  </si>
  <si>
    <t>764121405</t>
  </si>
  <si>
    <t>Krytina střechy rovné drážkováním ze svitků z Al plechu rš 500 mm sklonu přes 60°</t>
  </si>
  <si>
    <t>-428858642</t>
  </si>
  <si>
    <t>Krytina z hliníkového plechu s úpravou u okapů, prostupů a výčnělků střechy rovné drážkováním ze svitků rš 500 mm, sklon střechy přes 60°</t>
  </si>
  <si>
    <t>https://podminky.urs.cz/item/CS_URS_2023_02/764121405</t>
  </si>
  <si>
    <t>boční stěny - ST 03</t>
  </si>
  <si>
    <t>atika - svislá část</t>
  </si>
  <si>
    <t>120</t>
  </si>
  <si>
    <t>764201172</t>
  </si>
  <si>
    <t>Montáž oplechování úžlabí rš přes 700 do 1000 mm</t>
  </si>
  <si>
    <t>261696927</t>
  </si>
  <si>
    <t>Montáž oplechování střešních prvků úžlabí, šířky přes 700 do 1000 mm</t>
  </si>
  <si>
    <t>https://podminky.urs.cz/item/CS_URS_2023_02/764201172</t>
  </si>
  <si>
    <t>121</t>
  </si>
  <si>
    <t>55351094</t>
  </si>
  <si>
    <t>úžlabí bezpečnostní Al s barevným povrchem pro skládané krytiny</t>
  </si>
  <si>
    <t>1042848317</t>
  </si>
  <si>
    <t>27*1,1 'Přepočtené koeficientem množství</t>
  </si>
  <si>
    <t>122</t>
  </si>
  <si>
    <t>764221407</t>
  </si>
  <si>
    <t>Oplechování větraného hřebene s větrací mřížkou z Al plechu rš 670 mm</t>
  </si>
  <si>
    <t>-1547203938</t>
  </si>
  <si>
    <t>Oplechování střešních prvků z hliníkového plechu hřebene větraného, včetně větrací mřížky rš 670 mm</t>
  </si>
  <si>
    <t>https://podminky.urs.cz/item/CS_URS_2023_02/764221407</t>
  </si>
  <si>
    <t>123</t>
  </si>
  <si>
    <t>764221437</t>
  </si>
  <si>
    <t>Oplechování větraného nároží s větrací mřížkou z Al plechu rš 670 mm</t>
  </si>
  <si>
    <t>-186542419</t>
  </si>
  <si>
    <t>Oplechování střešních prvků z hliníkového plechu nároží větraného, včetně větrací mřížky rš 670 mm</t>
  </si>
  <si>
    <t>https://podminky.urs.cz/item/CS_URS_2023_02/764221437</t>
  </si>
  <si>
    <t>764222403</t>
  </si>
  <si>
    <t>Oplechování štítu závětrnou lištou z Al plechu rš 250 mm</t>
  </si>
  <si>
    <t>1090113718</t>
  </si>
  <si>
    <t>Oplechování střešních prvků z hliníkového plechu štítu závětrnou lištou rš 250 mm</t>
  </si>
  <si>
    <t>https://podminky.urs.cz/item/CS_URS_2023_02/764222403</t>
  </si>
  <si>
    <t>125</t>
  </si>
  <si>
    <t>764222432</t>
  </si>
  <si>
    <t>Oplechování rovné okapové hrany z Al plechu rš 200 mm</t>
  </si>
  <si>
    <t>-2060317712</t>
  </si>
  <si>
    <t>Oplechování střešních prvků z hliníkového plechu okapu okapovým plechem střechy rovné rš 200 mm</t>
  </si>
  <si>
    <t>https://podminky.urs.cz/item/CS_URS_2023_02/764222432</t>
  </si>
  <si>
    <t>126</t>
  </si>
  <si>
    <t>764223456</t>
  </si>
  <si>
    <t>Sněhový zachytávač krytiny z Al plechu průběžný dvoutrubkový</t>
  </si>
  <si>
    <t>650629165</t>
  </si>
  <si>
    <t>Oplechování střešních prvků z hliníkového plechu sněhový zachytávač průbežný dvoutrubkový</t>
  </si>
  <si>
    <t>https://podminky.urs.cz/item/CS_URS_2023_02/764223456</t>
  </si>
  <si>
    <t>127</t>
  </si>
  <si>
    <t>764224411</t>
  </si>
  <si>
    <t>Oplechování horních ploch a nadezdívek (atik) bez rohů z Al plechu mechanicky kotvené rš přes 800 mm</t>
  </si>
  <si>
    <t>1316766552</t>
  </si>
  <si>
    <t>Oplechování horních ploch zdí a nadezdívek (atik) z hliníkového plechu mechanicky kotvené přes rš 800 mm</t>
  </si>
  <si>
    <t>https://podminky.urs.cz/item/CS_URS_2023_02/764224411</t>
  </si>
  <si>
    <t>(15,71*2+13,15*2-1,28-1,95)*2,0</t>
  </si>
  <si>
    <t>128</t>
  </si>
  <si>
    <t>764225446</t>
  </si>
  <si>
    <t>Příplatek za zvýšenou pracnost při oplechování rohů nadezdívek (atik) z Al plechu rš přes 400 mm</t>
  </si>
  <si>
    <t>-1923146432</t>
  </si>
  <si>
    <t>Oplechování horních ploch zdí a nadezdívek (atik) z hliníkového plechu Příplatek k cenám za zvýšenou pracnost při provedení rohu nebo koutu přes rš 400 mm</t>
  </si>
  <si>
    <t>https://podminky.urs.cz/item/CS_URS_2023_02/764225446</t>
  </si>
  <si>
    <t>129</t>
  </si>
  <si>
    <t>764306122</t>
  </si>
  <si>
    <t>Montáž lemování ventilačních nástavců na skládané krytině D přes 75 do 100 mm</t>
  </si>
  <si>
    <t>1960132419</t>
  </si>
  <si>
    <t>Montáž lemování ventilačních nástavců výšky do 1000 mm, se stříškou střech s krytinou skládanou mimo prejzovou nebo z plechu, průměru přes 75 do 100 mm</t>
  </si>
  <si>
    <t>https://podminky.urs.cz/item/CS_URS_2023_02/764306122</t>
  </si>
  <si>
    <t>130</t>
  </si>
  <si>
    <t>55351089</t>
  </si>
  <si>
    <t>nástavec odvětrání Al s barevným povrchem D 100mm</t>
  </si>
  <si>
    <t>1659794595</t>
  </si>
  <si>
    <t>131</t>
  </si>
  <si>
    <t>55344009</t>
  </si>
  <si>
    <t>sada lepicí pro Al okapový systém</t>
  </si>
  <si>
    <t>sada</t>
  </si>
  <si>
    <t>-1976292982</t>
  </si>
  <si>
    <t>132</t>
  </si>
  <si>
    <t>55351070</t>
  </si>
  <si>
    <t>prostup nalepovací 80-125mm pro falcované Al střechy</t>
  </si>
  <si>
    <t>1337935142</t>
  </si>
  <si>
    <t>133</t>
  </si>
  <si>
    <t>764321403</t>
  </si>
  <si>
    <t>Lemování rovných zdí střech s krytinou prejzovou nebo vlnitou z Al plechu rš 250 mm</t>
  </si>
  <si>
    <t>-1624751189</t>
  </si>
  <si>
    <t>Lemování zdí z hliníkového plechu boční nebo horní rovných, střech s krytinou prejzovou nebo vlnitou rš 250 mm</t>
  </si>
  <si>
    <t>https://podminky.urs.cz/item/CS_URS_2023_02/764321403</t>
  </si>
  <si>
    <t>Délka soklu (r.š.200mm)</t>
  </si>
  <si>
    <t>15,2</t>
  </si>
  <si>
    <t>Délka rohů fasády (r.š.200mm)</t>
  </si>
  <si>
    <t>10,0</t>
  </si>
  <si>
    <t>134</t>
  </si>
  <si>
    <t>764321404</t>
  </si>
  <si>
    <t>Lemování rovných zdí střech s krytinou prejzovou nebo vlnitou z Al plechu rš 330 mm</t>
  </si>
  <si>
    <t>-791210518</t>
  </si>
  <si>
    <t>Lemování zdí z hliníkového plechu boční nebo horní rovných, střech s krytinou prejzovou nebo vlnitou rš 330 mm</t>
  </si>
  <si>
    <t>https://podminky.urs.cz/item/CS_URS_2023_02/764321404</t>
  </si>
  <si>
    <t>startovací plech</t>
  </si>
  <si>
    <t>Délka bočního ukončení fasády (r.š.300mm)</t>
  </si>
  <si>
    <t>135</t>
  </si>
  <si>
    <t>764321405</t>
  </si>
  <si>
    <t>Lemování rovných zdí střech s krytinou prejzovou nebo vlnitou z Al plechu rš 400 mm</t>
  </si>
  <si>
    <t>-973484298</t>
  </si>
  <si>
    <t>Lemování zdí z hliníkového plechu boční nebo horní rovných, střech s krytinou prejzovou nebo vlnitou rš 400 mm</t>
  </si>
  <si>
    <t>https://podminky.urs.cz/item/CS_URS_2023_02/764321405</t>
  </si>
  <si>
    <t>Délka horního ukončení fasády (r.š.350mm)</t>
  </si>
  <si>
    <t>136</t>
  </si>
  <si>
    <t>764324412</t>
  </si>
  <si>
    <t>Lemování prostupů střech s krytinou skládanou nebo plechovou bez lišty z Al plechu</t>
  </si>
  <si>
    <t>1726206096</t>
  </si>
  <si>
    <t>Lemování prostupů z hliníkového plechu bez lišty, střech s krytinou skládanou nebo z plechu</t>
  </si>
  <si>
    <t>https://podminky.urs.cz/item/CS_URS_2023_02/764324412</t>
  </si>
  <si>
    <t>137</t>
  </si>
  <si>
    <t>764521464</t>
  </si>
  <si>
    <t>Kotlík hranatý pro podokapní žlaby z Al plechu 330/100 mm</t>
  </si>
  <si>
    <t>418347879</t>
  </si>
  <si>
    <t>Žlab podokapní z hliníkového plechu včetně háků a čel kotlík hranatý, rš žlabu/průměr svodu 330/100 mm</t>
  </si>
  <si>
    <t>https://podminky.urs.cz/item/CS_URS_2023_02/764521464</t>
  </si>
  <si>
    <t>138</t>
  </si>
  <si>
    <t>764528422</t>
  </si>
  <si>
    <t>Svody kruhové včetně objímek, kolen, odskoků z Al plechu průměru 100 mm</t>
  </si>
  <si>
    <t>776583079</t>
  </si>
  <si>
    <t>Svod z hliníkového plechu včetně objímek, kolen a odskoků kruhový, průměru 100 mm</t>
  </si>
  <si>
    <t>https://podminky.urs.cz/item/CS_URS_2023_02/764528422</t>
  </si>
  <si>
    <t>8,5*4</t>
  </si>
  <si>
    <t>139</t>
  </si>
  <si>
    <t>998764102</t>
  </si>
  <si>
    <t>Přesun hmot tonážní pro konstrukce klempířské v objektech v přes 6 do 12 m</t>
  </si>
  <si>
    <t>-1347106332</t>
  </si>
  <si>
    <t>Přesun hmot pro konstrukce klempířské stanovený z hmotnosti přesunovaného materiálu vodorovná dopravní vzdálenost do 50 m v objektech výšky přes 6 do 12 m</t>
  </si>
  <si>
    <t>https://podminky.urs.cz/item/CS_URS_2023_02/998764102</t>
  </si>
  <si>
    <t>140</t>
  </si>
  <si>
    <t>998764181</t>
  </si>
  <si>
    <t>Příplatek k přesunu hmot tonážní 764 prováděný bez použití mechanizace</t>
  </si>
  <si>
    <t>1603645722</t>
  </si>
  <si>
    <t>Přesun hmot pro konstrukce klempířské stanovený z hmotnosti přesunovaného materiálu Příplatek k cenám za přesun prováděný bez použití mechanizace pro jakoukoliv výšku objektu</t>
  </si>
  <si>
    <t>https://podminky.urs.cz/item/CS_URS_2023_02/998764181</t>
  </si>
  <si>
    <t>765</t>
  </si>
  <si>
    <t>Krytina skládaná</t>
  </si>
  <si>
    <t>141</t>
  </si>
  <si>
    <t>765111204</t>
  </si>
  <si>
    <t>Montáž krytiny  okapní vysoká větrací mřížka s hřebenem</t>
  </si>
  <si>
    <t>948732303</t>
  </si>
  <si>
    <t>Montáž krytiny okapové hrany s vysokou větrací mřížkou s hřebenem</t>
  </si>
  <si>
    <t>https://podminky.urs.cz/item/CS_URS_2023_02/765111204</t>
  </si>
  <si>
    <t>142</t>
  </si>
  <si>
    <t>59660204</t>
  </si>
  <si>
    <t>mřížka ochranná větrací s vysokým větracím průřezem s hřebenem</t>
  </si>
  <si>
    <t>-1806792850</t>
  </si>
  <si>
    <t>74*1,1 'Přepočtené koeficientem množství</t>
  </si>
  <si>
    <t>143</t>
  </si>
  <si>
    <t>765135021</t>
  </si>
  <si>
    <t>Montáž stoupací plošiny skládané  krytiny d do 1,0 m</t>
  </si>
  <si>
    <t>161487781</t>
  </si>
  <si>
    <t>Montáž střešních doplňků vláknocementové krytiny skládané stoupací plošiny, délky do 1 m</t>
  </si>
  <si>
    <t>https://podminky.urs.cz/item/CS_URS_2023_02/765135021</t>
  </si>
  <si>
    <t>144</t>
  </si>
  <si>
    <t>55351097R</t>
  </si>
  <si>
    <t>plošina stoupací pro falcované i skládané Al střechy 250x600mm</t>
  </si>
  <si>
    <t>-715395510</t>
  </si>
  <si>
    <t>145</t>
  </si>
  <si>
    <t>55351099</t>
  </si>
  <si>
    <t>držák stoupací plošiny 12°-55° pro skládané hliníkové krytiny</t>
  </si>
  <si>
    <t>-354377038</t>
  </si>
  <si>
    <t>146</t>
  </si>
  <si>
    <t>765135023</t>
  </si>
  <si>
    <t>Montáž stoupací plošiny skládané krytiny d přes 1,0 m</t>
  </si>
  <si>
    <t>456940513</t>
  </si>
  <si>
    <t>Montáž střešních doplňků krytiny skládané stoupací plošiny, délky přes 1 m</t>
  </si>
  <si>
    <t>https://podminky.urs.cz/item/CS_URS_2023_02/765135023</t>
  </si>
  <si>
    <t>147</t>
  </si>
  <si>
    <t>55351098</t>
  </si>
  <si>
    <t>plošina stoupací pro falcované i skládané Al střechy 250x1200mm</t>
  </si>
  <si>
    <t>204019489</t>
  </si>
  <si>
    <t>148</t>
  </si>
  <si>
    <t>283916929</t>
  </si>
  <si>
    <t>149</t>
  </si>
  <si>
    <t>765191021</t>
  </si>
  <si>
    <t>Montáž pojistné hydroizolační nebo parotěsné fólie kladené ve sklonu přes 20° s lepenými spoji na krokve</t>
  </si>
  <si>
    <t>2119306747</t>
  </si>
  <si>
    <t>Montáž pojistné hydroizolační nebo parotěsné fólie kladené ve sklonu přes 20° s lepenými přesahy na krokve</t>
  </si>
  <si>
    <t>https://podminky.urs.cz/item/CS_URS_2023_02/765191021</t>
  </si>
  <si>
    <t>150</t>
  </si>
  <si>
    <t>28329036</t>
  </si>
  <si>
    <t>fólie kontaktní difuzně propustná pro doplňkovou hydroizolační vrstvu, třívrstvá mikroporézní PP 150g/m2 s integrovanou samolepící páskou</t>
  </si>
  <si>
    <t>799513614</t>
  </si>
  <si>
    <t>151</t>
  </si>
  <si>
    <t>765191031</t>
  </si>
  <si>
    <t>Lepení těsnících pásků pod kontralatě</t>
  </si>
  <si>
    <t>1846234024</t>
  </si>
  <si>
    <t>Montáž pojistné hydroizolační nebo parotěsné fólie lepení těsnících pásků pod kontralatě</t>
  </si>
  <si>
    <t>https://podminky.urs.cz/item/CS_URS_2023_02/765191031</t>
  </si>
  <si>
    <t>152</t>
  </si>
  <si>
    <t>765191041</t>
  </si>
  <si>
    <t>Montáž pojistné hydroizolační nebo parotěsné fólie střešních prostupů DN do 150 mm</t>
  </si>
  <si>
    <t>485037810</t>
  </si>
  <si>
    <t>Montáž pojistné hydroizolační nebo parotěsné fólie v místech střešních prostupů průměru do 150 mm</t>
  </si>
  <si>
    <t>https://podminky.urs.cz/item/CS_URS_2023_02/765191041</t>
  </si>
  <si>
    <t>153</t>
  </si>
  <si>
    <t>765191043</t>
  </si>
  <si>
    <t>Montáž pojistné hydroizolační nebo parotěsné fólie střešních prostupů plochy do 1 m2</t>
  </si>
  <si>
    <t>-1268990593</t>
  </si>
  <si>
    <t>Montáž pojistné hydroizolační nebo parotěsné fólie v místech střešních prostupů plochy jednotlivě do 1 m2</t>
  </si>
  <si>
    <t>https://podminky.urs.cz/item/CS_URS_2023_02/765191043</t>
  </si>
  <si>
    <t>154</t>
  </si>
  <si>
    <t>765191045</t>
  </si>
  <si>
    <t>Montáž pojistné hydroizolační nebo parotěsné fólie střešních prostupů plochy přes 1 m2</t>
  </si>
  <si>
    <t>1435607890</t>
  </si>
  <si>
    <t>Montáž pojistné hydroizolační nebo parotěsné fólie v místech střešních prostupů plochy jednotlivě přes 1 m2</t>
  </si>
  <si>
    <t>https://podminky.urs.cz/item/CS_URS_2023_02/765191045</t>
  </si>
  <si>
    <t>155</t>
  </si>
  <si>
    <t>765191051</t>
  </si>
  <si>
    <t>Montáž pojistné hydroizolační nebo parotěsné fólie hřebene větrané střechy</t>
  </si>
  <si>
    <t>156581847</t>
  </si>
  <si>
    <t>Montáž pojistné hydroizolační nebo parotěsné fólie hřebene nebo nároží, střechy větrané</t>
  </si>
  <si>
    <t>https://podminky.urs.cz/item/CS_URS_2023_02/765191051</t>
  </si>
  <si>
    <t>156</t>
  </si>
  <si>
    <t>765191061</t>
  </si>
  <si>
    <t>Montáž pojistné hydroizolační nebo parotěsné fólie úžlabí větrané střechy</t>
  </si>
  <si>
    <t>479588208</t>
  </si>
  <si>
    <t>Montáž pojistné hydroizolační nebo parotěsné fólie úžlabí, střechy větrané</t>
  </si>
  <si>
    <t>https://podminky.urs.cz/item/CS_URS_2023_02/765191061</t>
  </si>
  <si>
    <t>157</t>
  </si>
  <si>
    <t>765191071</t>
  </si>
  <si>
    <t>Montáž pojistné hydroizolační nebo parotěsné fólie okapu</t>
  </si>
  <si>
    <t>282257808</t>
  </si>
  <si>
    <t>Montáž pojistné hydroizolační nebo parotěsné fólie okapu přesahem na okapnici</t>
  </si>
  <si>
    <t>https://podminky.urs.cz/item/CS_URS_2023_02/765191071</t>
  </si>
  <si>
    <t>158</t>
  </si>
  <si>
    <t>765191091</t>
  </si>
  <si>
    <t>Příplatek k cenám montáž pojistné hydroizolační nebo parotěsné fólie za sklon přes 30°</t>
  </si>
  <si>
    <t>-993667184</t>
  </si>
  <si>
    <t>Montáž pojistné hydroizolační nebo parotěsné fólie Příplatek k cenám montáže na bednění nebo tepelnou izolaci za sklon přes 30°</t>
  </si>
  <si>
    <t>https://podminky.urs.cz/item/CS_URS_2023_02/765191091</t>
  </si>
  <si>
    <t>159</t>
  </si>
  <si>
    <t>765192001</t>
  </si>
  <si>
    <t>Nouzové (provizorní) zakrytí střechy plachtou</t>
  </si>
  <si>
    <t>1677542472</t>
  </si>
  <si>
    <t>Nouzové zakrytí střechy plachtou</t>
  </si>
  <si>
    <t>https://podminky.urs.cz/item/CS_URS_2023_02/765192001</t>
  </si>
  <si>
    <t>160</t>
  </si>
  <si>
    <t>998765102</t>
  </si>
  <si>
    <t>Přesun hmot tonážní pro krytiny skládané v objektech v přes 6 do 12 m</t>
  </si>
  <si>
    <t>1737873242</t>
  </si>
  <si>
    <t>Přesun hmot pro krytiny skládané stanovený z hmotnosti přesunovaného materiálu vodorovná dopravní vzdálenost do 50 m na objektech výšky přes 6 do 12 m</t>
  </si>
  <si>
    <t>https://podminky.urs.cz/item/CS_URS_2023_02/998765102</t>
  </si>
  <si>
    <t>161</t>
  </si>
  <si>
    <t>998765181</t>
  </si>
  <si>
    <t>Příplatek k přesunu hmot tonážní 765 prováděný bez použití mechanizace</t>
  </si>
  <si>
    <t>-786132624</t>
  </si>
  <si>
    <t>Přesun hmot pro krytiny skládané stanovený z hmotnosti přesunovaného materiálu Příplatek k cenám za přesun prováděný bez použití mechanizace pro jakoukoliv výšku objektu</t>
  </si>
  <si>
    <t>https://podminky.urs.cz/item/CS_URS_2023_02/998765181</t>
  </si>
  <si>
    <t>766</t>
  </si>
  <si>
    <t>Konstrukce truhlářské</t>
  </si>
  <si>
    <t>162</t>
  </si>
  <si>
    <t>766231113</t>
  </si>
  <si>
    <t>Montáž sklápěcích půdních schodů</t>
  </si>
  <si>
    <t>-1333278242</t>
  </si>
  <si>
    <t>Montáž sklápěcích schodů na půdu s vyřezáním otvoru a kompletizací</t>
  </si>
  <si>
    <t>https://podminky.urs.cz/item/CS_URS_2023_02/766231113</t>
  </si>
  <si>
    <t>163</t>
  </si>
  <si>
    <t>61233168</t>
  </si>
  <si>
    <t>schody půdní skládací protipožární dřevěné se zesílenou izolací, pro výšku max. 280cm, 12 schodnic El 15, 120x70cm</t>
  </si>
  <si>
    <t>1263181755</t>
  </si>
  <si>
    <t>164</t>
  </si>
  <si>
    <t>766417513</t>
  </si>
  <si>
    <t>Montáž podkladového roštu dvojitého pro montáž dřevěných svislých profilů provětrávané fasády</t>
  </si>
  <si>
    <t>-289457022</t>
  </si>
  <si>
    <t>Montáž provětrávané fasády z dřevěných profilů podkladového roštu dvojitého pro svislé profily</t>
  </si>
  <si>
    <t>https://podminky.urs.cz/item/CS_URS_2023_02/766417513</t>
  </si>
  <si>
    <t>18,5*(2+2)</t>
  </si>
  <si>
    <t>165</t>
  </si>
  <si>
    <t>60514112</t>
  </si>
  <si>
    <t>řezivo jehličnaté lať surová dl 4m</t>
  </si>
  <si>
    <t>-899788575</t>
  </si>
  <si>
    <t>18,5*2*0,05*0,05</t>
  </si>
  <si>
    <t>0,093*1,1 'Přepočtené koeficientem množství</t>
  </si>
  <si>
    <t>166</t>
  </si>
  <si>
    <t>662991188</t>
  </si>
  <si>
    <t>18,5*2*0,1*0,06</t>
  </si>
  <si>
    <t>0,222*1,1 'Přepočtené koeficientem množství</t>
  </si>
  <si>
    <t>167</t>
  </si>
  <si>
    <t>766671003</t>
  </si>
  <si>
    <t>Montáž střešního okna do krytiny ploché 78 x 98 cm</t>
  </si>
  <si>
    <t>-1447943512</t>
  </si>
  <si>
    <t>Montáž střešních oken dřevěných nebo plastových kyvných, výklopných/kyvných s okenním rámem a lemováním, s plisovaným límcem, s napojením na krytinu do krytiny ploché, rozměru 78 x 98 cm</t>
  </si>
  <si>
    <t>https://podminky.urs.cz/item/CS_URS_2023_02/766671003</t>
  </si>
  <si>
    <t>168</t>
  </si>
  <si>
    <t>VEL.VIUMK310068</t>
  </si>
  <si>
    <t>DOPLŇKOVÉ VERTIKÁLNÍ OKNO BEZÚDRŽBOVÉ VIU MK31 0068</t>
  </si>
  <si>
    <t>online mat.</t>
  </si>
  <si>
    <t>-1736450544</t>
  </si>
  <si>
    <t>169</t>
  </si>
  <si>
    <t>61124232</t>
  </si>
  <si>
    <t>manžeta z parotěsné fólie pro střešní okno 78x98cm</t>
  </si>
  <si>
    <t>-985787499</t>
  </si>
  <si>
    <t>170</t>
  </si>
  <si>
    <t>766671004</t>
  </si>
  <si>
    <t>Montáž střešního okna do krytiny ploché 78 x 118 cm</t>
  </si>
  <si>
    <t>576565352</t>
  </si>
  <si>
    <t>Montáž střešních oken dřevěných nebo plastových kyvných, výklopných/kyvných s okenním rámem a lemováním, s plisovaným límcem, s napojením na krytinu do krytiny ploché, rozměru 78 x 118 cm</t>
  </si>
  <si>
    <t>https://podminky.urs.cz/item/CS_URS_2023_02/766671004</t>
  </si>
  <si>
    <t>171</t>
  </si>
  <si>
    <t>61124569</t>
  </si>
  <si>
    <t>okno střešní dřevěné bílé PU povrch kyvné, izolační trojsklo 78x118cm, Uw=1,1W/m2K Al oplechování</t>
  </si>
  <si>
    <t>79343048</t>
  </si>
  <si>
    <t>172</t>
  </si>
  <si>
    <t>61124233</t>
  </si>
  <si>
    <t>manžeta z parotěsné fólie pro střešní okno 78x118cm</t>
  </si>
  <si>
    <t>108691748</t>
  </si>
  <si>
    <t>173</t>
  </si>
  <si>
    <t>766671005</t>
  </si>
  <si>
    <t>Montáž střešního okna do krytiny ploché 78 x 140 cm</t>
  </si>
  <si>
    <t>-194417294</t>
  </si>
  <si>
    <t>Montáž střešních oken dřevěných nebo plastových kyvných, výklopných/kyvných s okenním rámem a lemováním, s plisovaným límcem, s napojením na krytinu do krytiny ploché, rozměru 78 x 140 cm</t>
  </si>
  <si>
    <t>https://podminky.urs.cz/item/CS_URS_2023_02/766671005</t>
  </si>
  <si>
    <t>174</t>
  </si>
  <si>
    <t>61124570</t>
  </si>
  <si>
    <t>okno střešní dřevěné bílé PU povrch kyvné, izolační trojsklo 78x140cm, Uw=1,1W/m2K Al oplechování</t>
  </si>
  <si>
    <t>883202513</t>
  </si>
  <si>
    <t>175</t>
  </si>
  <si>
    <t>61124234</t>
  </si>
  <si>
    <t>manžeta z parotěsné fólie pro střešní okno 78x140cm</t>
  </si>
  <si>
    <t>1671730020</t>
  </si>
  <si>
    <t>176</t>
  </si>
  <si>
    <t>766674811</t>
  </si>
  <si>
    <t>Demontáž střešního okna hladká krytina přes 30 do 45°</t>
  </si>
  <si>
    <t>1655424676</t>
  </si>
  <si>
    <t>Demontáž střešních oken na krytině hladké a drážkové, sklonu přes 30 do 45°</t>
  </si>
  <si>
    <t>https://podminky.urs.cz/item/CS_URS_2023_02/766674811</t>
  </si>
  <si>
    <t>177</t>
  </si>
  <si>
    <t>766674812</t>
  </si>
  <si>
    <t>Demontáž střešního okna hladká krytina přes 45°</t>
  </si>
  <si>
    <t>-754654275</t>
  </si>
  <si>
    <t>Demontáž střešních oken na krytině hladké a drážkové, sklonu přes 45°</t>
  </si>
  <si>
    <t>https://podminky.urs.cz/item/CS_URS_2023_02/766674812</t>
  </si>
  <si>
    <t>178</t>
  </si>
  <si>
    <t>998766102</t>
  </si>
  <si>
    <t>Přesun hmot tonážní pro kce truhlářské v objektech v přes 6 do 12 m</t>
  </si>
  <si>
    <t>-266668126</t>
  </si>
  <si>
    <t>Přesun hmot pro konstrukce truhlářské stanovený z hmotnosti přesunovaného materiálu vodorovná dopravní vzdálenost do 50 m v objektech výšky přes 6 do 12 m</t>
  </si>
  <si>
    <t>https://podminky.urs.cz/item/CS_URS_2023_02/998766102</t>
  </si>
  <si>
    <t>179</t>
  </si>
  <si>
    <t>998766181</t>
  </si>
  <si>
    <t>Příplatek k přesunu hmot tonážní 766 prováděný bez použití mechanizace</t>
  </si>
  <si>
    <t>-723006212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</si>
  <si>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</si>
  <si>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https://podminky.urs.cz/item/CS_URS_2023_02/998766181</t>
  </si>
  <si>
    <t>767</t>
  </si>
  <si>
    <t>Konstrukce zámečnické</t>
  </si>
  <si>
    <t>180</t>
  </si>
  <si>
    <t>767161850</t>
  </si>
  <si>
    <t>Demontáž madel rovných do suti</t>
  </si>
  <si>
    <t>263398367</t>
  </si>
  <si>
    <t>Demontáž zábradlí do suti madel rovných</t>
  </si>
  <si>
    <t>https://podminky.urs.cz/item/CS_URS_2023_02/767161850</t>
  </si>
  <si>
    <t>181</t>
  </si>
  <si>
    <t>767832802</t>
  </si>
  <si>
    <t>Demontáž venkovních požárních žebříků bez ochranného koše</t>
  </si>
  <si>
    <t>-2113702654</t>
  </si>
  <si>
    <t>https://podminky.urs.cz/item/CS_URS_2023_02/767832802</t>
  </si>
  <si>
    <t>1,2+4,0</t>
  </si>
  <si>
    <t>182</t>
  </si>
  <si>
    <t>767861000</t>
  </si>
  <si>
    <t>Montáž vnitřních kovových žebříků přímých dl do 2 m kotvených do zdiva</t>
  </si>
  <si>
    <t>-1179659323</t>
  </si>
  <si>
    <t>Montáž vnitřních kovových žebříků přímých délky do 2 m, ukotvených do zdiva</t>
  </si>
  <si>
    <t>https://podminky.urs.cz/item/CS_URS_2023_02/767861000</t>
  </si>
  <si>
    <t>183</t>
  </si>
  <si>
    <t>RMAT0002</t>
  </si>
  <si>
    <t>žebřík žárově zinkovaný, výroba + dodávka  š 480 mm dl 1280+475 mm</t>
  </si>
  <si>
    <t>kg</t>
  </si>
  <si>
    <t>77669922</t>
  </si>
  <si>
    <t>Tr 30/3</t>
  </si>
  <si>
    <t>0,4*6*1,998</t>
  </si>
  <si>
    <t>jackel 40/40/3</t>
  </si>
  <si>
    <t>2*(1,28+0,475)*3,404</t>
  </si>
  <si>
    <t>prořez + spoj.mat 10%</t>
  </si>
  <si>
    <t>16,743*0,1</t>
  </si>
  <si>
    <t>184</t>
  </si>
  <si>
    <t>998767101</t>
  </si>
  <si>
    <t>Přesun hmot tonážní pro zámečnické konstrukce v objektech v do 6 m</t>
  </si>
  <si>
    <t>1641768902</t>
  </si>
  <si>
    <t>Přesun hmot pro zámečnické konstrukce stanovený z hmotnosti přesunovaného materiálu vodorovná dopravní vzdálenost do 50 m v objektech výšky do 6 m</t>
  </si>
  <si>
    <t>https://podminky.urs.cz/item/CS_URS_2023_02/998767101</t>
  </si>
  <si>
    <t>185</t>
  </si>
  <si>
    <t>998767181</t>
  </si>
  <si>
    <t>Příplatek k přesunu hmot tonážní 767 prováděný bez použití mechanizace</t>
  </si>
  <si>
    <t>630648690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</si>
  <si>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</si>
  <si>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https://podminky.urs.cz/item/CS_URS_2023_02/998767181</t>
  </si>
  <si>
    <t>771</t>
  </si>
  <si>
    <t>Podlahy z dlaždic</t>
  </si>
  <si>
    <t>186</t>
  </si>
  <si>
    <t>771111011</t>
  </si>
  <si>
    <t>Vysátí podkladu před pokládkou dlažby</t>
  </si>
  <si>
    <t>-1096863502</t>
  </si>
  <si>
    <t>Příprava podkladu před provedením dlažby vysátí podlah</t>
  </si>
  <si>
    <t>https://podminky.urs.cz/item/CS_URS_2023_02/771111011</t>
  </si>
  <si>
    <t>187</t>
  </si>
  <si>
    <t>771121011</t>
  </si>
  <si>
    <t>Nátěr penetrační na podlahu</t>
  </si>
  <si>
    <t>683191891</t>
  </si>
  <si>
    <t>Příprava podkladu před provedením dlažby nátěr penetrační na podlahu</t>
  </si>
  <si>
    <t>https://podminky.urs.cz/item/CS_URS_2023_02/771121011</t>
  </si>
  <si>
    <t>188</t>
  </si>
  <si>
    <t>771151021</t>
  </si>
  <si>
    <t>Samonivelační stěrka podlah pevnosti 30 MPa tl 3 mm</t>
  </si>
  <si>
    <t>-1037933756</t>
  </si>
  <si>
    <t>Příprava podkladu před provedením dlažby samonivelační stěrka min.pevnosti 30 MPa, tloušťky do 3 mm</t>
  </si>
  <si>
    <t>https://podminky.urs.cz/item/CS_URS_2023_02/771151021</t>
  </si>
  <si>
    <t>189</t>
  </si>
  <si>
    <t>771474112</t>
  </si>
  <si>
    <t>Montáž soklů z dlaždic keramických rovných flexibilní lepidlo v přes 65 do 90 mm</t>
  </si>
  <si>
    <t>993295917</t>
  </si>
  <si>
    <t>Montáž soklů z dlaždic keramických lepených flexibilním lepidlem rovných, výšky přes 65 do 90 mm</t>
  </si>
  <si>
    <t>https://podminky.urs.cz/item/CS_URS_2023_02/771474112</t>
  </si>
  <si>
    <t>190</t>
  </si>
  <si>
    <t>59761185</t>
  </si>
  <si>
    <t>sokl keramický mrazuvzdorný povrch matný tl do 10mm výšky přes 65 do 90mm</t>
  </si>
  <si>
    <t>1953747647</t>
  </si>
  <si>
    <t>58,2*1,1 'Přepočtené koeficientem množství</t>
  </si>
  <si>
    <t>191</t>
  </si>
  <si>
    <t>771574475</t>
  </si>
  <si>
    <t>Montáž podlah keramických pro mechanické zatížení lepených cementovým flexibilním lepidlem přes 6 do 9 ks/m2</t>
  </si>
  <si>
    <t>-1798070704</t>
  </si>
  <si>
    <t>Montáž podlah z dlaždic keramických lepených cementovým flexibilním lepidlem pro vysoké mechanické zatížení, tloušťky přes 10 mm přes 6 do 9 ks/m2</t>
  </si>
  <si>
    <t>https://podminky.urs.cz/item/CS_URS_2023_02/771574475</t>
  </si>
  <si>
    <t>192</t>
  </si>
  <si>
    <t>59761174</t>
  </si>
  <si>
    <t>dlažba keramická slinutá mrazuvzdorná do interiéru i exteriéru R11/B povrch reliéfní/matný tl do 10mm přes 9 do 12ks/m2</t>
  </si>
  <si>
    <t>-501928678</t>
  </si>
  <si>
    <t>193</t>
  </si>
  <si>
    <t>771591112</t>
  </si>
  <si>
    <t>Izolace pod dlažbu nátěrem nebo stěrkou ve dvou vrstvách</t>
  </si>
  <si>
    <t>-1128607230</t>
  </si>
  <si>
    <t>Izolace podlahy pod dlažbu nátěrem nebo stěrkou ve dvou vrstvách</t>
  </si>
  <si>
    <t>https://podminky.urs.cz/item/CS_URS_2023_02/771591112</t>
  </si>
  <si>
    <t>194</t>
  </si>
  <si>
    <t>771591115</t>
  </si>
  <si>
    <t>Podlahy spárování silikonem</t>
  </si>
  <si>
    <t>-1505942256</t>
  </si>
  <si>
    <t>Podlahy - dokončovací práce spárování silikonem</t>
  </si>
  <si>
    <t>https://podminky.urs.cz/item/CS_URS_2023_02/771591115</t>
  </si>
  <si>
    <t>26,8+31,4</t>
  </si>
  <si>
    <t>195</t>
  </si>
  <si>
    <t>771591241</t>
  </si>
  <si>
    <t>Izolace těsnícími pásy vnitřní kout</t>
  </si>
  <si>
    <t>385908277</t>
  </si>
  <si>
    <t>Izolace podlahy pod dlažbu těsnícími izolačními pásy vnitřní kout</t>
  </si>
  <si>
    <t>https://podminky.urs.cz/item/CS_URS_2023_02/771591241</t>
  </si>
  <si>
    <t>8+7</t>
  </si>
  <si>
    <t>196</t>
  </si>
  <si>
    <t>771591242</t>
  </si>
  <si>
    <t>Izolace těsnícími pásy vnější roh</t>
  </si>
  <si>
    <t>252265457</t>
  </si>
  <si>
    <t>Izolace podlahy pod dlažbu těsnícími izolačními pásy vnější roh</t>
  </si>
  <si>
    <t>https://podminky.urs.cz/item/CS_URS_2023_02/771591242</t>
  </si>
  <si>
    <t>197</t>
  </si>
  <si>
    <t>771591264</t>
  </si>
  <si>
    <t>Izolace těsnícími pásy mezi podlahou a stěnou</t>
  </si>
  <si>
    <t>-98071616</t>
  </si>
  <si>
    <t>Izolace podlahy pod dlažbu těsnícími izolačními pásy mezi podlahou a stěnu</t>
  </si>
  <si>
    <t>https://podminky.urs.cz/item/CS_URS_2023_02/771591264</t>
  </si>
  <si>
    <t>198</t>
  </si>
  <si>
    <t>771592011</t>
  </si>
  <si>
    <t>Čištění vnitřních ploch podlah nebo schodišť po položení dlažby chemickými prostředky</t>
  </si>
  <si>
    <t>1458379347</t>
  </si>
  <si>
    <t>Čištění vnitřních ploch po položení dlažby podlah nebo schodišť chemickými prostředky</t>
  </si>
  <si>
    <t>https://podminky.urs.cz/item/CS_URS_2023_02/771592011</t>
  </si>
  <si>
    <t>199</t>
  </si>
  <si>
    <t>998771102</t>
  </si>
  <si>
    <t>Přesun hmot tonážní pro podlahy z dlaždic v objektech v přes 6 do 12 m</t>
  </si>
  <si>
    <t>-815976868</t>
  </si>
  <si>
    <t>Přesun hmot pro podlahy z dlaždic stanovený z hmotnosti přesunovaného materiálu vodorovná dopravní vzdálenost do 50 m v objektech výšky přes 6 do 12 m</t>
  </si>
  <si>
    <t>https://podminky.urs.cz/item/CS_URS_2023_02/998771102</t>
  </si>
  <si>
    <t>200</t>
  </si>
  <si>
    <t>998771181</t>
  </si>
  <si>
    <t>Příplatek k přesunu hmot tonážní 771 prováděný bez použití mechanizace</t>
  </si>
  <si>
    <t>-1967229807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</si>
  <si>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</si>
  <si>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https://podminky.urs.cz/item/CS_URS_2023_02/998771181</t>
  </si>
  <si>
    <t>783</t>
  </si>
  <si>
    <t>Dokončovací práce - nátěry</t>
  </si>
  <si>
    <t>201</t>
  </si>
  <si>
    <t>783801403</t>
  </si>
  <si>
    <t>Oprášení omítek před provedením nátěru</t>
  </si>
  <si>
    <t>862044054</t>
  </si>
  <si>
    <t>Příprava podkladu omítek před provedením nátěru oprášení</t>
  </si>
  <si>
    <t>https://podminky.urs.cz/item/CS_URS_2023_02/783801403</t>
  </si>
  <si>
    <t>202</t>
  </si>
  <si>
    <t>783823135</t>
  </si>
  <si>
    <t>Penetrační silikonový nátěr hladkých, tenkovrstvých zrnitých nebo štukových omítek</t>
  </si>
  <si>
    <t>2038536367</t>
  </si>
  <si>
    <t>Penetrační nátěr omítek hladkých omítek hladkých, zrnitých tenkovrstvých nebo štukových stupně členitosti 1 a 2 silikonový</t>
  </si>
  <si>
    <t>https://podminky.urs.cz/item/CS_URS_2023_02/783823135</t>
  </si>
  <si>
    <t>203</t>
  </si>
  <si>
    <t>783827425</t>
  </si>
  <si>
    <t>Krycí dvojnásobný silikonový nátěr omítek stupně členitosti 1 a 2</t>
  </si>
  <si>
    <t>1255222017</t>
  </si>
  <si>
    <t>Krycí (ochranný ) nátěr omítek dvojnásobný hladkých omítek hladkých, zrnitých tenkovrstvých nebo štukových stupně členitosti 1 a 2 silikonový</t>
  </si>
  <si>
    <t>https://podminky.urs.cz/item/CS_URS_2023_02/783827425</t>
  </si>
  <si>
    <t>784</t>
  </si>
  <si>
    <t>Dokončovací práce - malby a tapety</t>
  </si>
  <si>
    <t>204</t>
  </si>
  <si>
    <t>784111001</t>
  </si>
  <si>
    <t>Oprášení (ometení ) podkladu v místnostech v do 3,80 m</t>
  </si>
  <si>
    <t>1244982871</t>
  </si>
  <si>
    <t>Oprášení (ometení) podkladu v místnostech výšky do 3,80 m</t>
  </si>
  <si>
    <t>https://podminky.urs.cz/item/CS_URS_2023_02/784111001</t>
  </si>
  <si>
    <t>205</t>
  </si>
  <si>
    <t>784121001</t>
  </si>
  <si>
    <t>Oškrabání malby v mísnostech v do 3,80 m</t>
  </si>
  <si>
    <t>1520007457</t>
  </si>
  <si>
    <t>Oškrabání malby v místnostech výšky do 3,80 m</t>
  </si>
  <si>
    <t>https://podminky.urs.cz/item/CS_URS_2023_02/784121001</t>
  </si>
  <si>
    <t>1,6*(4,2+5,4+5,4+5,8)</t>
  </si>
  <si>
    <t>2,5*(4,93*2+2,22*4+0,35*2+1,53*4+0,3*4+0,52+0,42+4,57*2-1,215*2-0,7*2+1,24*2+1,235*2+1,525+2,16*2+1,1*2+1,72*2+2,27+3,29+3,54)</t>
  </si>
  <si>
    <t>2,5*2,08+(7,4-4,625)*2,08</t>
  </si>
  <si>
    <t>(7,4-4,625)*4,985*2</t>
  </si>
  <si>
    <t>-0,6*1,97*2*3</t>
  </si>
  <si>
    <t>-0,7*1,97*2</t>
  </si>
  <si>
    <t>-0,9*1,97*2</t>
  </si>
  <si>
    <t>(1,6+2,5)/2*(4,915*2+4,93)</t>
  </si>
  <si>
    <t>206</t>
  </si>
  <si>
    <t>784161211</t>
  </si>
  <si>
    <t>Lokální vyrovnání podkladu sádrovou stěrkou pl přes 0,1 do 0,25 m2 v místnostech v do 3,80 m</t>
  </si>
  <si>
    <t>-989090249</t>
  </si>
  <si>
    <t>Lokální vyrovnání podkladu sádrovou stěrkou, tloušťky do 3 mm, plochy přes 0,1 do 0,25 m2 v místnostech výšky do 3,80 m</t>
  </si>
  <si>
    <t>https://podminky.urs.cz/item/CS_URS_2023_02/784161211</t>
  </si>
  <si>
    <t>207</t>
  </si>
  <si>
    <t>784171101</t>
  </si>
  <si>
    <t>Zakrytí vnitřních podlah včetně pozdějšího odkrytí</t>
  </si>
  <si>
    <t>-1057395960</t>
  </si>
  <si>
    <t>Zakrytí nemalovaných ploch (materiál ve specifikaci) včetně pozdějšího odkrytí podlah</t>
  </si>
  <si>
    <t>https://podminky.urs.cz/item/CS_URS_2023_02/784171101</t>
  </si>
  <si>
    <t>208</t>
  </si>
  <si>
    <t>28323157</t>
  </si>
  <si>
    <t>fólie pro malířské potřeby zakrývací tl 14µ 4x5m</t>
  </si>
  <si>
    <t>46822973</t>
  </si>
  <si>
    <t>76,14*1,05 'Přepočtené koeficientem množství</t>
  </si>
  <si>
    <t>209</t>
  </si>
  <si>
    <t>784171121</t>
  </si>
  <si>
    <t>Zakrytí vnitřních ploch konstrukcí nebo prvků v místnostech v do 3,80 m</t>
  </si>
  <si>
    <t>1205931352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</si>
  <si>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</si>
  <si>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https://podminky.urs.cz/item/CS_URS_2023_02/784171121</t>
  </si>
  <si>
    <t>210</t>
  </si>
  <si>
    <t>-646922571</t>
  </si>
  <si>
    <t>200*1,05 'Přepočtené koeficientem množství</t>
  </si>
  <si>
    <t>211</t>
  </si>
  <si>
    <t>784181121</t>
  </si>
  <si>
    <t>Hloubková jednonásobná bezbarvá penetrace podkladu v místnostech v do 3,80 m</t>
  </si>
  <si>
    <t>999380178</t>
  </si>
  <si>
    <t>Penetrace podkladu jednonásobná hloubková akrylátová bezbarvá v místnostech výšky do 3,80 m</t>
  </si>
  <si>
    <t>https://podminky.urs.cz/item/CS_URS_2023_02/784181121</t>
  </si>
  <si>
    <t>212</t>
  </si>
  <si>
    <t>784191003</t>
  </si>
  <si>
    <t>Čištění vnitřních ploch oken dvojitých nebo zdvojených po provedení malířských prací</t>
  </si>
  <si>
    <t>528761772</t>
  </si>
  <si>
    <t>Čištění vnitřních ploch hrubý úklid po provedení malířských prací omytím oken dvojitých nebo zdvojených</t>
  </si>
  <si>
    <t>https://podminky.urs.cz/item/CS_URS_2023_02/784191003</t>
  </si>
  <si>
    <t>0,78*1,4*2</t>
  </si>
  <si>
    <t>0,78*1,18*4</t>
  </si>
  <si>
    <t>0,78*0,68*4</t>
  </si>
  <si>
    <t>213</t>
  </si>
  <si>
    <t>784191005</t>
  </si>
  <si>
    <t>Čištění vnitřních ploch dveří nebo vrat po provedení malířských prací</t>
  </si>
  <si>
    <t>-1256629215</t>
  </si>
  <si>
    <t>Čištění vnitřních ploch hrubý úklid po provedení malířských prací omytím dveří nebo vrat</t>
  </si>
  <si>
    <t>https://podminky.urs.cz/item/CS_URS_2023_02/784191005</t>
  </si>
  <si>
    <t>0,6*1,97*2*3</t>
  </si>
  <si>
    <t>0,7*1,97*2</t>
  </si>
  <si>
    <t>0,9*1,97*2</t>
  </si>
  <si>
    <t>214</t>
  </si>
  <si>
    <t>784191007</t>
  </si>
  <si>
    <t>Čištění vnitřních ploch podlah po provedení malířských prací</t>
  </si>
  <si>
    <t>75153692</t>
  </si>
  <si>
    <t>Čištění vnitřních ploch hrubý úklid po provedení malířských prací omytím podlah</t>
  </si>
  <si>
    <t>https://podminky.urs.cz/item/CS_URS_2023_02/784191007</t>
  </si>
  <si>
    <t>215</t>
  </si>
  <si>
    <t>784211111</t>
  </si>
  <si>
    <t>Dvojnásobné bílé malby ze směsí za mokra velmi dobře oděruvzdorných v místnostech v do 3,80 m</t>
  </si>
  <si>
    <t>-1421959185</t>
  </si>
  <si>
    <t>Malby z malířských směsí oděruvzdorných za mokra dvojnásobné, bílé za mokra oděruvzdorné velmi dobře v místnostech výšky do 3,80 m</t>
  </si>
  <si>
    <t>https://podminky.urs.cz/item/CS_URS_2023_02/784211111</t>
  </si>
  <si>
    <t>235,144</t>
  </si>
  <si>
    <t>83,05</t>
  </si>
  <si>
    <t>789</t>
  </si>
  <si>
    <t>Povrchové úpravy ocelových konstrukcí a technologických zařízení</t>
  </si>
  <si>
    <t>216</t>
  </si>
  <si>
    <t>789111141</t>
  </si>
  <si>
    <t>Mechanizované čištění nečlenitých zařízení stupeň přípravy podkladu St 3 stupeň zrezivění B</t>
  </si>
  <si>
    <t>1399833935</t>
  </si>
  <si>
    <t>Úpravy povrchů pod nátěry zařízení s povrchem nečlenitým odstranění rzi a nečistot mechanizovaným čištěním stupeň přípravy St 3, stupeň zrezivění B</t>
  </si>
  <si>
    <t>https://podminky.urs.cz/item/CS_URS_2023_02/789111141</t>
  </si>
  <si>
    <t>217</t>
  </si>
  <si>
    <t>789111151</t>
  </si>
  <si>
    <t>Čištění ručním nářadím nečlenitých zařízení stupeň přípravy podkladu St 2 stupeň zrezivění B</t>
  </si>
  <si>
    <t>162810365</t>
  </si>
  <si>
    <t>Úpravy povrchů pod nátěry zařízení s povrchem nečlenitým odstranění rzi a nečistot pomocí ručního nářadí stupeň přípravy St 2, stupeň zrezivění B</t>
  </si>
  <si>
    <t>https://podminky.urs.cz/item/CS_URS_2023_02/789111151</t>
  </si>
  <si>
    <t>218</t>
  </si>
  <si>
    <t>789111220</t>
  </si>
  <si>
    <t>Oprášení nečlenitých zařízení</t>
  </si>
  <si>
    <t>-1525989514</t>
  </si>
  <si>
    <t>Úpravy povrchů pod nátěry zařízení s povrchem nečlenitým očištění oprášením</t>
  </si>
  <si>
    <t>https://podminky.urs.cz/item/CS_URS_2023_02/789111220</t>
  </si>
  <si>
    <t>219</t>
  </si>
  <si>
    <t>789111240</t>
  </si>
  <si>
    <t>Odmaštění nečlenitých zařízení</t>
  </si>
  <si>
    <t>-390041107</t>
  </si>
  <si>
    <t>Úpravy povrchů pod nátěry zařízení s povrchem nečlenitým očištění odmaštěním</t>
  </si>
  <si>
    <t>https://podminky.urs.cz/item/CS_URS_2023_02/789111240</t>
  </si>
  <si>
    <t>220</t>
  </si>
  <si>
    <t>789111270</t>
  </si>
  <si>
    <t>Odrezivění odrezovačem nečlenitých zařízení</t>
  </si>
  <si>
    <t>710198352</t>
  </si>
  <si>
    <t>Úpravy povrchů pod nátěry zařízení s povrchem nečlenitým očištění odrezivění bezoplachovým odrezovačem</t>
  </si>
  <si>
    <t>https://podminky.urs.cz/item/CS_URS_2023_02/789111270</t>
  </si>
  <si>
    <t>221</t>
  </si>
  <si>
    <t>789326311</t>
  </si>
  <si>
    <t>Nátěr ocelových konstrukcí třídy II dvousložkový polyuretanový základní tl do 80 μm</t>
  </si>
  <si>
    <t>224114544</t>
  </si>
  <si>
    <t>Nátěr ocelových konstrukcí třídy II dvousložkový polyuretanový základní, tloušťky do 80 μm</t>
  </si>
  <si>
    <t>https://podminky.urs.cz/item/CS_URS_2023_02/789326311</t>
  </si>
  <si>
    <t>222</t>
  </si>
  <si>
    <t>789326316</t>
  </si>
  <si>
    <t>Nátěr ocelových konstrukcí třídy II dvousložkový polyuretanový mezivrstva do 80 μm</t>
  </si>
  <si>
    <t>-93607608</t>
  </si>
  <si>
    <t>Nátěr ocelových konstrukcí třídy II dvousložkový polyuretanový mezivrstva, tloušťky do 80 μm</t>
  </si>
  <si>
    <t>https://podminky.urs.cz/item/CS_URS_2023_02/789326316</t>
  </si>
  <si>
    <t>223</t>
  </si>
  <si>
    <t>789326321</t>
  </si>
  <si>
    <t>Nátěr ocelových konstrukcí třídy II dvousložkový polyuretanový krycí (vrchní) do 80 μm</t>
  </si>
  <si>
    <t>-1927073307</t>
  </si>
  <si>
    <t>Nátěr ocelových konstrukcí třídy II dvousložkový polyuretanový krycí (vrchní), tloušťky do 80 μm</t>
  </si>
  <si>
    <t>https://podminky.urs.cz/item/CS_URS_2023_02/789326321</t>
  </si>
  <si>
    <t>rámy 2xU200</t>
  </si>
  <si>
    <t>206,6/2*(0,2*2+0,075*4)</t>
  </si>
  <si>
    <t>U160</t>
  </si>
  <si>
    <t>0,574*49,8</t>
  </si>
  <si>
    <t>kotvení</t>
  </si>
  <si>
    <t>0,25*0,25*2*14</t>
  </si>
  <si>
    <t>0,35*0,5*2*9</t>
  </si>
  <si>
    <t>0,5*0,5*2*3</t>
  </si>
  <si>
    <t>TP 100/60/3</t>
  </si>
  <si>
    <t>115,52*0,16*2</t>
  </si>
  <si>
    <t>prof. 50/8</t>
  </si>
  <si>
    <t>60,8*0,05*2</t>
  </si>
  <si>
    <t>Práce a dodávky M</t>
  </si>
  <si>
    <t>21-M</t>
  </si>
  <si>
    <t>Elektromontáže</t>
  </si>
  <si>
    <t>224</t>
  </si>
  <si>
    <t>218203403</t>
  </si>
  <si>
    <t>Demontáž svítidla výbojkového průmyslového nebo venkovního stropního přisazeného 1 zdroj s krytem</t>
  </si>
  <si>
    <t>791934837</t>
  </si>
  <si>
    <t>Demontáž svítidel výbojkových s odpojením vodičů průmyslových nebo venkovních stropních přisazených 1 zdroj s krytem</t>
  </si>
  <si>
    <t>https://podminky.urs.cz/item/CS_URS_2023_02/218203403</t>
  </si>
  <si>
    <t>HZS</t>
  </si>
  <si>
    <t>Hodinové zúčtovací sazby</t>
  </si>
  <si>
    <t>225</t>
  </si>
  <si>
    <t>HZS2232</t>
  </si>
  <si>
    <t>Hodinová zúčtovací sazba elektrikář odborný</t>
  </si>
  <si>
    <t>hod</t>
  </si>
  <si>
    <t>512</t>
  </si>
  <si>
    <t>1887214647</t>
  </si>
  <si>
    <t>Hodinové zúčtovací sazby profesí PSV provádění stavebních instalací elektrikář odborný</t>
  </si>
  <si>
    <t>https://podminky.urs.cz/item/CS_URS_2023_02/HZS2232</t>
  </si>
  <si>
    <t>demontáž a zpětná montáž přímotopů</t>
  </si>
  <si>
    <t>8*2*4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</si>
  <si>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</si>
  <si>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</si>
  <si>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</si>
  <si>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</si>
  <si>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</si>
  <si>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</si>
  <si>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</si>
  <si>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</si>
  <si>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</si>
  <si>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</si>
  <si>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</si>
  <si>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</si>
  <si>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CS ÚRS 2023 01</t>
  </si>
  <si>
    <t>1024</t>
  </si>
  <si>
    <t>-745289738</t>
  </si>
  <si>
    <t>https://podminky.urs.cz/item/CS_URS_2023_01/013254000</t>
  </si>
  <si>
    <t>VRN3</t>
  </si>
  <si>
    <t>Zařízení staveniště</t>
  </si>
  <si>
    <t>030001000</t>
  </si>
  <si>
    <t>480164190</t>
  </si>
  <si>
    <t>https://podminky.urs.cz/item/CS_URS_2023_01/030001000</t>
  </si>
  <si>
    <t>VRN4</t>
  </si>
  <si>
    <t>Inženýrská činnost</t>
  </si>
  <si>
    <t>045303000</t>
  </si>
  <si>
    <t>Koordinační činnost</t>
  </si>
  <si>
    <t>-204091558</t>
  </si>
  <si>
    <t>https://podminky.urs.cz/item/CS_URS_2023_01/045303000</t>
  </si>
  <si>
    <t>VRN6</t>
  </si>
  <si>
    <t>Územní vlivy</t>
  </si>
  <si>
    <t>063303000</t>
  </si>
  <si>
    <t>Práce ve výškách, v hloubkách včetně zajištění ochranných prostředků proti pádu</t>
  </si>
  <si>
    <t>796589040</t>
  </si>
  <si>
    <t>https://podminky.urs.cz/item/CS_URS_2023_02/063303000</t>
  </si>
  <si>
    <t>VRN7</t>
  </si>
  <si>
    <t>Provozní vlivy</t>
  </si>
  <si>
    <t>070001000</t>
  </si>
  <si>
    <t>Provozní vlivy - proviz.zakrytí střechy v průběhu výstavby</t>
  </si>
  <si>
    <t>133937087</t>
  </si>
  <si>
    <t>https://podminky.urs.cz/item/CS_URS_2023_01/070001000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</si>
  <si>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</si>
  <si>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</si>
  <si>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</si>
  <si>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</si>
  <si>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</si>
  <si>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</si>
  <si>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</si>
  <si>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</si>
  <si>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</si>
  <si>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</si>
  <si>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</si>
  <si>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</si>
  <si>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</si>
  <si>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</si>
  <si>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</si>
  <si>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</si>
  <si>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</si>
  <si>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</si>
  <si>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</si>
  <si>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</si>
  <si>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</si>
  <si>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</si>
  <si>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</si>
  <si>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</si>
  <si>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</si>
  <si>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</si>
  <si>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</si>
  <si>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</si>
  <si>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</si>
  <si>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</si>
  <si>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</si>
  <si>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</si>
  <si>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</si>
  <si>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</si>
  <si>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</si>
  <si>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</si>
  <si>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</si>
  <si>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</si>
  <si>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</si>
  <si>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</si>
  <si>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</si>
  <si>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</si>
  <si>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</si>
  <si>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</si>
  <si>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</si>
  <si>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</si>
  <si>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</si>
  <si>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</si>
  <si>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</si>
  <si>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</si>
  <si>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</si>
  <si>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</si>
  <si>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</si>
  <si>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</si>
  <si>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</si>
  <si>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</si>
  <si>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</si>
  <si>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</si>
  <si>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</si>
  <si>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</si>
  <si>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</si>
  <si>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</si>
  <si>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</si>
  <si>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</si>
  <si>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</si>
  <si>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</si>
  <si>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</si>
  <si>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</si>
  <si>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</si>
  <si>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</si>
  <si>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</si>
  <si>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</si>
  <si>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</si>
  <si>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</si>
  <si>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</si>
  <si>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</si>
  <si>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</si>
  <si>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</si>
  <si>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</si>
  <si>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</si>
  <si>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</si>
  <si>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</si>
  <si>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</si>
  <si>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</si>
  <si>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</si>
  <si>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</si>
  <si>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</si>
  <si>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</si>
  <si>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</si>
  <si>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</si>
  <si>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</si>
  <si>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</si>
  <si>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</si>
  <si>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</si>
  <si>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</si>
  <si>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</si>
  <si>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</si>
  <si>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</si>
  <si>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</si>
  <si>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</si>
  <si>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</si>
  <si>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</si>
  <si>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</si>
  <si>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</si>
  <si>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</si>
  <si>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</si>
  <si>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</si>
  <si>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</si>
  <si>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</si>
  <si>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</si>
  <si>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</si>
  <si>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</si>
  <si>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</si>
  <si>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</si>
  <si>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</si>
  <si>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</si>
  <si>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</si>
  <si>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</si>
  <si>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</si>
  <si>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</si>
  <si>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</si>
  <si>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</si>
  <si>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</si>
  <si>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</si>
  <si>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</si>
  <si>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</si>
  <si>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</si>
  <si>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</si>
  <si>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</si>
  <si>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</si>
  <si>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</si>
  <si>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</si>
  <si>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</si>
  <si>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</si>
  <si>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</si>
  <si>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</si>
  <si>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</si>
  <si>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</si>
  <si>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</si>
  <si>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</si>
  <si>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</si>
  <si>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</si>
  <si>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</si>
  <si>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</si>
  <si>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</si>
  <si>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</si>
  <si>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</si>
  <si>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</si>
  <si>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</si>
  <si>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</si>
  <si>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</si>
  <si>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</si>
  <si>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</si>
  <si>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</si>
  <si>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</si>
  <si>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</si>
  <si>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</si>
  <si>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</si>
  <si>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</si>
  <si>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</si>
  <si>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</si>
  <si>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</si>
  <si>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</si>
  <si>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</si>
  <si>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</si>
  <si>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</si>
  <si>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</si>
  <si>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</si>
  <si>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</si>
  <si>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</si>
  <si>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</si>
  <si>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</si>
  <si>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</si>
  <si>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</si>
  <si>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</si>
  <si>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</si>
  <si>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</si>
  <si>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</si>
  <si>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</si>
  <si>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</si>
  <si>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</si>
  <si>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</si>
  <si>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</si>
  <si>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</si>
  <si>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</si>
  <si>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VD Slapy – provozní budova, stavební úpravy šikmé střechy a navazující terasy</t>
  </si>
  <si>
    <t>demontáž hromosvodu, dodávka a montáž nového hromosvodu včetně revizní zprávy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</si>
</sst>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3_02/765191041" TargetMode="External"/><Relationship Id="rId21" Type="http://schemas.openxmlformats.org/officeDocument/2006/relationships/hyperlink" Target="https://podminky.urs.cz/item/CS_URS_2023_02/965042241" TargetMode="External"/><Relationship Id="rId42" Type="http://schemas.openxmlformats.org/officeDocument/2006/relationships/hyperlink" Target="https://podminky.urs.cz/item/CS_URS_2023_02/712391171" TargetMode="External"/><Relationship Id="rId63" Type="http://schemas.openxmlformats.org/officeDocument/2006/relationships/hyperlink" Target="https://podminky.urs.cz/item/CS_URS_2023_02/998741202" TargetMode="External"/><Relationship Id="rId84" Type="http://schemas.openxmlformats.org/officeDocument/2006/relationships/hyperlink" Target="https://podminky.urs.cz/item/CS_URS_2023_02/764001871" TargetMode="External"/><Relationship Id="rId138" Type="http://schemas.openxmlformats.org/officeDocument/2006/relationships/hyperlink" Target="https://podminky.urs.cz/item/CS_URS_2023_02/767861000" TargetMode="External"/><Relationship Id="rId159" Type="http://schemas.openxmlformats.org/officeDocument/2006/relationships/hyperlink" Target="https://podminky.urs.cz/item/CS_URS_2023_02/784161211" TargetMode="External"/><Relationship Id="rId170" Type="http://schemas.openxmlformats.org/officeDocument/2006/relationships/hyperlink" Target="https://podminky.urs.cz/item/CS_URS_2023_02/789111240" TargetMode="External"/><Relationship Id="rId107" Type="http://schemas.openxmlformats.org/officeDocument/2006/relationships/hyperlink" Target="https://podminky.urs.cz/item/CS_URS_2023_02/764324412" TargetMode="External"/><Relationship Id="rId11" Type="http://schemas.openxmlformats.org/officeDocument/2006/relationships/hyperlink" Target="https://podminky.urs.cz/item/CS_URS_2023_02/631311125" TargetMode="External"/><Relationship Id="rId32" Type="http://schemas.openxmlformats.org/officeDocument/2006/relationships/hyperlink" Target="https://podminky.urs.cz/item/CS_URS_2023_02/997013813" TargetMode="External"/><Relationship Id="rId53" Type="http://schemas.openxmlformats.org/officeDocument/2006/relationships/hyperlink" Target="https://podminky.urs.cz/item/CS_URS_2023_02/998713102" TargetMode="External"/><Relationship Id="rId74" Type="http://schemas.openxmlformats.org/officeDocument/2006/relationships/hyperlink" Target="https://podminky.urs.cz/item/CS_URS_2023_02/763131714" TargetMode="External"/><Relationship Id="rId128" Type="http://schemas.openxmlformats.org/officeDocument/2006/relationships/hyperlink" Target="https://podminky.urs.cz/item/CS_URS_2023_02/766417513" TargetMode="External"/><Relationship Id="rId149" Type="http://schemas.openxmlformats.org/officeDocument/2006/relationships/hyperlink" Target="https://podminky.urs.cz/item/CS_URS_2023_02/771591242" TargetMode="External"/><Relationship Id="rId5" Type="http://schemas.openxmlformats.org/officeDocument/2006/relationships/hyperlink" Target="https://podminky.urs.cz/item/CS_URS_2023_02/622211031" TargetMode="External"/><Relationship Id="rId95" Type="http://schemas.openxmlformats.org/officeDocument/2006/relationships/hyperlink" Target="https://podminky.urs.cz/item/CS_URS_2023_02/764201172" TargetMode="External"/><Relationship Id="rId160" Type="http://schemas.openxmlformats.org/officeDocument/2006/relationships/hyperlink" Target="https://podminky.urs.cz/item/CS_URS_2023_02/784171101" TargetMode="External"/><Relationship Id="rId22" Type="http://schemas.openxmlformats.org/officeDocument/2006/relationships/hyperlink" Target="https://podminky.urs.cz/item/CS_URS_2023_02/965081423" TargetMode="External"/><Relationship Id="rId43" Type="http://schemas.openxmlformats.org/officeDocument/2006/relationships/hyperlink" Target="https://podminky.urs.cz/item/CS_URS_2023_02/712391172" TargetMode="External"/><Relationship Id="rId64" Type="http://schemas.openxmlformats.org/officeDocument/2006/relationships/hyperlink" Target="https://podminky.urs.cz/item/CS_URS_2023_02/762083121" TargetMode="External"/><Relationship Id="rId118" Type="http://schemas.openxmlformats.org/officeDocument/2006/relationships/hyperlink" Target="https://podminky.urs.cz/item/CS_URS_2023_02/765191043" TargetMode="External"/><Relationship Id="rId139" Type="http://schemas.openxmlformats.org/officeDocument/2006/relationships/hyperlink" Target="https://podminky.urs.cz/item/CS_URS_2023_02/998767101" TargetMode="External"/><Relationship Id="rId85" Type="http://schemas.openxmlformats.org/officeDocument/2006/relationships/hyperlink" Target="https://podminky.urs.cz/item/CS_URS_2023_02/764001891" TargetMode="External"/><Relationship Id="rId150" Type="http://schemas.openxmlformats.org/officeDocument/2006/relationships/hyperlink" Target="https://podminky.urs.cz/item/CS_URS_2023_02/771591264" TargetMode="External"/><Relationship Id="rId171" Type="http://schemas.openxmlformats.org/officeDocument/2006/relationships/hyperlink" Target="https://podminky.urs.cz/item/CS_URS_2023_02/789111270" TargetMode="External"/><Relationship Id="rId12" Type="http://schemas.openxmlformats.org/officeDocument/2006/relationships/hyperlink" Target="https://podminky.urs.cz/item/CS_URS_2023_02/631319012" TargetMode="External"/><Relationship Id="rId33" Type="http://schemas.openxmlformats.org/officeDocument/2006/relationships/hyperlink" Target="https://podminky.urs.cz/item/CS_URS_2023_02/997013814" TargetMode="External"/><Relationship Id="rId108" Type="http://schemas.openxmlformats.org/officeDocument/2006/relationships/hyperlink" Target="https://podminky.urs.cz/item/CS_URS_2023_02/764521464" TargetMode="External"/><Relationship Id="rId129" Type="http://schemas.openxmlformats.org/officeDocument/2006/relationships/hyperlink" Target="https://podminky.urs.cz/item/CS_URS_2023_02/766671003" TargetMode="External"/><Relationship Id="rId54" Type="http://schemas.openxmlformats.org/officeDocument/2006/relationships/hyperlink" Target="https://podminky.urs.cz/item/CS_URS_2023_02/998713181" TargetMode="External"/><Relationship Id="rId75" Type="http://schemas.openxmlformats.org/officeDocument/2006/relationships/hyperlink" Target="https://podminky.urs.cz/item/CS_URS_2023_02/763131751" TargetMode="External"/><Relationship Id="rId96" Type="http://schemas.openxmlformats.org/officeDocument/2006/relationships/hyperlink" Target="https://podminky.urs.cz/item/CS_URS_2023_02/764221407" TargetMode="External"/><Relationship Id="rId140" Type="http://schemas.openxmlformats.org/officeDocument/2006/relationships/hyperlink" Target="https://podminky.urs.cz/item/CS_URS_2023_02/998767181" TargetMode="External"/><Relationship Id="rId161" Type="http://schemas.openxmlformats.org/officeDocument/2006/relationships/hyperlink" Target="https://podminky.urs.cz/item/CS_URS_2023_02/784171121" TargetMode="External"/><Relationship Id="rId6" Type="http://schemas.openxmlformats.org/officeDocument/2006/relationships/hyperlink" Target="https://podminky.urs.cz/item/CS_URS_2023_02/622212051" TargetMode="External"/><Relationship Id="rId23" Type="http://schemas.openxmlformats.org/officeDocument/2006/relationships/hyperlink" Target="https://podminky.urs.cz/item/CS_URS_2023_02/978015391" TargetMode="External"/><Relationship Id="rId28" Type="http://schemas.openxmlformats.org/officeDocument/2006/relationships/hyperlink" Target="https://podminky.urs.cz/item/CS_URS_2023_02/997013501" TargetMode="External"/><Relationship Id="rId49" Type="http://schemas.openxmlformats.org/officeDocument/2006/relationships/hyperlink" Target="https://podminky.urs.cz/item/CS_URS_2023_02/713131151" TargetMode="External"/><Relationship Id="rId114" Type="http://schemas.openxmlformats.org/officeDocument/2006/relationships/hyperlink" Target="https://podminky.urs.cz/item/CS_URS_2023_02/765135023" TargetMode="External"/><Relationship Id="rId119" Type="http://schemas.openxmlformats.org/officeDocument/2006/relationships/hyperlink" Target="https://podminky.urs.cz/item/CS_URS_2023_02/765191045" TargetMode="External"/><Relationship Id="rId44" Type="http://schemas.openxmlformats.org/officeDocument/2006/relationships/hyperlink" Target="https://podminky.urs.cz/item/CS_URS_2023_02/712391383" TargetMode="External"/><Relationship Id="rId60" Type="http://schemas.openxmlformats.org/officeDocument/2006/relationships/hyperlink" Target="https://podminky.urs.cz/item/CS_URS_2023_02/998721181" TargetMode="External"/><Relationship Id="rId65" Type="http://schemas.openxmlformats.org/officeDocument/2006/relationships/hyperlink" Target="https://podminky.urs.cz/item/CS_URS_2023_02/762332131" TargetMode="External"/><Relationship Id="rId81" Type="http://schemas.openxmlformats.org/officeDocument/2006/relationships/hyperlink" Target="https://podminky.urs.cz/item/CS_URS_2023_02/998763381" TargetMode="External"/><Relationship Id="rId86" Type="http://schemas.openxmlformats.org/officeDocument/2006/relationships/hyperlink" Target="https://podminky.urs.cz/item/CS_URS_2023_02/764002414" TargetMode="External"/><Relationship Id="rId130" Type="http://schemas.openxmlformats.org/officeDocument/2006/relationships/hyperlink" Target="https://podminky.urs.cz/item/CS_URS_2023_02/766671004" TargetMode="External"/><Relationship Id="rId135" Type="http://schemas.openxmlformats.org/officeDocument/2006/relationships/hyperlink" Target="https://podminky.urs.cz/item/CS_URS_2023_02/998766181" TargetMode="External"/><Relationship Id="rId151" Type="http://schemas.openxmlformats.org/officeDocument/2006/relationships/hyperlink" Target="https://podminky.urs.cz/item/CS_URS_2023_02/771592011" TargetMode="External"/><Relationship Id="rId156" Type="http://schemas.openxmlformats.org/officeDocument/2006/relationships/hyperlink" Target="https://podminky.urs.cz/item/CS_URS_2023_02/783827425" TargetMode="External"/><Relationship Id="rId177" Type="http://schemas.openxmlformats.org/officeDocument/2006/relationships/drawing" Target="../drawings/drawing2.xml"/><Relationship Id="rId172" Type="http://schemas.openxmlformats.org/officeDocument/2006/relationships/hyperlink" Target="https://podminky.urs.cz/item/CS_URS_2023_02/789326311" TargetMode="External"/><Relationship Id="rId13" Type="http://schemas.openxmlformats.org/officeDocument/2006/relationships/hyperlink" Target="https://podminky.urs.cz/item/CS_URS_2023_02/631319173" TargetMode="External"/><Relationship Id="rId18" Type="http://schemas.openxmlformats.org/officeDocument/2006/relationships/hyperlink" Target="https://podminky.urs.cz/item/CS_URS_2023_02/952901111" TargetMode="External"/><Relationship Id="rId39" Type="http://schemas.openxmlformats.org/officeDocument/2006/relationships/hyperlink" Target="https://podminky.urs.cz/item/CS_URS_2023_02/712341559" TargetMode="External"/><Relationship Id="rId109" Type="http://schemas.openxmlformats.org/officeDocument/2006/relationships/hyperlink" Target="https://podminky.urs.cz/item/CS_URS_2023_02/764528422" TargetMode="External"/><Relationship Id="rId34" Type="http://schemas.openxmlformats.org/officeDocument/2006/relationships/hyperlink" Target="https://podminky.urs.cz/item/CS_URS_2023_02/997013847" TargetMode="External"/><Relationship Id="rId50" Type="http://schemas.openxmlformats.org/officeDocument/2006/relationships/hyperlink" Target="https://podminky.urs.cz/item/CS_URS_2023_02/713140823" TargetMode="External"/><Relationship Id="rId55" Type="http://schemas.openxmlformats.org/officeDocument/2006/relationships/hyperlink" Target="https://podminky.urs.cz/item/CS_URS_2023_02/721174055" TargetMode="External"/><Relationship Id="rId76" Type="http://schemas.openxmlformats.org/officeDocument/2006/relationships/hyperlink" Target="https://podminky.urs.cz/item/CS_URS_2023_02/763131771" TargetMode="External"/><Relationship Id="rId97" Type="http://schemas.openxmlformats.org/officeDocument/2006/relationships/hyperlink" Target="https://podminky.urs.cz/item/CS_URS_2023_02/764221437" TargetMode="External"/><Relationship Id="rId104" Type="http://schemas.openxmlformats.org/officeDocument/2006/relationships/hyperlink" Target="https://podminky.urs.cz/item/CS_URS_2023_02/764321403" TargetMode="External"/><Relationship Id="rId120" Type="http://schemas.openxmlformats.org/officeDocument/2006/relationships/hyperlink" Target="https://podminky.urs.cz/item/CS_URS_2023_02/765191051" TargetMode="External"/><Relationship Id="rId125" Type="http://schemas.openxmlformats.org/officeDocument/2006/relationships/hyperlink" Target="https://podminky.urs.cz/item/CS_URS_2023_02/998765102" TargetMode="External"/><Relationship Id="rId141" Type="http://schemas.openxmlformats.org/officeDocument/2006/relationships/hyperlink" Target="https://podminky.urs.cz/item/CS_URS_2023_02/771111011" TargetMode="External"/><Relationship Id="rId146" Type="http://schemas.openxmlformats.org/officeDocument/2006/relationships/hyperlink" Target="https://podminky.urs.cz/item/CS_URS_2023_02/771591112" TargetMode="External"/><Relationship Id="rId167" Type="http://schemas.openxmlformats.org/officeDocument/2006/relationships/hyperlink" Target="https://podminky.urs.cz/item/CS_URS_2023_02/789111141" TargetMode="External"/><Relationship Id="rId7" Type="http://schemas.openxmlformats.org/officeDocument/2006/relationships/hyperlink" Target="https://podminky.urs.cz/item/CS_URS_2023_02/622252002" TargetMode="External"/><Relationship Id="rId71" Type="http://schemas.openxmlformats.org/officeDocument/2006/relationships/hyperlink" Target="https://podminky.urs.cz/item/CS_URS_2023_02/762395000" TargetMode="External"/><Relationship Id="rId92" Type="http://schemas.openxmlformats.org/officeDocument/2006/relationships/hyperlink" Target="https://podminky.urs.cz/item/CS_URS_2023_02/764121401" TargetMode="External"/><Relationship Id="rId162" Type="http://schemas.openxmlformats.org/officeDocument/2006/relationships/hyperlink" Target="https://podminky.urs.cz/item/CS_URS_2023_02/784181121" TargetMode="External"/><Relationship Id="rId2" Type="http://schemas.openxmlformats.org/officeDocument/2006/relationships/hyperlink" Target="https://podminky.urs.cz/item/CS_URS_2023_02/314291511" TargetMode="External"/><Relationship Id="rId29" Type="http://schemas.openxmlformats.org/officeDocument/2006/relationships/hyperlink" Target="https://podminky.urs.cz/item/CS_URS_2023_02/997013509" TargetMode="External"/><Relationship Id="rId24" Type="http://schemas.openxmlformats.org/officeDocument/2006/relationships/hyperlink" Target="https://podminky.urs.cz/item/CS_URS_2023_02/997013213" TargetMode="External"/><Relationship Id="rId40" Type="http://schemas.openxmlformats.org/officeDocument/2006/relationships/hyperlink" Target="https://podminky.urs.cz/item/CS_URS_2023_02/712361703" TargetMode="External"/><Relationship Id="rId45" Type="http://schemas.openxmlformats.org/officeDocument/2006/relationships/hyperlink" Target="https://podminky.urs.cz/item/CS_URS_2023_02/712661801" TargetMode="External"/><Relationship Id="rId66" Type="http://schemas.openxmlformats.org/officeDocument/2006/relationships/hyperlink" Target="https://podminky.urs.cz/item/CS_URS_2023_02/762341210" TargetMode="External"/><Relationship Id="rId87" Type="http://schemas.openxmlformats.org/officeDocument/2006/relationships/hyperlink" Target="https://podminky.urs.cz/item/CS_URS_2023_02/764002801" TargetMode="External"/><Relationship Id="rId110" Type="http://schemas.openxmlformats.org/officeDocument/2006/relationships/hyperlink" Target="https://podminky.urs.cz/item/CS_URS_2023_02/998764102" TargetMode="External"/><Relationship Id="rId115" Type="http://schemas.openxmlformats.org/officeDocument/2006/relationships/hyperlink" Target="https://podminky.urs.cz/item/CS_URS_2023_02/765191021" TargetMode="External"/><Relationship Id="rId131" Type="http://schemas.openxmlformats.org/officeDocument/2006/relationships/hyperlink" Target="https://podminky.urs.cz/item/CS_URS_2023_02/766671005" TargetMode="External"/><Relationship Id="rId136" Type="http://schemas.openxmlformats.org/officeDocument/2006/relationships/hyperlink" Target="https://podminky.urs.cz/item/CS_URS_2023_02/767161850" TargetMode="External"/><Relationship Id="rId157" Type="http://schemas.openxmlformats.org/officeDocument/2006/relationships/hyperlink" Target="https://podminky.urs.cz/item/CS_URS_2023_02/784111001" TargetMode="External"/><Relationship Id="rId61" Type="http://schemas.openxmlformats.org/officeDocument/2006/relationships/hyperlink" Target="https://podminky.urs.cz/item/CS_URS_2023_02/741372061" TargetMode="External"/><Relationship Id="rId82" Type="http://schemas.openxmlformats.org/officeDocument/2006/relationships/hyperlink" Target="https://podminky.urs.cz/item/CS_URS_2023_02/764001821" TargetMode="External"/><Relationship Id="rId152" Type="http://schemas.openxmlformats.org/officeDocument/2006/relationships/hyperlink" Target="https://podminky.urs.cz/item/CS_URS_2023_02/998771102" TargetMode="External"/><Relationship Id="rId173" Type="http://schemas.openxmlformats.org/officeDocument/2006/relationships/hyperlink" Target="https://podminky.urs.cz/item/CS_URS_2023_02/789326316" TargetMode="External"/><Relationship Id="rId19" Type="http://schemas.openxmlformats.org/officeDocument/2006/relationships/hyperlink" Target="https://podminky.urs.cz/item/CS_URS_2023_02/962031136" TargetMode="External"/><Relationship Id="rId14" Type="http://schemas.openxmlformats.org/officeDocument/2006/relationships/hyperlink" Target="https://podminky.urs.cz/item/CS_URS_2023_02/631362021" TargetMode="External"/><Relationship Id="rId30" Type="http://schemas.openxmlformats.org/officeDocument/2006/relationships/hyperlink" Target="https://podminky.urs.cz/item/CS_URS_2023_02/997013631" TargetMode="External"/><Relationship Id="rId35" Type="http://schemas.openxmlformats.org/officeDocument/2006/relationships/hyperlink" Target="https://podminky.urs.cz/item/CS_URS_2023_02/997013861" TargetMode="External"/><Relationship Id="rId56" Type="http://schemas.openxmlformats.org/officeDocument/2006/relationships/hyperlink" Target="https://podminky.urs.cz/item/CS_URS_2023_02/721210822" TargetMode="External"/><Relationship Id="rId77" Type="http://schemas.openxmlformats.org/officeDocument/2006/relationships/hyperlink" Target="https://podminky.urs.cz/item/CS_URS_2023_02/763161718" TargetMode="External"/><Relationship Id="rId100" Type="http://schemas.openxmlformats.org/officeDocument/2006/relationships/hyperlink" Target="https://podminky.urs.cz/item/CS_URS_2023_02/764223456" TargetMode="External"/><Relationship Id="rId105" Type="http://schemas.openxmlformats.org/officeDocument/2006/relationships/hyperlink" Target="https://podminky.urs.cz/item/CS_URS_2023_02/764321404" TargetMode="External"/><Relationship Id="rId126" Type="http://schemas.openxmlformats.org/officeDocument/2006/relationships/hyperlink" Target="https://podminky.urs.cz/item/CS_URS_2023_02/998765181" TargetMode="External"/><Relationship Id="rId147" Type="http://schemas.openxmlformats.org/officeDocument/2006/relationships/hyperlink" Target="https://podminky.urs.cz/item/CS_URS_2023_02/771591115" TargetMode="External"/><Relationship Id="rId168" Type="http://schemas.openxmlformats.org/officeDocument/2006/relationships/hyperlink" Target="https://podminky.urs.cz/item/CS_URS_2023_02/789111151" TargetMode="External"/><Relationship Id="rId8" Type="http://schemas.openxmlformats.org/officeDocument/2006/relationships/hyperlink" Target="https://podminky.urs.cz/item/CS_URS_2023_02/622321141" TargetMode="External"/><Relationship Id="rId51" Type="http://schemas.openxmlformats.org/officeDocument/2006/relationships/hyperlink" Target="https://podminky.urs.cz/item/CS_URS_2023_02/713151111" TargetMode="External"/><Relationship Id="rId72" Type="http://schemas.openxmlformats.org/officeDocument/2006/relationships/hyperlink" Target="https://podminky.urs.cz/item/CS_URS_2023_02/998762102" TargetMode="External"/><Relationship Id="rId93" Type="http://schemas.openxmlformats.org/officeDocument/2006/relationships/hyperlink" Target="https://podminky.urs.cz/item/CS_URS_2023_02/764121403" TargetMode="External"/><Relationship Id="rId98" Type="http://schemas.openxmlformats.org/officeDocument/2006/relationships/hyperlink" Target="https://podminky.urs.cz/item/CS_URS_2023_02/764222403" TargetMode="External"/><Relationship Id="rId121" Type="http://schemas.openxmlformats.org/officeDocument/2006/relationships/hyperlink" Target="https://podminky.urs.cz/item/CS_URS_2023_02/765191061" TargetMode="External"/><Relationship Id="rId142" Type="http://schemas.openxmlformats.org/officeDocument/2006/relationships/hyperlink" Target="https://podminky.urs.cz/item/CS_URS_2023_02/771121011" TargetMode="External"/><Relationship Id="rId163" Type="http://schemas.openxmlformats.org/officeDocument/2006/relationships/hyperlink" Target="https://podminky.urs.cz/item/CS_URS_2023_02/784191003" TargetMode="External"/><Relationship Id="rId3" Type="http://schemas.openxmlformats.org/officeDocument/2006/relationships/hyperlink" Target="https://podminky.urs.cz/item/CS_URS_2023_02/622131101" TargetMode="External"/><Relationship Id="rId25" Type="http://schemas.openxmlformats.org/officeDocument/2006/relationships/hyperlink" Target="https://podminky.urs.cz/item/CS_URS_2023_02/997013219" TargetMode="External"/><Relationship Id="rId46" Type="http://schemas.openxmlformats.org/officeDocument/2006/relationships/hyperlink" Target="https://podminky.urs.cz/item/CS_URS_2023_02/998712102" TargetMode="External"/><Relationship Id="rId67" Type="http://schemas.openxmlformats.org/officeDocument/2006/relationships/hyperlink" Target="https://podminky.urs.cz/item/CS_URS_2023_02/762341811" TargetMode="External"/><Relationship Id="rId116" Type="http://schemas.openxmlformats.org/officeDocument/2006/relationships/hyperlink" Target="https://podminky.urs.cz/item/CS_URS_2023_02/765191031" TargetMode="External"/><Relationship Id="rId137" Type="http://schemas.openxmlformats.org/officeDocument/2006/relationships/hyperlink" Target="https://podminky.urs.cz/item/CS_URS_2023_02/767832802" TargetMode="External"/><Relationship Id="rId158" Type="http://schemas.openxmlformats.org/officeDocument/2006/relationships/hyperlink" Target="https://podminky.urs.cz/item/CS_URS_2023_02/784121001" TargetMode="External"/><Relationship Id="rId20" Type="http://schemas.openxmlformats.org/officeDocument/2006/relationships/hyperlink" Target="https://podminky.urs.cz/item/CS_URS_2023_02/965042141" TargetMode="External"/><Relationship Id="rId41" Type="http://schemas.openxmlformats.org/officeDocument/2006/relationships/hyperlink" Target="https://podminky.urs.cz/item/CS_URS_2023_02/712361803" TargetMode="External"/><Relationship Id="rId62" Type="http://schemas.openxmlformats.org/officeDocument/2006/relationships/hyperlink" Target="https://podminky.urs.cz/item/CS_URS_2023_02/741810002" TargetMode="External"/><Relationship Id="rId83" Type="http://schemas.openxmlformats.org/officeDocument/2006/relationships/hyperlink" Target="https://podminky.urs.cz/item/CS_URS_2023_02/764001851" TargetMode="External"/><Relationship Id="rId88" Type="http://schemas.openxmlformats.org/officeDocument/2006/relationships/hyperlink" Target="https://podminky.urs.cz/item/CS_URS_2023_02/764002841" TargetMode="External"/><Relationship Id="rId111" Type="http://schemas.openxmlformats.org/officeDocument/2006/relationships/hyperlink" Target="https://podminky.urs.cz/item/CS_URS_2023_02/998764181" TargetMode="External"/><Relationship Id="rId132" Type="http://schemas.openxmlformats.org/officeDocument/2006/relationships/hyperlink" Target="https://podminky.urs.cz/item/CS_URS_2023_02/766674811" TargetMode="External"/><Relationship Id="rId153" Type="http://schemas.openxmlformats.org/officeDocument/2006/relationships/hyperlink" Target="https://podminky.urs.cz/item/CS_URS_2023_02/998771181" TargetMode="External"/><Relationship Id="rId174" Type="http://schemas.openxmlformats.org/officeDocument/2006/relationships/hyperlink" Target="https://podminky.urs.cz/item/CS_URS_2023_02/789326321" TargetMode="External"/><Relationship Id="rId15" Type="http://schemas.openxmlformats.org/officeDocument/2006/relationships/hyperlink" Target="https://podminky.urs.cz/item/CS_URS_2023_02/635321225" TargetMode="External"/><Relationship Id="rId36" Type="http://schemas.openxmlformats.org/officeDocument/2006/relationships/hyperlink" Target="https://podminky.urs.cz/item/CS_URS_2023_02/998018001" TargetMode="External"/><Relationship Id="rId57" Type="http://schemas.openxmlformats.org/officeDocument/2006/relationships/hyperlink" Target="https://podminky.urs.cz/item/CS_URS_2023_02/721233221" TargetMode="External"/><Relationship Id="rId106" Type="http://schemas.openxmlformats.org/officeDocument/2006/relationships/hyperlink" Target="https://podminky.urs.cz/item/CS_URS_2023_02/764321405" TargetMode="External"/><Relationship Id="rId127" Type="http://schemas.openxmlformats.org/officeDocument/2006/relationships/hyperlink" Target="https://podminky.urs.cz/item/CS_URS_2023_02/766231113" TargetMode="External"/><Relationship Id="rId10" Type="http://schemas.openxmlformats.org/officeDocument/2006/relationships/hyperlink" Target="https://podminky.urs.cz/item/CS_URS_2023_02/622531022" TargetMode="External"/><Relationship Id="rId31" Type="http://schemas.openxmlformats.org/officeDocument/2006/relationships/hyperlink" Target="https://podminky.urs.cz/item/CS_URS_2023_02/997013811" TargetMode="External"/><Relationship Id="rId52" Type="http://schemas.openxmlformats.org/officeDocument/2006/relationships/hyperlink" Target="https://podminky.urs.cz/item/CS_URS_2023_02/713151813" TargetMode="External"/><Relationship Id="rId73" Type="http://schemas.openxmlformats.org/officeDocument/2006/relationships/hyperlink" Target="https://podminky.urs.cz/item/CS_URS_2023_02/998762181" TargetMode="External"/><Relationship Id="rId78" Type="http://schemas.openxmlformats.org/officeDocument/2006/relationships/hyperlink" Target="https://podminky.urs.cz/item/CS_URS_2023_02/763161745" TargetMode="External"/><Relationship Id="rId94" Type="http://schemas.openxmlformats.org/officeDocument/2006/relationships/hyperlink" Target="https://podminky.urs.cz/item/CS_URS_2023_02/764121405" TargetMode="External"/><Relationship Id="rId99" Type="http://schemas.openxmlformats.org/officeDocument/2006/relationships/hyperlink" Target="https://podminky.urs.cz/item/CS_URS_2023_02/764222432" TargetMode="External"/><Relationship Id="rId101" Type="http://schemas.openxmlformats.org/officeDocument/2006/relationships/hyperlink" Target="https://podminky.urs.cz/item/CS_URS_2023_02/764224411" TargetMode="External"/><Relationship Id="rId122" Type="http://schemas.openxmlformats.org/officeDocument/2006/relationships/hyperlink" Target="https://podminky.urs.cz/item/CS_URS_2023_02/765191071" TargetMode="External"/><Relationship Id="rId143" Type="http://schemas.openxmlformats.org/officeDocument/2006/relationships/hyperlink" Target="https://podminky.urs.cz/item/CS_URS_2023_02/771151021" TargetMode="External"/><Relationship Id="rId148" Type="http://schemas.openxmlformats.org/officeDocument/2006/relationships/hyperlink" Target="https://podminky.urs.cz/item/CS_URS_2023_02/771591241" TargetMode="External"/><Relationship Id="rId164" Type="http://schemas.openxmlformats.org/officeDocument/2006/relationships/hyperlink" Target="https://podminky.urs.cz/item/CS_URS_2023_02/784191005" TargetMode="External"/><Relationship Id="rId169" Type="http://schemas.openxmlformats.org/officeDocument/2006/relationships/hyperlink" Target="https://podminky.urs.cz/item/CS_URS_2023_02/789111220" TargetMode="External"/><Relationship Id="rId4" Type="http://schemas.openxmlformats.org/officeDocument/2006/relationships/hyperlink" Target="https://podminky.urs.cz/item/CS_URS_2023_02/622151031" TargetMode="External"/><Relationship Id="rId9" Type="http://schemas.openxmlformats.org/officeDocument/2006/relationships/hyperlink" Target="https://podminky.urs.cz/item/CS_URS_2023_02/622321191" TargetMode="External"/><Relationship Id="rId26" Type="http://schemas.openxmlformats.org/officeDocument/2006/relationships/hyperlink" Target="https://podminky.urs.cz/item/CS_URS_2023_02/997013312" TargetMode="External"/><Relationship Id="rId47" Type="http://schemas.openxmlformats.org/officeDocument/2006/relationships/hyperlink" Target="https://podminky.urs.cz/item/CS_URS_2023_02/998712181" TargetMode="External"/><Relationship Id="rId68" Type="http://schemas.openxmlformats.org/officeDocument/2006/relationships/hyperlink" Target="https://podminky.urs.cz/item/CS_URS_2023_02/762342511" TargetMode="External"/><Relationship Id="rId89" Type="http://schemas.openxmlformats.org/officeDocument/2006/relationships/hyperlink" Target="https://podminky.urs.cz/item/CS_URS_2023_02/764002871" TargetMode="External"/><Relationship Id="rId112" Type="http://schemas.openxmlformats.org/officeDocument/2006/relationships/hyperlink" Target="https://podminky.urs.cz/item/CS_URS_2023_02/765111204" TargetMode="External"/><Relationship Id="rId133" Type="http://schemas.openxmlformats.org/officeDocument/2006/relationships/hyperlink" Target="https://podminky.urs.cz/item/CS_URS_2023_02/766674812" TargetMode="External"/><Relationship Id="rId154" Type="http://schemas.openxmlformats.org/officeDocument/2006/relationships/hyperlink" Target="https://podminky.urs.cz/item/CS_URS_2023_02/783801403" TargetMode="External"/><Relationship Id="rId175" Type="http://schemas.openxmlformats.org/officeDocument/2006/relationships/hyperlink" Target="https://podminky.urs.cz/item/CS_URS_2023_02/218203403" TargetMode="External"/><Relationship Id="rId16" Type="http://schemas.openxmlformats.org/officeDocument/2006/relationships/hyperlink" Target="https://podminky.urs.cz/item/CS_URS_2023_02/949101111" TargetMode="External"/><Relationship Id="rId37" Type="http://schemas.openxmlformats.org/officeDocument/2006/relationships/hyperlink" Target="https://podminky.urs.cz/item/CS_URS_2023_02/712311101" TargetMode="External"/><Relationship Id="rId58" Type="http://schemas.openxmlformats.org/officeDocument/2006/relationships/hyperlink" Target="https://podminky.urs.cz/item/CS_URS_2023_02/721290111" TargetMode="External"/><Relationship Id="rId79" Type="http://schemas.openxmlformats.org/officeDocument/2006/relationships/hyperlink" Target="https://podminky.urs.cz/item/CS_URS_2023_02/763161821" TargetMode="External"/><Relationship Id="rId102" Type="http://schemas.openxmlformats.org/officeDocument/2006/relationships/hyperlink" Target="https://podminky.urs.cz/item/CS_URS_2023_02/764225446" TargetMode="External"/><Relationship Id="rId123" Type="http://schemas.openxmlformats.org/officeDocument/2006/relationships/hyperlink" Target="https://podminky.urs.cz/item/CS_URS_2023_02/765191091" TargetMode="External"/><Relationship Id="rId144" Type="http://schemas.openxmlformats.org/officeDocument/2006/relationships/hyperlink" Target="https://podminky.urs.cz/item/CS_URS_2023_02/771474112" TargetMode="External"/><Relationship Id="rId90" Type="http://schemas.openxmlformats.org/officeDocument/2006/relationships/hyperlink" Target="https://podminky.urs.cz/item/CS_URS_2023_02/764002881" TargetMode="External"/><Relationship Id="rId165" Type="http://schemas.openxmlformats.org/officeDocument/2006/relationships/hyperlink" Target="https://podminky.urs.cz/item/CS_URS_2023_02/784191007" TargetMode="External"/><Relationship Id="rId27" Type="http://schemas.openxmlformats.org/officeDocument/2006/relationships/hyperlink" Target="https://podminky.urs.cz/item/CS_URS_2023_02/997013322" TargetMode="External"/><Relationship Id="rId48" Type="http://schemas.openxmlformats.org/officeDocument/2006/relationships/hyperlink" Target="https://podminky.urs.cz/item/CS_URS_2023_02/713131141" TargetMode="External"/><Relationship Id="rId69" Type="http://schemas.openxmlformats.org/officeDocument/2006/relationships/hyperlink" Target="https://podminky.urs.cz/item/CS_URS_2023_02/762342812" TargetMode="External"/><Relationship Id="rId113" Type="http://schemas.openxmlformats.org/officeDocument/2006/relationships/hyperlink" Target="https://podminky.urs.cz/item/CS_URS_2023_02/765135021" TargetMode="External"/><Relationship Id="rId134" Type="http://schemas.openxmlformats.org/officeDocument/2006/relationships/hyperlink" Target="https://podminky.urs.cz/item/CS_URS_2023_02/998766102" TargetMode="External"/><Relationship Id="rId80" Type="http://schemas.openxmlformats.org/officeDocument/2006/relationships/hyperlink" Target="https://podminky.urs.cz/item/CS_URS_2023_02/998763302" TargetMode="External"/><Relationship Id="rId155" Type="http://schemas.openxmlformats.org/officeDocument/2006/relationships/hyperlink" Target="https://podminky.urs.cz/item/CS_URS_2023_02/783823135" TargetMode="External"/><Relationship Id="rId176" Type="http://schemas.openxmlformats.org/officeDocument/2006/relationships/hyperlink" Target="https://podminky.urs.cz/item/CS_URS_2023_02/HZS2232" TargetMode="External"/><Relationship Id="rId17" Type="http://schemas.openxmlformats.org/officeDocument/2006/relationships/hyperlink" Target="https://podminky.urs.cz/item/CS_URS_2023_02/949101112" TargetMode="External"/><Relationship Id="rId38" Type="http://schemas.openxmlformats.org/officeDocument/2006/relationships/hyperlink" Target="https://podminky.urs.cz/item/CS_URS_2023_02/712340831" TargetMode="External"/><Relationship Id="rId59" Type="http://schemas.openxmlformats.org/officeDocument/2006/relationships/hyperlink" Target="https://podminky.urs.cz/item/CS_URS_2023_02/998721102" TargetMode="External"/><Relationship Id="rId103" Type="http://schemas.openxmlformats.org/officeDocument/2006/relationships/hyperlink" Target="https://podminky.urs.cz/item/CS_URS_2023_02/764306122" TargetMode="External"/><Relationship Id="rId124" Type="http://schemas.openxmlformats.org/officeDocument/2006/relationships/hyperlink" Target="https://podminky.urs.cz/item/CS_URS_2023_02/765192001" TargetMode="External"/><Relationship Id="rId70" Type="http://schemas.openxmlformats.org/officeDocument/2006/relationships/hyperlink" Target="https://podminky.urs.cz/item/CS_URS_2023_02/762361313" TargetMode="External"/><Relationship Id="rId91" Type="http://schemas.openxmlformats.org/officeDocument/2006/relationships/hyperlink" Target="https://podminky.urs.cz/item/CS_URS_2023_02/764021404" TargetMode="External"/><Relationship Id="rId145" Type="http://schemas.openxmlformats.org/officeDocument/2006/relationships/hyperlink" Target="https://podminky.urs.cz/item/CS_URS_2023_02/771574475" TargetMode="External"/><Relationship Id="rId166" Type="http://schemas.openxmlformats.org/officeDocument/2006/relationships/hyperlink" Target="https://podminky.urs.cz/item/CS_URS_2023_02/784211111" TargetMode="External"/><Relationship Id="rId1" Type="http://schemas.openxmlformats.org/officeDocument/2006/relationships/hyperlink" Target="https://podminky.urs.cz/item/CS_URS_2023_02/314238285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45303000" TargetMode="External"/><Relationship Id="rId2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013254000" TargetMode="External"/><Relationship Id="rId6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070001000" TargetMode="External"/><Relationship Id="rId4" Type="http://schemas.openxmlformats.org/officeDocument/2006/relationships/hyperlink" Target="https://podminky.urs.cz/item/CS_URS_2023_02/0633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18" workbookViewId="0">
      <selection activeCell="K7" sqref="K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R5" s="21"/>
      <c r="BE5" s="270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275" t="s">
        <v>1813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R6" s="21"/>
      <c r="BE6" s="271"/>
      <c r="BS6" s="18" t="s">
        <v>6</v>
      </c>
    </row>
    <row r="7" spans="1:74" ht="12" customHeight="1" x14ac:dyDescent="0.2">
      <c r="B7" s="21"/>
      <c r="D7" s="28" t="s">
        <v>17</v>
      </c>
      <c r="K7" s="26" t="s">
        <v>18</v>
      </c>
      <c r="AK7" s="28" t="s">
        <v>19</v>
      </c>
      <c r="AN7" s="26" t="s">
        <v>18</v>
      </c>
      <c r="AR7" s="21"/>
      <c r="BE7" s="271"/>
      <c r="BS7" s="18" t="s">
        <v>6</v>
      </c>
    </row>
    <row r="8" spans="1:74" ht="12" customHeight="1" x14ac:dyDescent="0.2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71"/>
      <c r="BS8" s="18" t="s">
        <v>6</v>
      </c>
    </row>
    <row r="9" spans="1:74" ht="14.45" customHeight="1" x14ac:dyDescent="0.2">
      <c r="B9" s="21"/>
      <c r="AR9" s="21"/>
      <c r="BE9" s="271"/>
      <c r="BS9" s="18" t="s">
        <v>6</v>
      </c>
    </row>
    <row r="10" spans="1:74" ht="12" customHeight="1" x14ac:dyDescent="0.2">
      <c r="B10" s="21"/>
      <c r="D10" s="28" t="s">
        <v>24</v>
      </c>
      <c r="AK10" s="28" t="s">
        <v>25</v>
      </c>
      <c r="AN10" s="26" t="s">
        <v>18</v>
      </c>
      <c r="AR10" s="21"/>
      <c r="BE10" s="271"/>
      <c r="BS10" s="18" t="s">
        <v>6</v>
      </c>
    </row>
    <row r="11" spans="1:74" ht="18.399999999999999" customHeight="1" x14ac:dyDescent="0.2">
      <c r="B11" s="21"/>
      <c r="E11" s="26" t="s">
        <v>26</v>
      </c>
      <c r="AK11" s="28" t="s">
        <v>27</v>
      </c>
      <c r="AN11" s="26" t="s">
        <v>18</v>
      </c>
      <c r="AR11" s="21"/>
      <c r="BE11" s="271"/>
      <c r="BS11" s="18" t="s">
        <v>6</v>
      </c>
    </row>
    <row r="12" spans="1:74" ht="6.95" customHeight="1" x14ac:dyDescent="0.2">
      <c r="B12" s="21"/>
      <c r="AR12" s="21"/>
      <c r="BE12" s="271"/>
      <c r="BS12" s="18" t="s">
        <v>6</v>
      </c>
    </row>
    <row r="13" spans="1:74" ht="12" customHeight="1" x14ac:dyDescent="0.2">
      <c r="B13" s="21"/>
      <c r="D13" s="28" t="s">
        <v>28</v>
      </c>
      <c r="AK13" s="28" t="s">
        <v>25</v>
      </c>
      <c r="AN13" s="30" t="s">
        <v>29</v>
      </c>
      <c r="AR13" s="21"/>
      <c r="BE13" s="271"/>
      <c r="BS13" s="18" t="s">
        <v>6</v>
      </c>
    </row>
    <row r="14" spans="1:74" ht="12.75" x14ac:dyDescent="0.2">
      <c r="B14" s="21"/>
      <c r="E14" s="276" t="s">
        <v>29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27</v>
      </c>
      <c r="AN14" s="30" t="s">
        <v>29</v>
      </c>
      <c r="AR14" s="21"/>
      <c r="BE14" s="271"/>
      <c r="BS14" s="18" t="s">
        <v>6</v>
      </c>
    </row>
    <row r="15" spans="1:74" ht="6.95" customHeight="1" x14ac:dyDescent="0.2">
      <c r="B15" s="21"/>
      <c r="AR15" s="21"/>
      <c r="BE15" s="271"/>
      <c r="BS15" s="18" t="s">
        <v>4</v>
      </c>
    </row>
    <row r="16" spans="1:74" ht="12" customHeight="1" x14ac:dyDescent="0.2">
      <c r="B16" s="21"/>
      <c r="D16" s="28" t="s">
        <v>30</v>
      </c>
      <c r="AK16" s="28" t="s">
        <v>25</v>
      </c>
      <c r="AN16" s="26" t="s">
        <v>18</v>
      </c>
      <c r="AR16" s="21"/>
      <c r="BE16" s="271"/>
      <c r="BS16" s="18" t="s">
        <v>4</v>
      </c>
    </row>
    <row r="17" spans="2:71" ht="18.399999999999999" customHeight="1" x14ac:dyDescent="0.2">
      <c r="B17" s="21"/>
      <c r="E17" s="26" t="s">
        <v>31</v>
      </c>
      <c r="AK17" s="28" t="s">
        <v>27</v>
      </c>
      <c r="AN17" s="26" t="s">
        <v>18</v>
      </c>
      <c r="AR17" s="21"/>
      <c r="BE17" s="271"/>
      <c r="BS17" s="18" t="s">
        <v>32</v>
      </c>
    </row>
    <row r="18" spans="2:71" ht="6.95" customHeight="1" x14ac:dyDescent="0.2">
      <c r="B18" s="21"/>
      <c r="AR18" s="21"/>
      <c r="BE18" s="271"/>
      <c r="BS18" s="18" t="s">
        <v>6</v>
      </c>
    </row>
    <row r="19" spans="2:71" ht="12" customHeight="1" x14ac:dyDescent="0.2">
      <c r="B19" s="21"/>
      <c r="D19" s="28" t="s">
        <v>33</v>
      </c>
      <c r="AK19" s="28" t="s">
        <v>25</v>
      </c>
      <c r="AN19" s="26" t="s">
        <v>34</v>
      </c>
      <c r="AR19" s="21"/>
      <c r="BE19" s="271"/>
      <c r="BS19" s="18" t="s">
        <v>6</v>
      </c>
    </row>
    <row r="20" spans="2:71" ht="18.399999999999999" customHeight="1" x14ac:dyDescent="0.2">
      <c r="B20" s="21"/>
      <c r="E20" s="26" t="s">
        <v>35</v>
      </c>
      <c r="AK20" s="28" t="s">
        <v>27</v>
      </c>
      <c r="AN20" s="26" t="s">
        <v>36</v>
      </c>
      <c r="AR20" s="21"/>
      <c r="BE20" s="271"/>
      <c r="BS20" s="18" t="s">
        <v>32</v>
      </c>
    </row>
    <row r="21" spans="2:71" ht="6.95" customHeight="1" x14ac:dyDescent="0.2">
      <c r="B21" s="21"/>
      <c r="AR21" s="21"/>
      <c r="BE21" s="271"/>
    </row>
    <row r="22" spans="2:71" ht="12" customHeight="1" x14ac:dyDescent="0.2">
      <c r="B22" s="21"/>
      <c r="D22" s="28" t="s">
        <v>37</v>
      </c>
      <c r="AR22" s="21"/>
      <c r="BE22" s="271"/>
    </row>
    <row r="23" spans="2:71" ht="47.25" customHeight="1" x14ac:dyDescent="0.2">
      <c r="B23" s="21"/>
      <c r="E23" s="278" t="s">
        <v>38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R23" s="21"/>
      <c r="BE23" s="271"/>
    </row>
    <row r="24" spans="2:71" ht="6.95" customHeight="1" x14ac:dyDescent="0.2">
      <c r="B24" s="21"/>
      <c r="AR24" s="21"/>
      <c r="BE24" s="271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1"/>
    </row>
    <row r="26" spans="2:71" s="1" customFormat="1" ht="25.9" customHeight="1" x14ac:dyDescent="0.2">
      <c r="B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9">
        <f>ROUND(AG54,2)</f>
        <v>0</v>
      </c>
      <c r="AL26" s="280"/>
      <c r="AM26" s="280"/>
      <c r="AN26" s="280"/>
      <c r="AO26" s="280"/>
      <c r="AR26" s="33"/>
      <c r="BE26" s="271"/>
    </row>
    <row r="27" spans="2:71" s="1" customFormat="1" ht="6.95" customHeight="1" x14ac:dyDescent="0.2">
      <c r="B27" s="33"/>
      <c r="AR27" s="33"/>
      <c r="BE27" s="271"/>
    </row>
    <row r="28" spans="2:71" s="1" customFormat="1" ht="12.75" x14ac:dyDescent="0.2">
      <c r="B28" s="33"/>
      <c r="L28" s="281" t="s">
        <v>40</v>
      </c>
      <c r="M28" s="281"/>
      <c r="N28" s="281"/>
      <c r="O28" s="281"/>
      <c r="P28" s="281"/>
      <c r="W28" s="281" t="s">
        <v>41</v>
      </c>
      <c r="X28" s="281"/>
      <c r="Y28" s="281"/>
      <c r="Z28" s="281"/>
      <c r="AA28" s="281"/>
      <c r="AB28" s="281"/>
      <c r="AC28" s="281"/>
      <c r="AD28" s="281"/>
      <c r="AE28" s="281"/>
      <c r="AK28" s="281" t="s">
        <v>42</v>
      </c>
      <c r="AL28" s="281"/>
      <c r="AM28" s="281"/>
      <c r="AN28" s="281"/>
      <c r="AO28" s="281"/>
      <c r="AR28" s="33"/>
      <c r="BE28" s="271"/>
    </row>
    <row r="29" spans="2:71" s="2" customFormat="1" ht="14.45" customHeight="1" x14ac:dyDescent="0.2">
      <c r="B29" s="37"/>
      <c r="D29" s="28" t="s">
        <v>43</v>
      </c>
      <c r="F29" s="28" t="s">
        <v>44</v>
      </c>
      <c r="L29" s="284">
        <v>0.21</v>
      </c>
      <c r="M29" s="283"/>
      <c r="N29" s="283"/>
      <c r="O29" s="283"/>
      <c r="P29" s="283"/>
      <c r="W29" s="282">
        <f>ROUND(AZ54,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2">
        <f>ROUND(AV54, 2)</f>
        <v>0</v>
      </c>
      <c r="AL29" s="283"/>
      <c r="AM29" s="283"/>
      <c r="AN29" s="283"/>
      <c r="AO29" s="283"/>
      <c r="AR29" s="37"/>
      <c r="BE29" s="272"/>
    </row>
    <row r="30" spans="2:71" s="2" customFormat="1" ht="14.45" customHeight="1" x14ac:dyDescent="0.2">
      <c r="B30" s="37"/>
      <c r="F30" s="28" t="s">
        <v>45</v>
      </c>
      <c r="L30" s="284">
        <v>0.15</v>
      </c>
      <c r="M30" s="283"/>
      <c r="N30" s="283"/>
      <c r="O30" s="283"/>
      <c r="P30" s="283"/>
      <c r="W30" s="282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2">
        <f>ROUND(AW54, 2)</f>
        <v>0</v>
      </c>
      <c r="AL30" s="283"/>
      <c r="AM30" s="283"/>
      <c r="AN30" s="283"/>
      <c r="AO30" s="283"/>
      <c r="AR30" s="37"/>
      <c r="BE30" s="272"/>
    </row>
    <row r="31" spans="2:71" s="2" customFormat="1" ht="14.45" hidden="1" customHeight="1" x14ac:dyDescent="0.2">
      <c r="B31" s="37"/>
      <c r="F31" s="28" t="s">
        <v>46</v>
      </c>
      <c r="L31" s="284">
        <v>0.21</v>
      </c>
      <c r="M31" s="283"/>
      <c r="N31" s="283"/>
      <c r="O31" s="283"/>
      <c r="P31" s="283"/>
      <c r="W31" s="282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2">
        <v>0</v>
      </c>
      <c r="AL31" s="283"/>
      <c r="AM31" s="283"/>
      <c r="AN31" s="283"/>
      <c r="AO31" s="283"/>
      <c r="AR31" s="37"/>
      <c r="BE31" s="272"/>
    </row>
    <row r="32" spans="2:71" s="2" customFormat="1" ht="14.45" hidden="1" customHeight="1" x14ac:dyDescent="0.2">
      <c r="B32" s="37"/>
      <c r="F32" s="28" t="s">
        <v>47</v>
      </c>
      <c r="L32" s="284">
        <v>0.15</v>
      </c>
      <c r="M32" s="283"/>
      <c r="N32" s="283"/>
      <c r="O32" s="283"/>
      <c r="P32" s="283"/>
      <c r="W32" s="282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2">
        <v>0</v>
      </c>
      <c r="AL32" s="283"/>
      <c r="AM32" s="283"/>
      <c r="AN32" s="283"/>
      <c r="AO32" s="283"/>
      <c r="AR32" s="37"/>
      <c r="BE32" s="272"/>
    </row>
    <row r="33" spans="2:44" s="2" customFormat="1" ht="14.45" hidden="1" customHeight="1" x14ac:dyDescent="0.2">
      <c r="B33" s="37"/>
      <c r="F33" s="28" t="s">
        <v>48</v>
      </c>
      <c r="L33" s="284">
        <v>0</v>
      </c>
      <c r="M33" s="283"/>
      <c r="N33" s="283"/>
      <c r="O33" s="283"/>
      <c r="P33" s="283"/>
      <c r="W33" s="282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2">
        <v>0</v>
      </c>
      <c r="AL33" s="283"/>
      <c r="AM33" s="283"/>
      <c r="AN33" s="283"/>
      <c r="AO33" s="283"/>
      <c r="AR33" s="37"/>
    </row>
    <row r="34" spans="2:44" s="1" customFormat="1" ht="6.95" customHeight="1" x14ac:dyDescent="0.2">
      <c r="B34" s="33"/>
      <c r="AR34" s="33"/>
    </row>
    <row r="35" spans="2:44" s="1" customFormat="1" ht="25.9" customHeight="1" x14ac:dyDescent="0.2">
      <c r="B35" s="33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85" t="s">
        <v>51</v>
      </c>
      <c r="Y35" s="286"/>
      <c r="Z35" s="286"/>
      <c r="AA35" s="286"/>
      <c r="AB35" s="286"/>
      <c r="AC35" s="40"/>
      <c r="AD35" s="40"/>
      <c r="AE35" s="40"/>
      <c r="AF35" s="40"/>
      <c r="AG35" s="40"/>
      <c r="AH35" s="40"/>
      <c r="AI35" s="40"/>
      <c r="AJ35" s="40"/>
      <c r="AK35" s="287">
        <f>SUM(AK26:AK33)</f>
        <v>0</v>
      </c>
      <c r="AL35" s="286"/>
      <c r="AM35" s="286"/>
      <c r="AN35" s="286"/>
      <c r="AO35" s="288"/>
      <c r="AP35" s="38"/>
      <c r="AQ35" s="38"/>
      <c r="AR35" s="33"/>
    </row>
    <row r="36" spans="2:44" s="1" customFormat="1" ht="6.95" customHeight="1" x14ac:dyDescent="0.2">
      <c r="B36" s="33"/>
      <c r="AR36" s="33"/>
    </row>
    <row r="37" spans="2:44" s="1" customFormat="1" ht="6.95" customHeight="1" x14ac:dyDescent="0.2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 x14ac:dyDescent="0.2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 x14ac:dyDescent="0.2">
      <c r="B42" s="33"/>
      <c r="C42" s="22" t="s">
        <v>52</v>
      </c>
      <c r="AR42" s="33"/>
    </row>
    <row r="43" spans="2:44" s="1" customFormat="1" ht="6.95" customHeight="1" x14ac:dyDescent="0.2">
      <c r="B43" s="33"/>
      <c r="AR43" s="33"/>
    </row>
    <row r="44" spans="2:44" s="3" customFormat="1" ht="12" customHeight="1" x14ac:dyDescent="0.2">
      <c r="B44" s="46"/>
      <c r="C44" s="28" t="s">
        <v>13</v>
      </c>
      <c r="L44" s="3" t="str">
        <f>K5</f>
        <v>2023-100</v>
      </c>
      <c r="AR44" s="46"/>
    </row>
    <row r="45" spans="2:44" s="4" customFormat="1" ht="36.950000000000003" customHeight="1" x14ac:dyDescent="0.2">
      <c r="B45" s="47"/>
      <c r="C45" s="48" t="s">
        <v>16</v>
      </c>
      <c r="L45" s="305" t="str">
        <f>K6</f>
        <v>VD Slapy – provozní budova, stavební úpravy šikmé střechy a navazující terasy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R45" s="47"/>
    </row>
    <row r="46" spans="2:44" s="1" customFormat="1" ht="6.95" customHeight="1" x14ac:dyDescent="0.2">
      <c r="B46" s="33"/>
      <c r="AR46" s="33"/>
    </row>
    <row r="47" spans="2:44" s="1" customFormat="1" ht="12" customHeight="1" x14ac:dyDescent="0.2">
      <c r="B47" s="33"/>
      <c r="C47" s="28" t="s">
        <v>20</v>
      </c>
      <c r="L47" s="49" t="str">
        <f>IF(K8="","",K8)</f>
        <v xml:space="preserve"> Rabyně</v>
      </c>
      <c r="AI47" s="28" t="s">
        <v>22</v>
      </c>
      <c r="AM47" s="289" t="str">
        <f>IF(AN8= "","",AN8)</f>
        <v>26. 6. 2023</v>
      </c>
      <c r="AN47" s="289"/>
      <c r="AR47" s="33"/>
    </row>
    <row r="48" spans="2:44" s="1" customFormat="1" ht="6.95" customHeight="1" x14ac:dyDescent="0.2">
      <c r="B48" s="33"/>
      <c r="AR48" s="33"/>
    </row>
    <row r="49" spans="1:91" s="1" customFormat="1" ht="25.7" customHeight="1" x14ac:dyDescent="0.2">
      <c r="B49" s="33"/>
      <c r="C49" s="28" t="s">
        <v>24</v>
      </c>
      <c r="L49" s="3" t="str">
        <f>IF(E11= "","",E11)</f>
        <v>Povodí Vltavy s.p.,Holečkova 3178/8,Smíchov,Praha5</v>
      </c>
      <c r="AI49" s="28" t="s">
        <v>30</v>
      </c>
      <c r="AM49" s="290" t="str">
        <f>IF(E17="","",E17)</f>
        <v>T4T s.r.o., P.Bezruče 1357, Kladno</v>
      </c>
      <c r="AN49" s="291"/>
      <c r="AO49" s="291"/>
      <c r="AP49" s="291"/>
      <c r="AR49" s="33"/>
      <c r="AS49" s="292" t="s">
        <v>53</v>
      </c>
      <c r="AT49" s="293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 x14ac:dyDescent="0.2">
      <c r="B50" s="33"/>
      <c r="C50" s="28" t="s">
        <v>28</v>
      </c>
      <c r="L50" s="3" t="str">
        <f>IF(E14= "Vyplň údaj","",E14)</f>
        <v/>
      </c>
      <c r="AI50" s="28" t="s">
        <v>33</v>
      </c>
      <c r="AM50" s="290" t="str">
        <f>IF(E20="","",E20)</f>
        <v>Ing. Kateřina Tumpachová</v>
      </c>
      <c r="AN50" s="291"/>
      <c r="AO50" s="291"/>
      <c r="AP50" s="291"/>
      <c r="AR50" s="33"/>
      <c r="AS50" s="294"/>
      <c r="AT50" s="295"/>
      <c r="BD50" s="54"/>
    </row>
    <row r="51" spans="1:91" s="1" customFormat="1" ht="10.9" customHeight="1" x14ac:dyDescent="0.2">
      <c r="B51" s="33"/>
      <c r="AR51" s="33"/>
      <c r="AS51" s="294"/>
      <c r="AT51" s="295"/>
      <c r="BD51" s="54"/>
    </row>
    <row r="52" spans="1:91" s="1" customFormat="1" ht="29.25" customHeight="1" x14ac:dyDescent="0.2">
      <c r="B52" s="33"/>
      <c r="C52" s="301" t="s">
        <v>54</v>
      </c>
      <c r="D52" s="302"/>
      <c r="E52" s="302"/>
      <c r="F52" s="302"/>
      <c r="G52" s="302"/>
      <c r="H52" s="55"/>
      <c r="I52" s="303" t="s">
        <v>55</v>
      </c>
      <c r="J52" s="302"/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4" t="s">
        <v>56</v>
      </c>
      <c r="AH52" s="302"/>
      <c r="AI52" s="302"/>
      <c r="AJ52" s="302"/>
      <c r="AK52" s="302"/>
      <c r="AL52" s="302"/>
      <c r="AM52" s="302"/>
      <c r="AN52" s="303" t="s">
        <v>57</v>
      </c>
      <c r="AO52" s="302"/>
      <c r="AP52" s="302"/>
      <c r="AQ52" s="56" t="s">
        <v>58</v>
      </c>
      <c r="AR52" s="33"/>
      <c r="AS52" s="57" t="s">
        <v>59</v>
      </c>
      <c r="AT52" s="58" t="s">
        <v>60</v>
      </c>
      <c r="AU52" s="58" t="s">
        <v>61</v>
      </c>
      <c r="AV52" s="58" t="s">
        <v>62</v>
      </c>
      <c r="AW52" s="58" t="s">
        <v>63</v>
      </c>
      <c r="AX52" s="58" t="s">
        <v>64</v>
      </c>
      <c r="AY52" s="58" t="s">
        <v>65</v>
      </c>
      <c r="AZ52" s="58" t="s">
        <v>66</v>
      </c>
      <c r="BA52" s="58" t="s">
        <v>67</v>
      </c>
      <c r="BB52" s="58" t="s">
        <v>68</v>
      </c>
      <c r="BC52" s="58" t="s">
        <v>69</v>
      </c>
      <c r="BD52" s="59" t="s">
        <v>70</v>
      </c>
    </row>
    <row r="53" spans="1:91" s="1" customFormat="1" ht="10.9" customHeight="1" x14ac:dyDescent="0.2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 x14ac:dyDescent="0.2">
      <c r="B54" s="61"/>
      <c r="C54" s="62" t="s">
        <v>71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9">
        <f>ROUND(SUM(AG55:AG56),2)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65" t="s">
        <v>18</v>
      </c>
      <c r="AR54" s="61"/>
      <c r="AS54" s="66">
        <f>ROUND(SUM(AS55:AS56),2)</f>
        <v>0</v>
      </c>
      <c r="AT54" s="67">
        <f>ROUND(SUM(AV54:AW54),2)</f>
        <v>0</v>
      </c>
      <c r="AU54" s="68">
        <f>ROUND(SUM(AU55:AU56),5)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ROUND(SUM(AZ55:AZ56),2)</f>
        <v>0</v>
      </c>
      <c r="BA54" s="67">
        <f>ROUND(SUM(BA55:BA56),2)</f>
        <v>0</v>
      </c>
      <c r="BB54" s="67">
        <f>ROUND(SUM(BB55:BB56),2)</f>
        <v>0</v>
      </c>
      <c r="BC54" s="67">
        <f>ROUND(SUM(BC55:BC56),2)</f>
        <v>0</v>
      </c>
      <c r="BD54" s="69">
        <f>ROUND(SUM(BD55:BD56),2)</f>
        <v>0</v>
      </c>
      <c r="BS54" s="70" t="s">
        <v>72</v>
      </c>
      <c r="BT54" s="70" t="s">
        <v>73</v>
      </c>
      <c r="BU54" s="71" t="s">
        <v>74</v>
      </c>
      <c r="BV54" s="70" t="s">
        <v>75</v>
      </c>
      <c r="BW54" s="70" t="s">
        <v>5</v>
      </c>
      <c r="BX54" s="70" t="s">
        <v>76</v>
      </c>
      <c r="CL54" s="70" t="s">
        <v>18</v>
      </c>
    </row>
    <row r="55" spans="1:91" s="6" customFormat="1" ht="16.5" customHeight="1" x14ac:dyDescent="0.2">
      <c r="A55" s="72" t="s">
        <v>77</v>
      </c>
      <c r="B55" s="73"/>
      <c r="C55" s="74"/>
      <c r="D55" s="298" t="s">
        <v>78</v>
      </c>
      <c r="E55" s="298"/>
      <c r="F55" s="298"/>
      <c r="G55" s="298"/>
      <c r="H55" s="298"/>
      <c r="I55" s="75"/>
      <c r="J55" s="298" t="s">
        <v>79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'1 - STAVEBNÍ ÚPRAVY STŘECHY'!J30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76" t="s">
        <v>80</v>
      </c>
      <c r="AR55" s="73"/>
      <c r="AS55" s="77">
        <v>0</v>
      </c>
      <c r="AT55" s="78">
        <f>ROUND(SUM(AV55:AW55),2)</f>
        <v>0</v>
      </c>
      <c r="AU55" s="79">
        <f>'1 - STAVEBNÍ ÚPRAVY STŘECHY'!P103</f>
        <v>0</v>
      </c>
      <c r="AV55" s="78">
        <f>'1 - STAVEBNÍ ÚPRAVY STŘECHY'!J33</f>
        <v>0</v>
      </c>
      <c r="AW55" s="78">
        <f>'1 - STAVEBNÍ ÚPRAVY STŘECHY'!J34</f>
        <v>0</v>
      </c>
      <c r="AX55" s="78">
        <f>'1 - STAVEBNÍ ÚPRAVY STŘECHY'!J35</f>
        <v>0</v>
      </c>
      <c r="AY55" s="78">
        <f>'1 - STAVEBNÍ ÚPRAVY STŘECHY'!J36</f>
        <v>0</v>
      </c>
      <c r="AZ55" s="78">
        <f>'1 - STAVEBNÍ ÚPRAVY STŘECHY'!F33</f>
        <v>0</v>
      </c>
      <c r="BA55" s="78">
        <f>'1 - STAVEBNÍ ÚPRAVY STŘECHY'!F34</f>
        <v>0</v>
      </c>
      <c r="BB55" s="78">
        <f>'1 - STAVEBNÍ ÚPRAVY STŘECHY'!F35</f>
        <v>0</v>
      </c>
      <c r="BC55" s="78">
        <f>'1 - STAVEBNÍ ÚPRAVY STŘECHY'!F36</f>
        <v>0</v>
      </c>
      <c r="BD55" s="80">
        <f>'1 - STAVEBNÍ ÚPRAVY STŘECHY'!F37</f>
        <v>0</v>
      </c>
      <c r="BT55" s="81" t="s">
        <v>78</v>
      </c>
      <c r="BV55" s="81" t="s">
        <v>75</v>
      </c>
      <c r="BW55" s="81" t="s">
        <v>81</v>
      </c>
      <c r="BX55" s="81" t="s">
        <v>5</v>
      </c>
      <c r="CL55" s="81" t="s">
        <v>18</v>
      </c>
      <c r="CM55" s="81" t="s">
        <v>82</v>
      </c>
    </row>
    <row r="56" spans="1:91" s="6" customFormat="1" ht="16.5" customHeight="1" x14ac:dyDescent="0.2">
      <c r="A56" s="72" t="s">
        <v>77</v>
      </c>
      <c r="B56" s="73"/>
      <c r="C56" s="74"/>
      <c r="D56" s="298" t="s">
        <v>83</v>
      </c>
      <c r="E56" s="298"/>
      <c r="F56" s="298"/>
      <c r="G56" s="298"/>
      <c r="H56" s="298"/>
      <c r="I56" s="75"/>
      <c r="J56" s="298" t="s">
        <v>83</v>
      </c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6">
        <f>'VRN - VRN'!J30</f>
        <v>0</v>
      </c>
      <c r="AH56" s="297"/>
      <c r="AI56" s="297"/>
      <c r="AJ56" s="297"/>
      <c r="AK56" s="297"/>
      <c r="AL56" s="297"/>
      <c r="AM56" s="297"/>
      <c r="AN56" s="296">
        <f>SUM(AG56,AT56)</f>
        <v>0</v>
      </c>
      <c r="AO56" s="297"/>
      <c r="AP56" s="297"/>
      <c r="AQ56" s="76" t="s">
        <v>80</v>
      </c>
      <c r="AR56" s="73"/>
      <c r="AS56" s="82">
        <v>0</v>
      </c>
      <c r="AT56" s="83">
        <f>ROUND(SUM(AV56:AW56),2)</f>
        <v>0</v>
      </c>
      <c r="AU56" s="84">
        <f>'VRN - VRN'!P85</f>
        <v>0</v>
      </c>
      <c r="AV56" s="83">
        <f>'VRN - VRN'!J33</f>
        <v>0</v>
      </c>
      <c r="AW56" s="83">
        <f>'VRN - VRN'!J34</f>
        <v>0</v>
      </c>
      <c r="AX56" s="83">
        <f>'VRN - VRN'!J35</f>
        <v>0</v>
      </c>
      <c r="AY56" s="83">
        <f>'VRN - VRN'!J36</f>
        <v>0</v>
      </c>
      <c r="AZ56" s="83">
        <f>'VRN - VRN'!F33</f>
        <v>0</v>
      </c>
      <c r="BA56" s="83">
        <f>'VRN - VRN'!F34</f>
        <v>0</v>
      </c>
      <c r="BB56" s="83">
        <f>'VRN - VRN'!F35</f>
        <v>0</v>
      </c>
      <c r="BC56" s="83">
        <f>'VRN - VRN'!F36</f>
        <v>0</v>
      </c>
      <c r="BD56" s="85">
        <f>'VRN - VRN'!F37</f>
        <v>0</v>
      </c>
      <c r="BT56" s="81" t="s">
        <v>78</v>
      </c>
      <c r="BV56" s="81" t="s">
        <v>75</v>
      </c>
      <c r="BW56" s="81" t="s">
        <v>84</v>
      </c>
      <c r="BX56" s="81" t="s">
        <v>5</v>
      </c>
      <c r="CL56" s="81" t="s">
        <v>18</v>
      </c>
      <c r="CM56" s="81" t="s">
        <v>82</v>
      </c>
    </row>
    <row r="57" spans="1:91" s="1" customFormat="1" ht="30" customHeight="1" x14ac:dyDescent="0.2">
      <c r="B57" s="33"/>
      <c r="AR57" s="33"/>
    </row>
    <row r="58" spans="1:91" s="1" customFormat="1" ht="6.95" customHeight="1" x14ac:dyDescent="0.2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33"/>
    </row>
  </sheetData>
  <sheetProtection algorithmName="SHA-512" hashValue="zO+9M9RtSMzPZ5PaU+w7OiXW+q67bPASJ3iNklunr6/3CpOKHNy5IjdwDjk6jW+q4Ko4NZr/UAIxNj89IVR6gg==" saltValue="3V1iM0TeSDJ6nulg3TmKv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STAVEBNÍ ÚPRAVY STŘECHY'!C2" display="/" xr:uid="{00000000-0004-0000-0000-000000000000}"/>
    <hyperlink ref="A56" location="'VRN - VR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73"/>
  <sheetViews>
    <sheetView showGridLines="0" tabSelected="1" topLeftCell="A422" workbookViewId="0">
      <selection activeCell="F439" sqref="F43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8" t="s">
        <v>81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85</v>
      </c>
      <c r="L4" s="21"/>
      <c r="M4" s="86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08" t="str">
        <f>'Rekapitulace stavby'!K6</f>
        <v>VD Slapy – provozní budova, stavební úpravy šikmé střechy a navazující terasy</v>
      </c>
      <c r="F7" s="309"/>
      <c r="G7" s="309"/>
      <c r="H7" s="309"/>
      <c r="L7" s="21"/>
    </row>
    <row r="8" spans="2:46" s="1" customFormat="1" ht="12" customHeight="1" x14ac:dyDescent="0.2">
      <c r="B8" s="33"/>
      <c r="D8" s="28" t="s">
        <v>86</v>
      </c>
      <c r="L8" s="33"/>
    </row>
    <row r="9" spans="2:46" s="1" customFormat="1" ht="16.5" customHeight="1" x14ac:dyDescent="0.2">
      <c r="B9" s="33"/>
      <c r="E9" s="305" t="s">
        <v>87</v>
      </c>
      <c r="F9" s="307"/>
      <c r="G9" s="307"/>
      <c r="H9" s="30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8" t="s">
        <v>17</v>
      </c>
      <c r="F11" s="26" t="s">
        <v>18</v>
      </c>
      <c r="I11" s="28" t="s">
        <v>19</v>
      </c>
      <c r="J11" s="26" t="s">
        <v>18</v>
      </c>
      <c r="L11" s="33"/>
    </row>
    <row r="12" spans="2:46" s="1" customFormat="1" ht="12" customHeight="1" x14ac:dyDescent="0.2">
      <c r="B12" s="33"/>
      <c r="D12" s="28" t="s">
        <v>20</v>
      </c>
      <c r="F12" s="26" t="s">
        <v>21</v>
      </c>
      <c r="I12" s="28" t="s">
        <v>22</v>
      </c>
      <c r="J12" s="50" t="str">
        <f>'Rekapitulace stavby'!AN8</f>
        <v>26. 6. 2023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24</v>
      </c>
      <c r="I14" s="28" t="s">
        <v>25</v>
      </c>
      <c r="J14" s="26" t="s">
        <v>18</v>
      </c>
      <c r="L14" s="33"/>
    </row>
    <row r="15" spans="2:46" s="1" customFormat="1" ht="18" customHeight="1" x14ac:dyDescent="0.2">
      <c r="B15" s="33"/>
      <c r="E15" s="26" t="s">
        <v>26</v>
      </c>
      <c r="I15" s="28" t="s">
        <v>27</v>
      </c>
      <c r="J15" s="26" t="s">
        <v>18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0" t="str">
        <f>'Rekapitulace stavby'!E14</f>
        <v>Vyplň údaj</v>
      </c>
      <c r="F18" s="273"/>
      <c r="G18" s="273"/>
      <c r="H18" s="273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30</v>
      </c>
      <c r="I20" s="28" t="s">
        <v>25</v>
      </c>
      <c r="J20" s="26" t="s">
        <v>18</v>
      </c>
      <c r="L20" s="33"/>
    </row>
    <row r="21" spans="2:12" s="1" customFormat="1" ht="18" customHeight="1" x14ac:dyDescent="0.2">
      <c r="B21" s="33"/>
      <c r="E21" s="26" t="s">
        <v>31</v>
      </c>
      <c r="I21" s="28" t="s">
        <v>27</v>
      </c>
      <c r="J21" s="26" t="s">
        <v>18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33</v>
      </c>
      <c r="I23" s="28" t="s">
        <v>25</v>
      </c>
      <c r="J23" s="26" t="s">
        <v>34</v>
      </c>
      <c r="L23" s="33"/>
    </row>
    <row r="24" spans="2:12" s="1" customFormat="1" ht="18" customHeight="1" x14ac:dyDescent="0.2">
      <c r="B24" s="33"/>
      <c r="E24" s="26" t="s">
        <v>35</v>
      </c>
      <c r="I24" s="28" t="s">
        <v>27</v>
      </c>
      <c r="J24" s="26" t="s">
        <v>36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37</v>
      </c>
      <c r="L26" s="33"/>
    </row>
    <row r="27" spans="2:12" s="7" customFormat="1" ht="16.5" customHeight="1" x14ac:dyDescent="0.2">
      <c r="B27" s="87"/>
      <c r="E27" s="278" t="s">
        <v>18</v>
      </c>
      <c r="F27" s="278"/>
      <c r="G27" s="278"/>
      <c r="H27" s="278"/>
      <c r="L27" s="87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88" t="s">
        <v>39</v>
      </c>
      <c r="J30" s="64">
        <f>ROUND(J103,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5" customHeight="1" x14ac:dyDescent="0.2">
      <c r="B33" s="33"/>
      <c r="D33" s="53" t="s">
        <v>43</v>
      </c>
      <c r="E33" s="28" t="s">
        <v>44</v>
      </c>
      <c r="F33" s="89">
        <f>ROUND((SUM(BE103:BE972)),  2)</f>
        <v>0</v>
      </c>
      <c r="I33" s="90">
        <v>0.21</v>
      </c>
      <c r="J33" s="89">
        <f>ROUND(((SUM(BE103:BE972))*I33),  2)</f>
        <v>0</v>
      </c>
      <c r="L33" s="33"/>
    </row>
    <row r="34" spans="2:12" s="1" customFormat="1" ht="14.45" customHeight="1" x14ac:dyDescent="0.2">
      <c r="B34" s="33"/>
      <c r="E34" s="28" t="s">
        <v>45</v>
      </c>
      <c r="F34" s="89">
        <f>ROUND((SUM(BF103:BF972)),  2)</f>
        <v>0</v>
      </c>
      <c r="I34" s="90">
        <v>0.15</v>
      </c>
      <c r="J34" s="89">
        <f>ROUND(((SUM(BF103:BF972))*I34),  2)</f>
        <v>0</v>
      </c>
      <c r="L34" s="33"/>
    </row>
    <row r="35" spans="2:12" s="1" customFormat="1" ht="14.45" hidden="1" customHeight="1" x14ac:dyDescent="0.2">
      <c r="B35" s="33"/>
      <c r="E35" s="28" t="s">
        <v>46</v>
      </c>
      <c r="F35" s="89">
        <f>ROUND((SUM(BG103:BG972)),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 x14ac:dyDescent="0.2">
      <c r="B36" s="33"/>
      <c r="E36" s="28" t="s">
        <v>47</v>
      </c>
      <c r="F36" s="89">
        <f>ROUND((SUM(BH103:BH972)),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9">
        <f>ROUND((SUM(BI103:BI972)),  2)</f>
        <v>0</v>
      </c>
      <c r="I37" s="90">
        <v>0</v>
      </c>
      <c r="J37" s="89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88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08" t="str">
        <f>E7</f>
        <v>VD Slapy – provozní budova, stavební úpravy šikmé střechy a navazující terasy</v>
      </c>
      <c r="F48" s="309"/>
      <c r="G48" s="309"/>
      <c r="H48" s="309"/>
      <c r="L48" s="33"/>
    </row>
    <row r="49" spans="2:47" s="1" customFormat="1" ht="12" customHeight="1" x14ac:dyDescent="0.2">
      <c r="B49" s="33"/>
      <c r="C49" s="28" t="s">
        <v>86</v>
      </c>
      <c r="L49" s="33"/>
    </row>
    <row r="50" spans="2:47" s="1" customFormat="1" ht="16.5" customHeight="1" x14ac:dyDescent="0.2">
      <c r="B50" s="33"/>
      <c r="E50" s="305" t="str">
        <f>E9</f>
        <v>1 - STAVEBNÍ ÚPRAVY STŘECHY</v>
      </c>
      <c r="F50" s="307"/>
      <c r="G50" s="307"/>
      <c r="H50" s="307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20</v>
      </c>
      <c r="F52" s="26" t="str">
        <f>F12</f>
        <v xml:space="preserve"> Rabyně</v>
      </c>
      <c r="I52" s="28" t="s">
        <v>22</v>
      </c>
      <c r="J52" s="50" t="str">
        <f>IF(J12="","",J12)</f>
        <v>26. 6. 2023</v>
      </c>
      <c r="L52" s="33"/>
    </row>
    <row r="53" spans="2:47" s="1" customFormat="1" ht="6.95" customHeight="1" x14ac:dyDescent="0.2">
      <c r="B53" s="33"/>
      <c r="L53" s="33"/>
    </row>
    <row r="54" spans="2:47" s="1" customFormat="1" ht="25.7" customHeight="1" x14ac:dyDescent="0.2">
      <c r="B54" s="33"/>
      <c r="C54" s="28" t="s">
        <v>24</v>
      </c>
      <c r="F54" s="26" t="str">
        <f>E15</f>
        <v>Povodí Vltavy s.p.,Holečkova 3178/8,Smíchov,Praha5</v>
      </c>
      <c r="I54" s="28" t="s">
        <v>30</v>
      </c>
      <c r="J54" s="31" t="str">
        <f>E21</f>
        <v>T4T s.r.o., P.Bezruče 1357, Kladno</v>
      </c>
      <c r="L54" s="33"/>
    </row>
    <row r="55" spans="2:47" s="1" customFormat="1" ht="25.7" customHeight="1" x14ac:dyDescent="0.2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Ing. Kateřina Tumpachová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7" t="s">
        <v>89</v>
      </c>
      <c r="D57" s="91"/>
      <c r="E57" s="91"/>
      <c r="F57" s="91"/>
      <c r="G57" s="91"/>
      <c r="H57" s="91"/>
      <c r="I57" s="91"/>
      <c r="J57" s="98" t="s">
        <v>90</v>
      </c>
      <c r="K57" s="91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99" t="s">
        <v>71</v>
      </c>
      <c r="J59" s="64">
        <f>J103</f>
        <v>0</v>
      </c>
      <c r="L59" s="33"/>
      <c r="AU59" s="18" t="s">
        <v>91</v>
      </c>
    </row>
    <row r="60" spans="2:47" s="8" customFormat="1" ht="24.95" customHeight="1" x14ac:dyDescent="0.2">
      <c r="B60" s="100"/>
      <c r="D60" s="101" t="s">
        <v>92</v>
      </c>
      <c r="E60" s="102"/>
      <c r="F60" s="102"/>
      <c r="G60" s="102"/>
      <c r="H60" s="102"/>
      <c r="I60" s="102"/>
      <c r="J60" s="103">
        <f>J104</f>
        <v>0</v>
      </c>
      <c r="L60" s="100"/>
    </row>
    <row r="61" spans="2:47" s="9" customFormat="1" ht="19.899999999999999" customHeight="1" x14ac:dyDescent="0.2">
      <c r="B61" s="104"/>
      <c r="D61" s="105" t="s">
        <v>93</v>
      </c>
      <c r="E61" s="106"/>
      <c r="F61" s="106"/>
      <c r="G61" s="106"/>
      <c r="H61" s="106"/>
      <c r="I61" s="106"/>
      <c r="J61" s="107">
        <f>J105</f>
        <v>0</v>
      </c>
      <c r="L61" s="104"/>
    </row>
    <row r="62" spans="2:47" s="9" customFormat="1" ht="19.899999999999999" customHeight="1" x14ac:dyDescent="0.2">
      <c r="B62" s="104"/>
      <c r="D62" s="105" t="s">
        <v>94</v>
      </c>
      <c r="E62" s="106"/>
      <c r="F62" s="106"/>
      <c r="G62" s="106"/>
      <c r="H62" s="106"/>
      <c r="I62" s="106"/>
      <c r="J62" s="107">
        <f>J113</f>
        <v>0</v>
      </c>
      <c r="L62" s="104"/>
    </row>
    <row r="63" spans="2:47" s="9" customFormat="1" ht="19.899999999999999" customHeight="1" x14ac:dyDescent="0.2">
      <c r="B63" s="104"/>
      <c r="D63" s="105" t="s">
        <v>95</v>
      </c>
      <c r="E63" s="106"/>
      <c r="F63" s="106"/>
      <c r="G63" s="106"/>
      <c r="H63" s="106"/>
      <c r="I63" s="106"/>
      <c r="J63" s="107">
        <f>J202</f>
        <v>0</v>
      </c>
      <c r="L63" s="104"/>
    </row>
    <row r="64" spans="2:47" s="9" customFormat="1" ht="19.899999999999999" customHeight="1" x14ac:dyDescent="0.2">
      <c r="B64" s="104"/>
      <c r="D64" s="105" t="s">
        <v>96</v>
      </c>
      <c r="E64" s="106"/>
      <c r="F64" s="106"/>
      <c r="G64" s="106"/>
      <c r="H64" s="106"/>
      <c r="I64" s="106"/>
      <c r="J64" s="107">
        <f>J242</f>
        <v>0</v>
      </c>
      <c r="L64" s="104"/>
    </row>
    <row r="65" spans="2:12" s="9" customFormat="1" ht="19.899999999999999" customHeight="1" x14ac:dyDescent="0.2">
      <c r="B65" s="104"/>
      <c r="D65" s="105" t="s">
        <v>97</v>
      </c>
      <c r="E65" s="106"/>
      <c r="F65" s="106"/>
      <c r="G65" s="106"/>
      <c r="H65" s="106"/>
      <c r="I65" s="106"/>
      <c r="J65" s="107">
        <f>J286</f>
        <v>0</v>
      </c>
      <c r="L65" s="104"/>
    </row>
    <row r="66" spans="2:12" s="8" customFormat="1" ht="24.95" customHeight="1" x14ac:dyDescent="0.2">
      <c r="B66" s="100"/>
      <c r="D66" s="101" t="s">
        <v>98</v>
      </c>
      <c r="E66" s="102"/>
      <c r="F66" s="102"/>
      <c r="G66" s="102"/>
      <c r="H66" s="102"/>
      <c r="I66" s="102"/>
      <c r="J66" s="103">
        <f>J290</f>
        <v>0</v>
      </c>
      <c r="L66" s="100"/>
    </row>
    <row r="67" spans="2:12" s="9" customFormat="1" ht="19.899999999999999" customHeight="1" x14ac:dyDescent="0.2">
      <c r="B67" s="104"/>
      <c r="D67" s="105" t="s">
        <v>99</v>
      </c>
      <c r="E67" s="106"/>
      <c r="F67" s="106"/>
      <c r="G67" s="106"/>
      <c r="H67" s="106"/>
      <c r="I67" s="106"/>
      <c r="J67" s="107">
        <f>J291</f>
        <v>0</v>
      </c>
      <c r="L67" s="104"/>
    </row>
    <row r="68" spans="2:12" s="9" customFormat="1" ht="19.899999999999999" customHeight="1" x14ac:dyDescent="0.2">
      <c r="B68" s="104"/>
      <c r="D68" s="105" t="s">
        <v>100</v>
      </c>
      <c r="E68" s="106"/>
      <c r="F68" s="106"/>
      <c r="G68" s="106"/>
      <c r="H68" s="106"/>
      <c r="I68" s="106"/>
      <c r="J68" s="107">
        <f>J366</f>
        <v>0</v>
      </c>
      <c r="L68" s="104"/>
    </row>
    <row r="69" spans="2:12" s="9" customFormat="1" ht="19.899999999999999" customHeight="1" x14ac:dyDescent="0.2">
      <c r="B69" s="104"/>
      <c r="D69" s="105" t="s">
        <v>101</v>
      </c>
      <c r="E69" s="106"/>
      <c r="F69" s="106"/>
      <c r="G69" s="106"/>
      <c r="H69" s="106"/>
      <c r="I69" s="106"/>
      <c r="J69" s="107">
        <f>J406</f>
        <v>0</v>
      </c>
      <c r="L69" s="104"/>
    </row>
    <row r="70" spans="2:12" s="9" customFormat="1" ht="19.899999999999999" customHeight="1" x14ac:dyDescent="0.2">
      <c r="B70" s="104"/>
      <c r="D70" s="105" t="s">
        <v>102</v>
      </c>
      <c r="E70" s="106"/>
      <c r="F70" s="106"/>
      <c r="G70" s="106"/>
      <c r="H70" s="106"/>
      <c r="I70" s="106"/>
      <c r="J70" s="107">
        <f>J426</f>
        <v>0</v>
      </c>
      <c r="L70" s="104"/>
    </row>
    <row r="71" spans="2:12" s="9" customFormat="1" ht="19.899999999999999" customHeight="1" x14ac:dyDescent="0.2">
      <c r="B71" s="104"/>
      <c r="D71" s="105" t="s">
        <v>103</v>
      </c>
      <c r="E71" s="106"/>
      <c r="F71" s="106"/>
      <c r="G71" s="106"/>
      <c r="H71" s="106"/>
      <c r="I71" s="106"/>
      <c r="J71" s="107">
        <f>J440</f>
        <v>0</v>
      </c>
      <c r="L71" s="104"/>
    </row>
    <row r="72" spans="2:12" s="9" customFormat="1" ht="19.899999999999999" customHeight="1" x14ac:dyDescent="0.2">
      <c r="B72" s="104"/>
      <c r="D72" s="105" t="s">
        <v>104</v>
      </c>
      <c r="E72" s="106"/>
      <c r="F72" s="106"/>
      <c r="G72" s="106"/>
      <c r="H72" s="106"/>
      <c r="I72" s="106"/>
      <c r="J72" s="107">
        <f>J495</f>
        <v>0</v>
      </c>
      <c r="L72" s="104"/>
    </row>
    <row r="73" spans="2:12" s="9" customFormat="1" ht="19.899999999999999" customHeight="1" x14ac:dyDescent="0.2">
      <c r="B73" s="104"/>
      <c r="D73" s="105" t="s">
        <v>105</v>
      </c>
      <c r="E73" s="106"/>
      <c r="F73" s="106"/>
      <c r="G73" s="106"/>
      <c r="H73" s="106"/>
      <c r="I73" s="106"/>
      <c r="J73" s="107">
        <f>J531</f>
        <v>0</v>
      </c>
      <c r="L73" s="104"/>
    </row>
    <row r="74" spans="2:12" s="9" customFormat="1" ht="19.899999999999999" customHeight="1" x14ac:dyDescent="0.2">
      <c r="B74" s="104"/>
      <c r="D74" s="105" t="s">
        <v>106</v>
      </c>
      <c r="E74" s="106"/>
      <c r="F74" s="106"/>
      <c r="G74" s="106"/>
      <c r="H74" s="106"/>
      <c r="I74" s="106"/>
      <c r="J74" s="107">
        <f>J663</f>
        <v>0</v>
      </c>
      <c r="L74" s="104"/>
    </row>
    <row r="75" spans="2:12" s="9" customFormat="1" ht="19.899999999999999" customHeight="1" x14ac:dyDescent="0.2">
      <c r="B75" s="104"/>
      <c r="D75" s="105" t="s">
        <v>107</v>
      </c>
      <c r="E75" s="106"/>
      <c r="F75" s="106"/>
      <c r="G75" s="106"/>
      <c r="H75" s="106"/>
      <c r="I75" s="106"/>
      <c r="J75" s="107">
        <f>J724</f>
        <v>0</v>
      </c>
      <c r="L75" s="104"/>
    </row>
    <row r="76" spans="2:12" s="9" customFormat="1" ht="19.899999999999999" customHeight="1" x14ac:dyDescent="0.2">
      <c r="B76" s="104"/>
      <c r="D76" s="105" t="s">
        <v>108</v>
      </c>
      <c r="E76" s="106"/>
      <c r="F76" s="106"/>
      <c r="G76" s="106"/>
      <c r="H76" s="106"/>
      <c r="I76" s="106"/>
      <c r="J76" s="107">
        <f>J776</f>
        <v>0</v>
      </c>
      <c r="L76" s="104"/>
    </row>
    <row r="77" spans="2:12" s="9" customFormat="1" ht="19.899999999999999" customHeight="1" x14ac:dyDescent="0.2">
      <c r="B77" s="104"/>
      <c r="D77" s="105" t="s">
        <v>109</v>
      </c>
      <c r="E77" s="106"/>
      <c r="F77" s="106"/>
      <c r="G77" s="106"/>
      <c r="H77" s="106"/>
      <c r="I77" s="106"/>
      <c r="J77" s="107">
        <f>J804</f>
        <v>0</v>
      </c>
      <c r="L77" s="104"/>
    </row>
    <row r="78" spans="2:12" s="9" customFormat="1" ht="19.899999999999999" customHeight="1" x14ac:dyDescent="0.2">
      <c r="B78" s="104"/>
      <c r="D78" s="105" t="s">
        <v>110</v>
      </c>
      <c r="E78" s="106"/>
      <c r="F78" s="106"/>
      <c r="G78" s="106"/>
      <c r="H78" s="106"/>
      <c r="I78" s="106"/>
      <c r="J78" s="107">
        <f>J855</f>
        <v>0</v>
      </c>
      <c r="L78" s="104"/>
    </row>
    <row r="79" spans="2:12" s="9" customFormat="1" ht="19.899999999999999" customHeight="1" x14ac:dyDescent="0.2">
      <c r="B79" s="104"/>
      <c r="D79" s="105" t="s">
        <v>111</v>
      </c>
      <c r="E79" s="106"/>
      <c r="F79" s="106"/>
      <c r="G79" s="106"/>
      <c r="H79" s="106"/>
      <c r="I79" s="106"/>
      <c r="J79" s="107">
        <f>J867</f>
        <v>0</v>
      </c>
      <c r="L79" s="104"/>
    </row>
    <row r="80" spans="2:12" s="9" customFormat="1" ht="19.899999999999999" customHeight="1" x14ac:dyDescent="0.2">
      <c r="B80" s="104"/>
      <c r="D80" s="105" t="s">
        <v>112</v>
      </c>
      <c r="E80" s="106"/>
      <c r="F80" s="106"/>
      <c r="G80" s="106"/>
      <c r="H80" s="106"/>
      <c r="I80" s="106"/>
      <c r="J80" s="107">
        <f>J924</f>
        <v>0</v>
      </c>
      <c r="L80" s="104"/>
    </row>
    <row r="81" spans="2:12" s="8" customFormat="1" ht="24.95" customHeight="1" x14ac:dyDescent="0.2">
      <c r="B81" s="100"/>
      <c r="D81" s="101" t="s">
        <v>113</v>
      </c>
      <c r="E81" s="102"/>
      <c r="F81" s="102"/>
      <c r="G81" s="102"/>
      <c r="H81" s="102"/>
      <c r="I81" s="102"/>
      <c r="J81" s="103">
        <f>J962</f>
        <v>0</v>
      </c>
      <c r="L81" s="100"/>
    </row>
    <row r="82" spans="2:12" s="9" customFormat="1" ht="19.899999999999999" customHeight="1" x14ac:dyDescent="0.2">
      <c r="B82" s="104"/>
      <c r="D82" s="105" t="s">
        <v>114</v>
      </c>
      <c r="E82" s="106"/>
      <c r="F82" s="106"/>
      <c r="G82" s="106"/>
      <c r="H82" s="106"/>
      <c r="I82" s="106"/>
      <c r="J82" s="107">
        <f>J963</f>
        <v>0</v>
      </c>
      <c r="L82" s="104"/>
    </row>
    <row r="83" spans="2:12" s="8" customFormat="1" ht="24.95" customHeight="1" x14ac:dyDescent="0.2">
      <c r="B83" s="100"/>
      <c r="D83" s="101" t="s">
        <v>115</v>
      </c>
      <c r="E83" s="102"/>
      <c r="F83" s="102"/>
      <c r="G83" s="102"/>
      <c r="H83" s="102"/>
      <c r="I83" s="102"/>
      <c r="J83" s="103">
        <f>J967</f>
        <v>0</v>
      </c>
      <c r="L83" s="100"/>
    </row>
    <row r="84" spans="2:12" s="1" customFormat="1" ht="21.75" customHeight="1" x14ac:dyDescent="0.2">
      <c r="B84" s="33"/>
      <c r="L84" s="33"/>
    </row>
    <row r="85" spans="2:12" s="1" customFormat="1" ht="6.95" customHeight="1" x14ac:dyDescent="0.2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3"/>
    </row>
    <row r="89" spans="2:12" s="1" customFormat="1" ht="6.95" customHeight="1" x14ac:dyDescent="0.2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3"/>
    </row>
    <row r="90" spans="2:12" s="1" customFormat="1" ht="24.95" customHeight="1" x14ac:dyDescent="0.2">
      <c r="B90" s="33"/>
      <c r="C90" s="22" t="s">
        <v>116</v>
      </c>
      <c r="L90" s="33"/>
    </row>
    <row r="91" spans="2:12" s="1" customFormat="1" ht="6.95" customHeight="1" x14ac:dyDescent="0.2">
      <c r="B91" s="33"/>
      <c r="L91" s="33"/>
    </row>
    <row r="92" spans="2:12" s="1" customFormat="1" ht="12" customHeight="1" x14ac:dyDescent="0.2">
      <c r="B92" s="33"/>
      <c r="C92" s="28" t="s">
        <v>16</v>
      </c>
      <c r="L92" s="33"/>
    </row>
    <row r="93" spans="2:12" s="1" customFormat="1" ht="16.5" customHeight="1" x14ac:dyDescent="0.2">
      <c r="B93" s="33"/>
      <c r="E93" s="308" t="str">
        <f>E7</f>
        <v>VD Slapy – provozní budova, stavební úpravy šikmé střechy a navazující terasy</v>
      </c>
      <c r="F93" s="309"/>
      <c r="G93" s="309"/>
      <c r="H93" s="309"/>
      <c r="L93" s="33"/>
    </row>
    <row r="94" spans="2:12" s="1" customFormat="1" ht="12" customHeight="1" x14ac:dyDescent="0.2">
      <c r="B94" s="33"/>
      <c r="C94" s="28" t="s">
        <v>86</v>
      </c>
      <c r="L94" s="33"/>
    </row>
    <row r="95" spans="2:12" s="1" customFormat="1" ht="16.5" customHeight="1" x14ac:dyDescent="0.2">
      <c r="B95" s="33"/>
      <c r="E95" s="305" t="str">
        <f>E9</f>
        <v>1 - STAVEBNÍ ÚPRAVY STŘECHY</v>
      </c>
      <c r="F95" s="307"/>
      <c r="G95" s="307"/>
      <c r="H95" s="307"/>
      <c r="L95" s="33"/>
    </row>
    <row r="96" spans="2:12" s="1" customFormat="1" ht="6.95" customHeight="1" x14ac:dyDescent="0.2">
      <c r="B96" s="33"/>
      <c r="L96" s="33"/>
    </row>
    <row r="97" spans="2:65" s="1" customFormat="1" ht="12" customHeight="1" x14ac:dyDescent="0.2">
      <c r="B97" s="33"/>
      <c r="C97" s="28" t="s">
        <v>20</v>
      </c>
      <c r="F97" s="26" t="str">
        <f>F12</f>
        <v xml:space="preserve"> Rabyně</v>
      </c>
      <c r="I97" s="28" t="s">
        <v>22</v>
      </c>
      <c r="J97" s="50" t="str">
        <f>IF(J12="","",J12)</f>
        <v>26. 6. 2023</v>
      </c>
      <c r="L97" s="33"/>
    </row>
    <row r="98" spans="2:65" s="1" customFormat="1" ht="6.95" customHeight="1" x14ac:dyDescent="0.2">
      <c r="B98" s="33"/>
      <c r="L98" s="33"/>
    </row>
    <row r="99" spans="2:65" s="1" customFormat="1" ht="25.7" customHeight="1" x14ac:dyDescent="0.2">
      <c r="B99" s="33"/>
      <c r="C99" s="28" t="s">
        <v>24</v>
      </c>
      <c r="F99" s="26" t="str">
        <f>E15</f>
        <v>Povodí Vltavy s.p.,Holečkova 3178/8,Smíchov,Praha5</v>
      </c>
      <c r="I99" s="28" t="s">
        <v>30</v>
      </c>
      <c r="J99" s="31" t="str">
        <f>E21</f>
        <v>T4T s.r.o., P.Bezruče 1357, Kladno</v>
      </c>
      <c r="L99" s="33"/>
    </row>
    <row r="100" spans="2:65" s="1" customFormat="1" ht="25.7" customHeight="1" x14ac:dyDescent="0.2">
      <c r="B100" s="33"/>
      <c r="C100" s="28" t="s">
        <v>28</v>
      </c>
      <c r="F100" s="26" t="str">
        <f>IF(E18="","",E18)</f>
        <v>Vyplň údaj</v>
      </c>
      <c r="I100" s="28" t="s">
        <v>33</v>
      </c>
      <c r="J100" s="31" t="str">
        <f>E24</f>
        <v>Ing. Kateřina Tumpachová</v>
      </c>
      <c r="L100" s="33"/>
    </row>
    <row r="101" spans="2:65" s="1" customFormat="1" ht="10.35" customHeight="1" x14ac:dyDescent="0.2">
      <c r="B101" s="33"/>
      <c r="L101" s="33"/>
    </row>
    <row r="102" spans="2:65" s="10" customFormat="1" ht="29.25" customHeight="1" x14ac:dyDescent="0.2">
      <c r="B102" s="108"/>
      <c r="C102" s="109" t="s">
        <v>117</v>
      </c>
      <c r="D102" s="110" t="s">
        <v>58</v>
      </c>
      <c r="E102" s="110" t="s">
        <v>54</v>
      </c>
      <c r="F102" s="110" t="s">
        <v>55</v>
      </c>
      <c r="G102" s="110" t="s">
        <v>118</v>
      </c>
      <c r="H102" s="110" t="s">
        <v>119</v>
      </c>
      <c r="I102" s="110" t="s">
        <v>120</v>
      </c>
      <c r="J102" s="110" t="s">
        <v>90</v>
      </c>
      <c r="K102" s="111" t="s">
        <v>121</v>
      </c>
      <c r="L102" s="108"/>
      <c r="M102" s="57" t="s">
        <v>18</v>
      </c>
      <c r="N102" s="58" t="s">
        <v>43</v>
      </c>
      <c r="O102" s="58" t="s">
        <v>122</v>
      </c>
      <c r="P102" s="58" t="s">
        <v>123</v>
      </c>
      <c r="Q102" s="58" t="s">
        <v>124</v>
      </c>
      <c r="R102" s="58" t="s">
        <v>125</v>
      </c>
      <c r="S102" s="58" t="s">
        <v>126</v>
      </c>
      <c r="T102" s="59" t="s">
        <v>127</v>
      </c>
    </row>
    <row r="103" spans="2:65" s="1" customFormat="1" ht="22.9" customHeight="1" x14ac:dyDescent="0.25">
      <c r="B103" s="33"/>
      <c r="C103" s="62" t="s">
        <v>128</v>
      </c>
      <c r="J103" s="112">
        <f>BK103</f>
        <v>0</v>
      </c>
      <c r="L103" s="33"/>
      <c r="M103" s="60"/>
      <c r="N103" s="51"/>
      <c r="O103" s="51"/>
      <c r="P103" s="113">
        <f>P104+P290+P962+P967</f>
        <v>0</v>
      </c>
      <c r="Q103" s="51"/>
      <c r="R103" s="113">
        <f>R104+R290+R962+R967</f>
        <v>30.09716444</v>
      </c>
      <c r="S103" s="51"/>
      <c r="T103" s="114">
        <f>T104+T290+T962+T967</f>
        <v>33.501091180000003</v>
      </c>
      <c r="AT103" s="18" t="s">
        <v>72</v>
      </c>
      <c r="AU103" s="18" t="s">
        <v>91</v>
      </c>
      <c r="BK103" s="115">
        <f>BK104+BK290+BK962+BK967</f>
        <v>0</v>
      </c>
    </row>
    <row r="104" spans="2:65" s="11" customFormat="1" ht="25.9" customHeight="1" x14ac:dyDescent="0.2">
      <c r="B104" s="116"/>
      <c r="D104" s="117" t="s">
        <v>72</v>
      </c>
      <c r="E104" s="118" t="s">
        <v>129</v>
      </c>
      <c r="F104" s="118" t="s">
        <v>130</v>
      </c>
      <c r="I104" s="119"/>
      <c r="J104" s="120">
        <f>BK104</f>
        <v>0</v>
      </c>
      <c r="L104" s="116"/>
      <c r="M104" s="121"/>
      <c r="P104" s="122">
        <f>P105+P113+P202+P242+P286</f>
        <v>0</v>
      </c>
      <c r="R104" s="122">
        <f>R105+R113+R202+R242+R286</f>
        <v>14.42099194</v>
      </c>
      <c r="T104" s="123">
        <f>T105+T113+T202+T242+T286</f>
        <v>21.520239000000004</v>
      </c>
      <c r="AR104" s="117" t="s">
        <v>78</v>
      </c>
      <c r="AT104" s="124" t="s">
        <v>72</v>
      </c>
      <c r="AU104" s="124" t="s">
        <v>73</v>
      </c>
      <c r="AY104" s="117" t="s">
        <v>131</v>
      </c>
      <c r="BK104" s="125">
        <f>BK105+BK113+BK202+BK242+BK286</f>
        <v>0</v>
      </c>
    </row>
    <row r="105" spans="2:65" s="11" customFormat="1" ht="22.9" customHeight="1" x14ac:dyDescent="0.2">
      <c r="B105" s="116"/>
      <c r="D105" s="117" t="s">
        <v>72</v>
      </c>
      <c r="E105" s="126" t="s">
        <v>132</v>
      </c>
      <c r="F105" s="126" t="s">
        <v>133</v>
      </c>
      <c r="I105" s="119"/>
      <c r="J105" s="127">
        <f>BK105</f>
        <v>0</v>
      </c>
      <c r="L105" s="116"/>
      <c r="M105" s="121"/>
      <c r="P105" s="122">
        <f>SUM(P106:P112)</f>
        <v>0</v>
      </c>
      <c r="R105" s="122">
        <f>SUM(R106:R112)</f>
        <v>0.33825770000000005</v>
      </c>
      <c r="T105" s="123">
        <f>SUM(T106:T112)</f>
        <v>0</v>
      </c>
      <c r="AR105" s="117" t="s">
        <v>78</v>
      </c>
      <c r="AT105" s="124" t="s">
        <v>72</v>
      </c>
      <c r="AU105" s="124" t="s">
        <v>78</v>
      </c>
      <c r="AY105" s="117" t="s">
        <v>131</v>
      </c>
      <c r="BK105" s="125">
        <f>SUM(BK106:BK112)</f>
        <v>0</v>
      </c>
    </row>
    <row r="106" spans="2:65" s="1" customFormat="1" ht="21.75" customHeight="1" x14ac:dyDescent="0.2">
      <c r="B106" s="33"/>
      <c r="C106" s="128" t="s">
        <v>78</v>
      </c>
      <c r="D106" s="128" t="s">
        <v>134</v>
      </c>
      <c r="E106" s="129" t="s">
        <v>135</v>
      </c>
      <c r="F106" s="130" t="s">
        <v>136</v>
      </c>
      <c r="G106" s="131" t="s">
        <v>137</v>
      </c>
      <c r="H106" s="132">
        <v>2</v>
      </c>
      <c r="I106" s="133"/>
      <c r="J106" s="134">
        <f>ROUND(I106*H106,2)</f>
        <v>0</v>
      </c>
      <c r="K106" s="130" t="s">
        <v>138</v>
      </c>
      <c r="L106" s="33"/>
      <c r="M106" s="135" t="s">
        <v>18</v>
      </c>
      <c r="N106" s="136" t="s">
        <v>44</v>
      </c>
      <c r="P106" s="137">
        <f>O106*H106</f>
        <v>0</v>
      </c>
      <c r="Q106" s="137">
        <v>7.1999999999999998E-3</v>
      </c>
      <c r="R106" s="137">
        <f>Q106*H106</f>
        <v>1.44E-2</v>
      </c>
      <c r="S106" s="137">
        <v>0</v>
      </c>
      <c r="T106" s="138">
        <f>S106*H106</f>
        <v>0</v>
      </c>
      <c r="AR106" s="139" t="s">
        <v>139</v>
      </c>
      <c r="AT106" s="139" t="s">
        <v>134</v>
      </c>
      <c r="AU106" s="139" t="s">
        <v>82</v>
      </c>
      <c r="AY106" s="18" t="s">
        <v>131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8" t="s">
        <v>78</v>
      </c>
      <c r="BK106" s="140">
        <f>ROUND(I106*H106,2)</f>
        <v>0</v>
      </c>
      <c r="BL106" s="18" t="s">
        <v>139</v>
      </c>
      <c r="BM106" s="139" t="s">
        <v>140</v>
      </c>
    </row>
    <row r="107" spans="2:65" s="1" customFormat="1" ht="19.5" x14ac:dyDescent="0.2">
      <c r="B107" s="33"/>
      <c r="D107" s="141" t="s">
        <v>141</v>
      </c>
      <c r="F107" s="142" t="s">
        <v>142</v>
      </c>
      <c r="I107" s="143"/>
      <c r="L107" s="33"/>
      <c r="M107" s="144"/>
      <c r="T107" s="54"/>
      <c r="AT107" s="18" t="s">
        <v>141</v>
      </c>
      <c r="AU107" s="18" t="s">
        <v>82</v>
      </c>
    </row>
    <row r="108" spans="2:65" s="1" customFormat="1" x14ac:dyDescent="0.2">
      <c r="B108" s="33"/>
      <c r="D108" s="145" t="s">
        <v>143</v>
      </c>
      <c r="F108" s="146" t="s">
        <v>144</v>
      </c>
      <c r="I108" s="143"/>
      <c r="L108" s="33"/>
      <c r="M108" s="144"/>
      <c r="T108" s="54"/>
      <c r="AT108" s="18" t="s">
        <v>143</v>
      </c>
      <c r="AU108" s="18" t="s">
        <v>82</v>
      </c>
    </row>
    <row r="109" spans="2:65" s="1" customFormat="1" ht="21.75" customHeight="1" x14ac:dyDescent="0.2">
      <c r="B109" s="33"/>
      <c r="C109" s="128" t="s">
        <v>82</v>
      </c>
      <c r="D109" s="128" t="s">
        <v>134</v>
      </c>
      <c r="E109" s="129" t="s">
        <v>145</v>
      </c>
      <c r="F109" s="130" t="s">
        <v>146</v>
      </c>
      <c r="G109" s="131" t="s">
        <v>147</v>
      </c>
      <c r="H109" s="132">
        <v>0.16600000000000001</v>
      </c>
      <c r="I109" s="133"/>
      <c r="J109" s="134">
        <f>ROUND(I109*H109,2)</f>
        <v>0</v>
      </c>
      <c r="K109" s="130" t="s">
        <v>138</v>
      </c>
      <c r="L109" s="33"/>
      <c r="M109" s="135" t="s">
        <v>18</v>
      </c>
      <c r="N109" s="136" t="s">
        <v>44</v>
      </c>
      <c r="P109" s="137">
        <f>O109*H109</f>
        <v>0</v>
      </c>
      <c r="Q109" s="137">
        <v>1.95095</v>
      </c>
      <c r="R109" s="137">
        <f>Q109*H109</f>
        <v>0.32385770000000003</v>
      </c>
      <c r="S109" s="137">
        <v>0</v>
      </c>
      <c r="T109" s="138">
        <f>S109*H109</f>
        <v>0</v>
      </c>
      <c r="AR109" s="139" t="s">
        <v>139</v>
      </c>
      <c r="AT109" s="139" t="s">
        <v>134</v>
      </c>
      <c r="AU109" s="139" t="s">
        <v>82</v>
      </c>
      <c r="AY109" s="18" t="s">
        <v>131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78</v>
      </c>
      <c r="BK109" s="140">
        <f>ROUND(I109*H109,2)</f>
        <v>0</v>
      </c>
      <c r="BL109" s="18" t="s">
        <v>139</v>
      </c>
      <c r="BM109" s="139" t="s">
        <v>148</v>
      </c>
    </row>
    <row r="110" spans="2:65" s="1" customFormat="1" ht="19.5" x14ac:dyDescent="0.2">
      <c r="B110" s="33"/>
      <c r="D110" s="141" t="s">
        <v>141</v>
      </c>
      <c r="F110" s="142" t="s">
        <v>149</v>
      </c>
      <c r="I110" s="143"/>
      <c r="L110" s="33"/>
      <c r="M110" s="144"/>
      <c r="T110" s="54"/>
      <c r="AT110" s="18" t="s">
        <v>141</v>
      </c>
      <c r="AU110" s="18" t="s">
        <v>82</v>
      </c>
    </row>
    <row r="111" spans="2:65" s="1" customFormat="1" x14ac:dyDescent="0.2">
      <c r="B111" s="33"/>
      <c r="D111" s="145" t="s">
        <v>143</v>
      </c>
      <c r="F111" s="146" t="s">
        <v>150</v>
      </c>
      <c r="I111" s="143"/>
      <c r="L111" s="33"/>
      <c r="M111" s="144"/>
      <c r="T111" s="54"/>
      <c r="AT111" s="18" t="s">
        <v>143</v>
      </c>
      <c r="AU111" s="18" t="s">
        <v>82</v>
      </c>
    </row>
    <row r="112" spans="2:65" s="12" customFormat="1" x14ac:dyDescent="0.2">
      <c r="B112" s="147"/>
      <c r="D112" s="141" t="s">
        <v>151</v>
      </c>
      <c r="E112" s="148" t="s">
        <v>18</v>
      </c>
      <c r="F112" s="149" t="s">
        <v>152</v>
      </c>
      <c r="H112" s="150">
        <v>0.16600000000000001</v>
      </c>
      <c r="I112" s="151"/>
      <c r="L112" s="147"/>
      <c r="M112" s="152"/>
      <c r="T112" s="153"/>
      <c r="AT112" s="148" t="s">
        <v>151</v>
      </c>
      <c r="AU112" s="148" t="s">
        <v>82</v>
      </c>
      <c r="AV112" s="12" t="s">
        <v>82</v>
      </c>
      <c r="AW112" s="12" t="s">
        <v>32</v>
      </c>
      <c r="AX112" s="12" t="s">
        <v>78</v>
      </c>
      <c r="AY112" s="148" t="s">
        <v>131</v>
      </c>
    </row>
    <row r="113" spans="2:65" s="11" customFormat="1" ht="22.9" customHeight="1" x14ac:dyDescent="0.2">
      <c r="B113" s="116"/>
      <c r="D113" s="117" t="s">
        <v>72</v>
      </c>
      <c r="E113" s="126" t="s">
        <v>153</v>
      </c>
      <c r="F113" s="126" t="s">
        <v>154</v>
      </c>
      <c r="I113" s="119"/>
      <c r="J113" s="127">
        <f>BK113</f>
        <v>0</v>
      </c>
      <c r="L113" s="116"/>
      <c r="M113" s="121"/>
      <c r="P113" s="122">
        <f>SUM(P114:P201)</f>
        <v>0</v>
      </c>
      <c r="R113" s="122">
        <f>SUM(R114:R201)</f>
        <v>14.06671764</v>
      </c>
      <c r="T113" s="123">
        <f>SUM(T114:T201)</f>
        <v>0</v>
      </c>
      <c r="AR113" s="117" t="s">
        <v>78</v>
      </c>
      <c r="AT113" s="124" t="s">
        <v>72</v>
      </c>
      <c r="AU113" s="124" t="s">
        <v>78</v>
      </c>
      <c r="AY113" s="117" t="s">
        <v>131</v>
      </c>
      <c r="BK113" s="125">
        <f>SUM(BK114:BK201)</f>
        <v>0</v>
      </c>
    </row>
    <row r="114" spans="2:65" s="1" customFormat="1" ht="16.5" customHeight="1" x14ac:dyDescent="0.2">
      <c r="B114" s="33"/>
      <c r="C114" s="128" t="s">
        <v>132</v>
      </c>
      <c r="D114" s="128" t="s">
        <v>134</v>
      </c>
      <c r="E114" s="129" t="s">
        <v>155</v>
      </c>
      <c r="F114" s="130" t="s">
        <v>156</v>
      </c>
      <c r="G114" s="131" t="s">
        <v>157</v>
      </c>
      <c r="H114" s="132">
        <v>8.2799999999999994</v>
      </c>
      <c r="I114" s="133"/>
      <c r="J114" s="134">
        <f>ROUND(I114*H114,2)</f>
        <v>0</v>
      </c>
      <c r="K114" s="130" t="s">
        <v>138</v>
      </c>
      <c r="L114" s="33"/>
      <c r="M114" s="135" t="s">
        <v>18</v>
      </c>
      <c r="N114" s="136" t="s">
        <v>44</v>
      </c>
      <c r="P114" s="137">
        <f>O114*H114</f>
        <v>0</v>
      </c>
      <c r="Q114" s="137">
        <v>7.3499999999999998E-3</v>
      </c>
      <c r="R114" s="137">
        <f>Q114*H114</f>
        <v>6.0857999999999995E-2</v>
      </c>
      <c r="S114" s="137">
        <v>0</v>
      </c>
      <c r="T114" s="138">
        <f>S114*H114</f>
        <v>0</v>
      </c>
      <c r="AR114" s="139" t="s">
        <v>139</v>
      </c>
      <c r="AT114" s="139" t="s">
        <v>134</v>
      </c>
      <c r="AU114" s="139" t="s">
        <v>82</v>
      </c>
      <c r="AY114" s="18" t="s">
        <v>131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78</v>
      </c>
      <c r="BK114" s="140">
        <f>ROUND(I114*H114,2)</f>
        <v>0</v>
      </c>
      <c r="BL114" s="18" t="s">
        <v>139</v>
      </c>
      <c r="BM114" s="139" t="s">
        <v>158</v>
      </c>
    </row>
    <row r="115" spans="2:65" s="1" customFormat="1" x14ac:dyDescent="0.2">
      <c r="B115" s="33"/>
      <c r="D115" s="141" t="s">
        <v>141</v>
      </c>
      <c r="F115" s="142" t="s">
        <v>159</v>
      </c>
      <c r="I115" s="143"/>
      <c r="L115" s="33"/>
      <c r="M115" s="144"/>
      <c r="T115" s="54"/>
      <c r="AT115" s="18" t="s">
        <v>141</v>
      </c>
      <c r="AU115" s="18" t="s">
        <v>82</v>
      </c>
    </row>
    <row r="116" spans="2:65" s="1" customFormat="1" x14ac:dyDescent="0.2">
      <c r="B116" s="33"/>
      <c r="D116" s="145" t="s">
        <v>143</v>
      </c>
      <c r="F116" s="146" t="s">
        <v>160</v>
      </c>
      <c r="I116" s="143"/>
      <c r="L116" s="33"/>
      <c r="M116" s="144"/>
      <c r="T116" s="54"/>
      <c r="AT116" s="18" t="s">
        <v>143</v>
      </c>
      <c r="AU116" s="18" t="s">
        <v>82</v>
      </c>
    </row>
    <row r="117" spans="2:65" s="13" customFormat="1" x14ac:dyDescent="0.2">
      <c r="B117" s="154"/>
      <c r="D117" s="141" t="s">
        <v>151</v>
      </c>
      <c r="E117" s="155" t="s">
        <v>18</v>
      </c>
      <c r="F117" s="156" t="s">
        <v>161</v>
      </c>
      <c r="H117" s="155" t="s">
        <v>18</v>
      </c>
      <c r="I117" s="157"/>
      <c r="L117" s="154"/>
      <c r="M117" s="158"/>
      <c r="T117" s="159"/>
      <c r="AT117" s="155" t="s">
        <v>151</v>
      </c>
      <c r="AU117" s="155" t="s">
        <v>82</v>
      </c>
      <c r="AV117" s="13" t="s">
        <v>78</v>
      </c>
      <c r="AW117" s="13" t="s">
        <v>32</v>
      </c>
      <c r="AX117" s="13" t="s">
        <v>73</v>
      </c>
      <c r="AY117" s="155" t="s">
        <v>131</v>
      </c>
    </row>
    <row r="118" spans="2:65" s="12" customFormat="1" x14ac:dyDescent="0.2">
      <c r="B118" s="147"/>
      <c r="D118" s="141" t="s">
        <v>151</v>
      </c>
      <c r="E118" s="148" t="s">
        <v>18</v>
      </c>
      <c r="F118" s="149" t="s">
        <v>162</v>
      </c>
      <c r="H118" s="150">
        <v>8.2799999999999994</v>
      </c>
      <c r="I118" s="151"/>
      <c r="L118" s="147"/>
      <c r="M118" s="152"/>
      <c r="T118" s="153"/>
      <c r="AT118" s="148" t="s">
        <v>151</v>
      </c>
      <c r="AU118" s="148" t="s">
        <v>82</v>
      </c>
      <c r="AV118" s="12" t="s">
        <v>82</v>
      </c>
      <c r="AW118" s="12" t="s">
        <v>32</v>
      </c>
      <c r="AX118" s="12" t="s">
        <v>78</v>
      </c>
      <c r="AY118" s="148" t="s">
        <v>131</v>
      </c>
    </row>
    <row r="119" spans="2:65" s="1" customFormat="1" ht="16.5" customHeight="1" x14ac:dyDescent="0.2">
      <c r="B119" s="33"/>
      <c r="C119" s="128" t="s">
        <v>139</v>
      </c>
      <c r="D119" s="128" t="s">
        <v>134</v>
      </c>
      <c r="E119" s="129" t="s">
        <v>163</v>
      </c>
      <c r="F119" s="130" t="s">
        <v>164</v>
      </c>
      <c r="G119" s="131" t="s">
        <v>157</v>
      </c>
      <c r="H119" s="132">
        <v>56.924999999999997</v>
      </c>
      <c r="I119" s="133"/>
      <c r="J119" s="134">
        <f>ROUND(I119*H119,2)</f>
        <v>0</v>
      </c>
      <c r="K119" s="130" t="s">
        <v>138</v>
      </c>
      <c r="L119" s="33"/>
      <c r="M119" s="135" t="s">
        <v>18</v>
      </c>
      <c r="N119" s="136" t="s">
        <v>44</v>
      </c>
      <c r="P119" s="137">
        <f>O119*H119</f>
        <v>0</v>
      </c>
      <c r="Q119" s="137">
        <v>1.3999999999999999E-4</v>
      </c>
      <c r="R119" s="137">
        <f>Q119*H119</f>
        <v>7.9694999999999992E-3</v>
      </c>
      <c r="S119" s="137">
        <v>0</v>
      </c>
      <c r="T119" s="138">
        <f>S119*H119</f>
        <v>0</v>
      </c>
      <c r="AR119" s="139" t="s">
        <v>139</v>
      </c>
      <c r="AT119" s="139" t="s">
        <v>134</v>
      </c>
      <c r="AU119" s="139" t="s">
        <v>82</v>
      </c>
      <c r="AY119" s="18" t="s">
        <v>131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78</v>
      </c>
      <c r="BK119" s="140">
        <f>ROUND(I119*H119,2)</f>
        <v>0</v>
      </c>
      <c r="BL119" s="18" t="s">
        <v>139</v>
      </c>
      <c r="BM119" s="139" t="s">
        <v>165</v>
      </c>
    </row>
    <row r="120" spans="2:65" s="1" customFormat="1" x14ac:dyDescent="0.2">
      <c r="B120" s="33"/>
      <c r="D120" s="141" t="s">
        <v>141</v>
      </c>
      <c r="F120" s="142" t="s">
        <v>166</v>
      </c>
      <c r="I120" s="143"/>
      <c r="L120" s="33"/>
      <c r="M120" s="144"/>
      <c r="T120" s="54"/>
      <c r="AT120" s="18" t="s">
        <v>141</v>
      </c>
      <c r="AU120" s="18" t="s">
        <v>82</v>
      </c>
    </row>
    <row r="121" spans="2:65" s="1" customFormat="1" x14ac:dyDescent="0.2">
      <c r="B121" s="33"/>
      <c r="D121" s="145" t="s">
        <v>143</v>
      </c>
      <c r="F121" s="146" t="s">
        <v>167</v>
      </c>
      <c r="I121" s="143"/>
      <c r="L121" s="33"/>
      <c r="M121" s="144"/>
      <c r="T121" s="54"/>
      <c r="AT121" s="18" t="s">
        <v>143</v>
      </c>
      <c r="AU121" s="18" t="s">
        <v>82</v>
      </c>
    </row>
    <row r="122" spans="2:65" s="1" customFormat="1" ht="24.2" customHeight="1" x14ac:dyDescent="0.2">
      <c r="B122" s="33"/>
      <c r="C122" s="128" t="s">
        <v>168</v>
      </c>
      <c r="D122" s="128" t="s">
        <v>134</v>
      </c>
      <c r="E122" s="129" t="s">
        <v>169</v>
      </c>
      <c r="F122" s="130" t="s">
        <v>170</v>
      </c>
      <c r="G122" s="131" t="s">
        <v>157</v>
      </c>
      <c r="H122" s="132">
        <v>49.743000000000002</v>
      </c>
      <c r="I122" s="133"/>
      <c r="J122" s="134">
        <f>ROUND(I122*H122,2)</f>
        <v>0</v>
      </c>
      <c r="K122" s="130" t="s">
        <v>138</v>
      </c>
      <c r="L122" s="33"/>
      <c r="M122" s="135" t="s">
        <v>18</v>
      </c>
      <c r="N122" s="136" t="s">
        <v>44</v>
      </c>
      <c r="P122" s="137">
        <f>O122*H122</f>
        <v>0</v>
      </c>
      <c r="Q122" s="137">
        <v>8.6E-3</v>
      </c>
      <c r="R122" s="137">
        <f>Q122*H122</f>
        <v>0.4277898</v>
      </c>
      <c r="S122" s="137">
        <v>0</v>
      </c>
      <c r="T122" s="138">
        <f>S122*H122</f>
        <v>0</v>
      </c>
      <c r="AR122" s="139" t="s">
        <v>139</v>
      </c>
      <c r="AT122" s="139" t="s">
        <v>134</v>
      </c>
      <c r="AU122" s="139" t="s">
        <v>82</v>
      </c>
      <c r="AY122" s="18" t="s">
        <v>131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78</v>
      </c>
      <c r="BK122" s="140">
        <f>ROUND(I122*H122,2)</f>
        <v>0</v>
      </c>
      <c r="BL122" s="18" t="s">
        <v>139</v>
      </c>
      <c r="BM122" s="139" t="s">
        <v>171</v>
      </c>
    </row>
    <row r="123" spans="2:65" s="1" customFormat="1" ht="19.5" x14ac:dyDescent="0.2">
      <c r="B123" s="33"/>
      <c r="D123" s="141" t="s">
        <v>141</v>
      </c>
      <c r="F123" s="142" t="s">
        <v>172</v>
      </c>
      <c r="I123" s="143"/>
      <c r="L123" s="33"/>
      <c r="M123" s="144"/>
      <c r="T123" s="54"/>
      <c r="AT123" s="18" t="s">
        <v>141</v>
      </c>
      <c r="AU123" s="18" t="s">
        <v>82</v>
      </c>
    </row>
    <row r="124" spans="2:65" s="1" customFormat="1" x14ac:dyDescent="0.2">
      <c r="B124" s="33"/>
      <c r="D124" s="145" t="s">
        <v>143</v>
      </c>
      <c r="F124" s="146" t="s">
        <v>173</v>
      </c>
      <c r="I124" s="143"/>
      <c r="L124" s="33"/>
      <c r="M124" s="144"/>
      <c r="T124" s="54"/>
      <c r="AT124" s="18" t="s">
        <v>143</v>
      </c>
      <c r="AU124" s="18" t="s">
        <v>82</v>
      </c>
    </row>
    <row r="125" spans="2:65" s="13" customFormat="1" x14ac:dyDescent="0.2">
      <c r="B125" s="154"/>
      <c r="D125" s="141" t="s">
        <v>151</v>
      </c>
      <c r="E125" s="155" t="s">
        <v>18</v>
      </c>
      <c r="F125" s="156" t="s">
        <v>174</v>
      </c>
      <c r="H125" s="155" t="s">
        <v>18</v>
      </c>
      <c r="I125" s="157"/>
      <c r="L125" s="154"/>
      <c r="M125" s="158"/>
      <c r="T125" s="159"/>
      <c r="AT125" s="155" t="s">
        <v>151</v>
      </c>
      <c r="AU125" s="155" t="s">
        <v>82</v>
      </c>
      <c r="AV125" s="13" t="s">
        <v>78</v>
      </c>
      <c r="AW125" s="13" t="s">
        <v>32</v>
      </c>
      <c r="AX125" s="13" t="s">
        <v>73</v>
      </c>
      <c r="AY125" s="155" t="s">
        <v>131</v>
      </c>
    </row>
    <row r="126" spans="2:65" s="12" customFormat="1" x14ac:dyDescent="0.2">
      <c r="B126" s="147"/>
      <c r="D126" s="141" t="s">
        <v>151</v>
      </c>
      <c r="E126" s="148" t="s">
        <v>18</v>
      </c>
      <c r="F126" s="149" t="s">
        <v>175</v>
      </c>
      <c r="H126" s="150">
        <v>10.247</v>
      </c>
      <c r="I126" s="151"/>
      <c r="L126" s="147"/>
      <c r="M126" s="152"/>
      <c r="T126" s="153"/>
      <c r="AT126" s="148" t="s">
        <v>151</v>
      </c>
      <c r="AU126" s="148" t="s">
        <v>82</v>
      </c>
      <c r="AV126" s="12" t="s">
        <v>82</v>
      </c>
      <c r="AW126" s="12" t="s">
        <v>32</v>
      </c>
      <c r="AX126" s="12" t="s">
        <v>73</v>
      </c>
      <c r="AY126" s="148" t="s">
        <v>131</v>
      </c>
    </row>
    <row r="127" spans="2:65" s="12" customFormat="1" x14ac:dyDescent="0.2">
      <c r="B127" s="147"/>
      <c r="D127" s="141" t="s">
        <v>151</v>
      </c>
      <c r="E127" s="148" t="s">
        <v>18</v>
      </c>
      <c r="F127" s="149" t="s">
        <v>176</v>
      </c>
      <c r="H127" s="150">
        <v>13.621</v>
      </c>
      <c r="I127" s="151"/>
      <c r="L127" s="147"/>
      <c r="M127" s="152"/>
      <c r="T127" s="153"/>
      <c r="AT127" s="148" t="s">
        <v>151</v>
      </c>
      <c r="AU127" s="148" t="s">
        <v>82</v>
      </c>
      <c r="AV127" s="12" t="s">
        <v>82</v>
      </c>
      <c r="AW127" s="12" t="s">
        <v>32</v>
      </c>
      <c r="AX127" s="12" t="s">
        <v>73</v>
      </c>
      <c r="AY127" s="148" t="s">
        <v>131</v>
      </c>
    </row>
    <row r="128" spans="2:65" s="12" customFormat="1" x14ac:dyDescent="0.2">
      <c r="B128" s="147"/>
      <c r="D128" s="141" t="s">
        <v>151</v>
      </c>
      <c r="E128" s="148" t="s">
        <v>18</v>
      </c>
      <c r="F128" s="149" t="s">
        <v>177</v>
      </c>
      <c r="H128" s="150">
        <v>15.506</v>
      </c>
      <c r="I128" s="151"/>
      <c r="L128" s="147"/>
      <c r="M128" s="152"/>
      <c r="T128" s="153"/>
      <c r="AT128" s="148" t="s">
        <v>151</v>
      </c>
      <c r="AU128" s="148" t="s">
        <v>82</v>
      </c>
      <c r="AV128" s="12" t="s">
        <v>82</v>
      </c>
      <c r="AW128" s="12" t="s">
        <v>32</v>
      </c>
      <c r="AX128" s="12" t="s">
        <v>73</v>
      </c>
      <c r="AY128" s="148" t="s">
        <v>131</v>
      </c>
    </row>
    <row r="129" spans="2:65" s="12" customFormat="1" x14ac:dyDescent="0.2">
      <c r="B129" s="147"/>
      <c r="D129" s="141" t="s">
        <v>151</v>
      </c>
      <c r="E129" s="148" t="s">
        <v>18</v>
      </c>
      <c r="F129" s="149" t="s">
        <v>178</v>
      </c>
      <c r="H129" s="150">
        <v>10.369</v>
      </c>
      <c r="I129" s="151"/>
      <c r="L129" s="147"/>
      <c r="M129" s="152"/>
      <c r="T129" s="153"/>
      <c r="AT129" s="148" t="s">
        <v>151</v>
      </c>
      <c r="AU129" s="148" t="s">
        <v>82</v>
      </c>
      <c r="AV129" s="12" t="s">
        <v>82</v>
      </c>
      <c r="AW129" s="12" t="s">
        <v>32</v>
      </c>
      <c r="AX129" s="12" t="s">
        <v>73</v>
      </c>
      <c r="AY129" s="148" t="s">
        <v>131</v>
      </c>
    </row>
    <row r="130" spans="2:65" s="14" customFormat="1" x14ac:dyDescent="0.2">
      <c r="B130" s="160"/>
      <c r="D130" s="141" t="s">
        <v>151</v>
      </c>
      <c r="E130" s="161" t="s">
        <v>18</v>
      </c>
      <c r="F130" s="162" t="s">
        <v>179</v>
      </c>
      <c r="H130" s="163">
        <v>49.743000000000002</v>
      </c>
      <c r="I130" s="164"/>
      <c r="L130" s="160"/>
      <c r="M130" s="165"/>
      <c r="T130" s="166"/>
      <c r="AT130" s="161" t="s">
        <v>151</v>
      </c>
      <c r="AU130" s="161" t="s">
        <v>82</v>
      </c>
      <c r="AV130" s="14" t="s">
        <v>139</v>
      </c>
      <c r="AW130" s="14" t="s">
        <v>32</v>
      </c>
      <c r="AX130" s="14" t="s">
        <v>78</v>
      </c>
      <c r="AY130" s="161" t="s">
        <v>131</v>
      </c>
    </row>
    <row r="131" spans="2:65" s="1" customFormat="1" ht="16.5" customHeight="1" x14ac:dyDescent="0.2">
      <c r="B131" s="33"/>
      <c r="C131" s="167" t="s">
        <v>153</v>
      </c>
      <c r="D131" s="167" t="s">
        <v>180</v>
      </c>
      <c r="E131" s="168" t="s">
        <v>181</v>
      </c>
      <c r="F131" s="169" t="s">
        <v>182</v>
      </c>
      <c r="G131" s="170" t="s">
        <v>157</v>
      </c>
      <c r="H131" s="171">
        <v>50.151000000000003</v>
      </c>
      <c r="I131" s="172"/>
      <c r="J131" s="173">
        <f>ROUND(I131*H131,2)</f>
        <v>0</v>
      </c>
      <c r="K131" s="169" t="s">
        <v>138</v>
      </c>
      <c r="L131" s="174"/>
      <c r="M131" s="175" t="s">
        <v>18</v>
      </c>
      <c r="N131" s="176" t="s">
        <v>44</v>
      </c>
      <c r="P131" s="137">
        <f>O131*H131</f>
        <v>0</v>
      </c>
      <c r="Q131" s="137">
        <v>2.0999999999999999E-3</v>
      </c>
      <c r="R131" s="137">
        <f>Q131*H131</f>
        <v>0.1053171</v>
      </c>
      <c r="S131" s="137">
        <v>0</v>
      </c>
      <c r="T131" s="138">
        <f>S131*H131</f>
        <v>0</v>
      </c>
      <c r="AR131" s="139" t="s">
        <v>183</v>
      </c>
      <c r="AT131" s="139" t="s">
        <v>180</v>
      </c>
      <c r="AU131" s="139" t="s">
        <v>82</v>
      </c>
      <c r="AY131" s="18" t="s">
        <v>131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8" t="s">
        <v>78</v>
      </c>
      <c r="BK131" s="140">
        <f>ROUND(I131*H131,2)</f>
        <v>0</v>
      </c>
      <c r="BL131" s="18" t="s">
        <v>139</v>
      </c>
      <c r="BM131" s="139" t="s">
        <v>184</v>
      </c>
    </row>
    <row r="132" spans="2:65" s="1" customFormat="1" x14ac:dyDescent="0.2">
      <c r="B132" s="33"/>
      <c r="D132" s="141" t="s">
        <v>141</v>
      </c>
      <c r="F132" s="142" t="s">
        <v>182</v>
      </c>
      <c r="I132" s="143"/>
      <c r="L132" s="33"/>
      <c r="M132" s="144"/>
      <c r="T132" s="54"/>
      <c r="AT132" s="18" t="s">
        <v>141</v>
      </c>
      <c r="AU132" s="18" t="s">
        <v>82</v>
      </c>
    </row>
    <row r="133" spans="2:65" s="12" customFormat="1" x14ac:dyDescent="0.2">
      <c r="B133" s="147"/>
      <c r="D133" s="141" t="s">
        <v>151</v>
      </c>
      <c r="E133" s="148" t="s">
        <v>18</v>
      </c>
      <c r="F133" s="149" t="s">
        <v>185</v>
      </c>
      <c r="H133" s="150">
        <v>45.591999999999999</v>
      </c>
      <c r="I133" s="151"/>
      <c r="L133" s="147"/>
      <c r="M133" s="152"/>
      <c r="T133" s="153"/>
      <c r="AT133" s="148" t="s">
        <v>151</v>
      </c>
      <c r="AU133" s="148" t="s">
        <v>82</v>
      </c>
      <c r="AV133" s="12" t="s">
        <v>82</v>
      </c>
      <c r="AW133" s="12" t="s">
        <v>32</v>
      </c>
      <c r="AX133" s="12" t="s">
        <v>78</v>
      </c>
      <c r="AY133" s="148" t="s">
        <v>131</v>
      </c>
    </row>
    <row r="134" spans="2:65" s="12" customFormat="1" x14ac:dyDescent="0.2">
      <c r="B134" s="147"/>
      <c r="D134" s="141" t="s">
        <v>151</v>
      </c>
      <c r="F134" s="149" t="s">
        <v>186</v>
      </c>
      <c r="H134" s="150">
        <v>50.151000000000003</v>
      </c>
      <c r="I134" s="151"/>
      <c r="L134" s="147"/>
      <c r="M134" s="152"/>
      <c r="T134" s="153"/>
      <c r="AT134" s="148" t="s">
        <v>151</v>
      </c>
      <c r="AU134" s="148" t="s">
        <v>82</v>
      </c>
      <c r="AV134" s="12" t="s">
        <v>82</v>
      </c>
      <c r="AW134" s="12" t="s">
        <v>4</v>
      </c>
      <c r="AX134" s="12" t="s">
        <v>78</v>
      </c>
      <c r="AY134" s="148" t="s">
        <v>131</v>
      </c>
    </row>
    <row r="135" spans="2:65" s="1" customFormat="1" ht="16.5" customHeight="1" x14ac:dyDescent="0.2">
      <c r="B135" s="33"/>
      <c r="C135" s="167" t="s">
        <v>187</v>
      </c>
      <c r="D135" s="167" t="s">
        <v>180</v>
      </c>
      <c r="E135" s="168" t="s">
        <v>188</v>
      </c>
      <c r="F135" s="169" t="s">
        <v>189</v>
      </c>
      <c r="G135" s="170" t="s">
        <v>157</v>
      </c>
      <c r="H135" s="171">
        <v>4.5659999999999998</v>
      </c>
      <c r="I135" s="172"/>
      <c r="J135" s="173">
        <f>ROUND(I135*H135,2)</f>
        <v>0</v>
      </c>
      <c r="K135" s="169" t="s">
        <v>138</v>
      </c>
      <c r="L135" s="174"/>
      <c r="M135" s="175" t="s">
        <v>18</v>
      </c>
      <c r="N135" s="176" t="s">
        <v>44</v>
      </c>
      <c r="P135" s="137">
        <f>O135*H135</f>
        <v>0</v>
      </c>
      <c r="Q135" s="137">
        <v>4.4999999999999997E-3</v>
      </c>
      <c r="R135" s="137">
        <f>Q135*H135</f>
        <v>2.0546999999999999E-2</v>
      </c>
      <c r="S135" s="137">
        <v>0</v>
      </c>
      <c r="T135" s="138">
        <f>S135*H135</f>
        <v>0</v>
      </c>
      <c r="AR135" s="139" t="s">
        <v>183</v>
      </c>
      <c r="AT135" s="139" t="s">
        <v>180</v>
      </c>
      <c r="AU135" s="139" t="s">
        <v>82</v>
      </c>
      <c r="AY135" s="18" t="s">
        <v>131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78</v>
      </c>
      <c r="BK135" s="140">
        <f>ROUND(I135*H135,2)</f>
        <v>0</v>
      </c>
      <c r="BL135" s="18" t="s">
        <v>139</v>
      </c>
      <c r="BM135" s="139" t="s">
        <v>190</v>
      </c>
    </row>
    <row r="136" spans="2:65" s="1" customFormat="1" x14ac:dyDescent="0.2">
      <c r="B136" s="33"/>
      <c r="D136" s="141" t="s">
        <v>141</v>
      </c>
      <c r="F136" s="142" t="s">
        <v>189</v>
      </c>
      <c r="I136" s="143"/>
      <c r="L136" s="33"/>
      <c r="M136" s="144"/>
      <c r="T136" s="54"/>
      <c r="AT136" s="18" t="s">
        <v>141</v>
      </c>
      <c r="AU136" s="18" t="s">
        <v>82</v>
      </c>
    </row>
    <row r="137" spans="2:65" s="12" customFormat="1" x14ac:dyDescent="0.2">
      <c r="B137" s="147"/>
      <c r="D137" s="141" t="s">
        <v>151</v>
      </c>
      <c r="E137" s="148" t="s">
        <v>18</v>
      </c>
      <c r="F137" s="149" t="s">
        <v>191</v>
      </c>
      <c r="H137" s="150">
        <v>4.1509999999999998</v>
      </c>
      <c r="I137" s="151"/>
      <c r="L137" s="147"/>
      <c r="M137" s="152"/>
      <c r="T137" s="153"/>
      <c r="AT137" s="148" t="s">
        <v>151</v>
      </c>
      <c r="AU137" s="148" t="s">
        <v>82</v>
      </c>
      <c r="AV137" s="12" t="s">
        <v>82</v>
      </c>
      <c r="AW137" s="12" t="s">
        <v>32</v>
      </c>
      <c r="AX137" s="12" t="s">
        <v>78</v>
      </c>
      <c r="AY137" s="148" t="s">
        <v>131</v>
      </c>
    </row>
    <row r="138" spans="2:65" s="12" customFormat="1" x14ac:dyDescent="0.2">
      <c r="B138" s="147"/>
      <c r="D138" s="141" t="s">
        <v>151</v>
      </c>
      <c r="F138" s="149" t="s">
        <v>192</v>
      </c>
      <c r="H138" s="150">
        <v>4.5659999999999998</v>
      </c>
      <c r="I138" s="151"/>
      <c r="L138" s="147"/>
      <c r="M138" s="152"/>
      <c r="T138" s="153"/>
      <c r="AT138" s="148" t="s">
        <v>151</v>
      </c>
      <c r="AU138" s="148" t="s">
        <v>82</v>
      </c>
      <c r="AV138" s="12" t="s">
        <v>82</v>
      </c>
      <c r="AW138" s="12" t="s">
        <v>4</v>
      </c>
      <c r="AX138" s="12" t="s">
        <v>78</v>
      </c>
      <c r="AY138" s="148" t="s">
        <v>131</v>
      </c>
    </row>
    <row r="139" spans="2:65" s="1" customFormat="1" ht="24.2" customHeight="1" x14ac:dyDescent="0.2">
      <c r="B139" s="33"/>
      <c r="C139" s="128" t="s">
        <v>183</v>
      </c>
      <c r="D139" s="128" t="s">
        <v>134</v>
      </c>
      <c r="E139" s="129" t="s">
        <v>193</v>
      </c>
      <c r="F139" s="130" t="s">
        <v>194</v>
      </c>
      <c r="G139" s="131" t="s">
        <v>195</v>
      </c>
      <c r="H139" s="132">
        <v>23.94</v>
      </c>
      <c r="I139" s="133"/>
      <c r="J139" s="134">
        <f>ROUND(I139*H139,2)</f>
        <v>0</v>
      </c>
      <c r="K139" s="130" t="s">
        <v>138</v>
      </c>
      <c r="L139" s="33"/>
      <c r="M139" s="135" t="s">
        <v>18</v>
      </c>
      <c r="N139" s="136" t="s">
        <v>44</v>
      </c>
      <c r="P139" s="137">
        <f>O139*H139</f>
        <v>0</v>
      </c>
      <c r="Q139" s="137">
        <v>3.3899999999999998E-3</v>
      </c>
      <c r="R139" s="137">
        <f>Q139*H139</f>
        <v>8.1156599999999995E-2</v>
      </c>
      <c r="S139" s="137">
        <v>0</v>
      </c>
      <c r="T139" s="138">
        <f>S139*H139</f>
        <v>0</v>
      </c>
      <c r="AR139" s="139" t="s">
        <v>139</v>
      </c>
      <c r="AT139" s="139" t="s">
        <v>134</v>
      </c>
      <c r="AU139" s="139" t="s">
        <v>82</v>
      </c>
      <c r="AY139" s="18" t="s">
        <v>131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8" t="s">
        <v>78</v>
      </c>
      <c r="BK139" s="140">
        <f>ROUND(I139*H139,2)</f>
        <v>0</v>
      </c>
      <c r="BL139" s="18" t="s">
        <v>139</v>
      </c>
      <c r="BM139" s="139" t="s">
        <v>196</v>
      </c>
    </row>
    <row r="140" spans="2:65" s="1" customFormat="1" ht="19.5" x14ac:dyDescent="0.2">
      <c r="B140" s="33"/>
      <c r="D140" s="141" t="s">
        <v>141</v>
      </c>
      <c r="F140" s="142" t="s">
        <v>197</v>
      </c>
      <c r="I140" s="143"/>
      <c r="L140" s="33"/>
      <c r="M140" s="144"/>
      <c r="T140" s="54"/>
      <c r="AT140" s="18" t="s">
        <v>141</v>
      </c>
      <c r="AU140" s="18" t="s">
        <v>82</v>
      </c>
    </row>
    <row r="141" spans="2:65" s="1" customFormat="1" x14ac:dyDescent="0.2">
      <c r="B141" s="33"/>
      <c r="D141" s="145" t="s">
        <v>143</v>
      </c>
      <c r="F141" s="146" t="s">
        <v>198</v>
      </c>
      <c r="I141" s="143"/>
      <c r="L141" s="33"/>
      <c r="M141" s="144"/>
      <c r="T141" s="54"/>
      <c r="AT141" s="18" t="s">
        <v>143</v>
      </c>
      <c r="AU141" s="18" t="s">
        <v>82</v>
      </c>
    </row>
    <row r="142" spans="2:65" s="12" customFormat="1" x14ac:dyDescent="0.2">
      <c r="B142" s="147"/>
      <c r="D142" s="141" t="s">
        <v>151</v>
      </c>
      <c r="E142" s="148" t="s">
        <v>18</v>
      </c>
      <c r="F142" s="149" t="s">
        <v>199</v>
      </c>
      <c r="H142" s="150">
        <v>7.82</v>
      </c>
      <c r="I142" s="151"/>
      <c r="L142" s="147"/>
      <c r="M142" s="152"/>
      <c r="T142" s="153"/>
      <c r="AT142" s="148" t="s">
        <v>151</v>
      </c>
      <c r="AU142" s="148" t="s">
        <v>82</v>
      </c>
      <c r="AV142" s="12" t="s">
        <v>82</v>
      </c>
      <c r="AW142" s="12" t="s">
        <v>32</v>
      </c>
      <c r="AX142" s="12" t="s">
        <v>73</v>
      </c>
      <c r="AY142" s="148" t="s">
        <v>131</v>
      </c>
    </row>
    <row r="143" spans="2:65" s="12" customFormat="1" x14ac:dyDescent="0.2">
      <c r="B143" s="147"/>
      <c r="D143" s="141" t="s">
        <v>151</v>
      </c>
      <c r="E143" s="148" t="s">
        <v>18</v>
      </c>
      <c r="F143" s="149" t="s">
        <v>200</v>
      </c>
      <c r="H143" s="150">
        <v>9.4</v>
      </c>
      <c r="I143" s="151"/>
      <c r="L143" s="147"/>
      <c r="M143" s="152"/>
      <c r="T143" s="153"/>
      <c r="AT143" s="148" t="s">
        <v>151</v>
      </c>
      <c r="AU143" s="148" t="s">
        <v>82</v>
      </c>
      <c r="AV143" s="12" t="s">
        <v>82</v>
      </c>
      <c r="AW143" s="12" t="s">
        <v>32</v>
      </c>
      <c r="AX143" s="12" t="s">
        <v>73</v>
      </c>
      <c r="AY143" s="148" t="s">
        <v>131</v>
      </c>
    </row>
    <row r="144" spans="2:65" s="12" customFormat="1" x14ac:dyDescent="0.2">
      <c r="B144" s="147"/>
      <c r="D144" s="141" t="s">
        <v>151</v>
      </c>
      <c r="E144" s="148" t="s">
        <v>18</v>
      </c>
      <c r="F144" s="149" t="s">
        <v>201</v>
      </c>
      <c r="H144" s="150">
        <v>6.72</v>
      </c>
      <c r="I144" s="151"/>
      <c r="L144" s="147"/>
      <c r="M144" s="152"/>
      <c r="T144" s="153"/>
      <c r="AT144" s="148" t="s">
        <v>151</v>
      </c>
      <c r="AU144" s="148" t="s">
        <v>82</v>
      </c>
      <c r="AV144" s="12" t="s">
        <v>82</v>
      </c>
      <c r="AW144" s="12" t="s">
        <v>32</v>
      </c>
      <c r="AX144" s="12" t="s">
        <v>73</v>
      </c>
      <c r="AY144" s="148" t="s">
        <v>131</v>
      </c>
    </row>
    <row r="145" spans="2:65" s="14" customFormat="1" x14ac:dyDescent="0.2">
      <c r="B145" s="160"/>
      <c r="D145" s="141" t="s">
        <v>151</v>
      </c>
      <c r="E145" s="161" t="s">
        <v>18</v>
      </c>
      <c r="F145" s="162" t="s">
        <v>179</v>
      </c>
      <c r="H145" s="163">
        <v>23.94</v>
      </c>
      <c r="I145" s="164"/>
      <c r="L145" s="160"/>
      <c r="M145" s="165"/>
      <c r="T145" s="166"/>
      <c r="AT145" s="161" t="s">
        <v>151</v>
      </c>
      <c r="AU145" s="161" t="s">
        <v>82</v>
      </c>
      <c r="AV145" s="14" t="s">
        <v>139</v>
      </c>
      <c r="AW145" s="14" t="s">
        <v>32</v>
      </c>
      <c r="AX145" s="14" t="s">
        <v>78</v>
      </c>
      <c r="AY145" s="161" t="s">
        <v>131</v>
      </c>
    </row>
    <row r="146" spans="2:65" s="1" customFormat="1" ht="16.5" customHeight="1" x14ac:dyDescent="0.2">
      <c r="B146" s="33"/>
      <c r="C146" s="167" t="s">
        <v>202</v>
      </c>
      <c r="D146" s="167" t="s">
        <v>180</v>
      </c>
      <c r="E146" s="168" t="s">
        <v>203</v>
      </c>
      <c r="F146" s="169" t="s">
        <v>204</v>
      </c>
      <c r="G146" s="170" t="s">
        <v>157</v>
      </c>
      <c r="H146" s="171">
        <v>7.9</v>
      </c>
      <c r="I146" s="172"/>
      <c r="J146" s="173">
        <f>ROUND(I146*H146,2)</f>
        <v>0</v>
      </c>
      <c r="K146" s="169" t="s">
        <v>138</v>
      </c>
      <c r="L146" s="174"/>
      <c r="M146" s="175" t="s">
        <v>18</v>
      </c>
      <c r="N146" s="176" t="s">
        <v>44</v>
      </c>
      <c r="P146" s="137">
        <f>O146*H146</f>
        <v>0</v>
      </c>
      <c r="Q146" s="137">
        <v>5.5999999999999995E-4</v>
      </c>
      <c r="R146" s="137">
        <f>Q146*H146</f>
        <v>4.424E-3</v>
      </c>
      <c r="S146" s="137">
        <v>0</v>
      </c>
      <c r="T146" s="138">
        <f>S146*H146</f>
        <v>0</v>
      </c>
      <c r="AR146" s="139" t="s">
        <v>183</v>
      </c>
      <c r="AT146" s="139" t="s">
        <v>180</v>
      </c>
      <c r="AU146" s="139" t="s">
        <v>82</v>
      </c>
      <c r="AY146" s="18" t="s">
        <v>131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8" t="s">
        <v>78</v>
      </c>
      <c r="BK146" s="140">
        <f>ROUND(I146*H146,2)</f>
        <v>0</v>
      </c>
      <c r="BL146" s="18" t="s">
        <v>139</v>
      </c>
      <c r="BM146" s="139" t="s">
        <v>205</v>
      </c>
    </row>
    <row r="147" spans="2:65" s="1" customFormat="1" x14ac:dyDescent="0.2">
      <c r="B147" s="33"/>
      <c r="D147" s="141" t="s">
        <v>141</v>
      </c>
      <c r="F147" s="142" t="s">
        <v>204</v>
      </c>
      <c r="I147" s="143"/>
      <c r="L147" s="33"/>
      <c r="M147" s="144"/>
      <c r="T147" s="54"/>
      <c r="AT147" s="18" t="s">
        <v>141</v>
      </c>
      <c r="AU147" s="18" t="s">
        <v>82</v>
      </c>
    </row>
    <row r="148" spans="2:65" s="12" customFormat="1" x14ac:dyDescent="0.2">
      <c r="B148" s="147"/>
      <c r="D148" s="141" t="s">
        <v>151</v>
      </c>
      <c r="E148" s="148" t="s">
        <v>18</v>
      </c>
      <c r="F148" s="149" t="s">
        <v>206</v>
      </c>
      <c r="H148" s="150">
        <v>7.1820000000000004</v>
      </c>
      <c r="I148" s="151"/>
      <c r="L148" s="147"/>
      <c r="M148" s="152"/>
      <c r="T148" s="153"/>
      <c r="AT148" s="148" t="s">
        <v>151</v>
      </c>
      <c r="AU148" s="148" t="s">
        <v>82</v>
      </c>
      <c r="AV148" s="12" t="s">
        <v>82</v>
      </c>
      <c r="AW148" s="12" t="s">
        <v>32</v>
      </c>
      <c r="AX148" s="12" t="s">
        <v>78</v>
      </c>
      <c r="AY148" s="148" t="s">
        <v>131</v>
      </c>
    </row>
    <row r="149" spans="2:65" s="12" customFormat="1" x14ac:dyDescent="0.2">
      <c r="B149" s="147"/>
      <c r="D149" s="141" t="s">
        <v>151</v>
      </c>
      <c r="F149" s="149" t="s">
        <v>207</v>
      </c>
      <c r="H149" s="150">
        <v>7.9</v>
      </c>
      <c r="I149" s="151"/>
      <c r="L149" s="147"/>
      <c r="M149" s="152"/>
      <c r="T149" s="153"/>
      <c r="AT149" s="148" t="s">
        <v>151</v>
      </c>
      <c r="AU149" s="148" t="s">
        <v>82</v>
      </c>
      <c r="AV149" s="12" t="s">
        <v>82</v>
      </c>
      <c r="AW149" s="12" t="s">
        <v>4</v>
      </c>
      <c r="AX149" s="12" t="s">
        <v>78</v>
      </c>
      <c r="AY149" s="148" t="s">
        <v>131</v>
      </c>
    </row>
    <row r="150" spans="2:65" s="1" customFormat="1" ht="16.5" customHeight="1" x14ac:dyDescent="0.2">
      <c r="B150" s="33"/>
      <c r="C150" s="128" t="s">
        <v>208</v>
      </c>
      <c r="D150" s="128" t="s">
        <v>134</v>
      </c>
      <c r="E150" s="129" t="s">
        <v>209</v>
      </c>
      <c r="F150" s="130" t="s">
        <v>210</v>
      </c>
      <c r="G150" s="131" t="s">
        <v>195</v>
      </c>
      <c r="H150" s="132">
        <v>44.94</v>
      </c>
      <c r="I150" s="133"/>
      <c r="J150" s="134">
        <f>ROUND(I150*H150,2)</f>
        <v>0</v>
      </c>
      <c r="K150" s="130" t="s">
        <v>138</v>
      </c>
      <c r="L150" s="33"/>
      <c r="M150" s="135" t="s">
        <v>18</v>
      </c>
      <c r="N150" s="136" t="s">
        <v>44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139</v>
      </c>
      <c r="AT150" s="139" t="s">
        <v>134</v>
      </c>
      <c r="AU150" s="139" t="s">
        <v>82</v>
      </c>
      <c r="AY150" s="18" t="s">
        <v>131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78</v>
      </c>
      <c r="BK150" s="140">
        <f>ROUND(I150*H150,2)</f>
        <v>0</v>
      </c>
      <c r="BL150" s="18" t="s">
        <v>139</v>
      </c>
      <c r="BM150" s="139" t="s">
        <v>211</v>
      </c>
    </row>
    <row r="151" spans="2:65" s="1" customFormat="1" x14ac:dyDescent="0.2">
      <c r="B151" s="33"/>
      <c r="D151" s="141" t="s">
        <v>141</v>
      </c>
      <c r="F151" s="142" t="s">
        <v>212</v>
      </c>
      <c r="I151" s="143"/>
      <c r="L151" s="33"/>
      <c r="M151" s="144"/>
      <c r="T151" s="54"/>
      <c r="AT151" s="18" t="s">
        <v>141</v>
      </c>
      <c r="AU151" s="18" t="s">
        <v>82</v>
      </c>
    </row>
    <row r="152" spans="2:65" s="1" customFormat="1" x14ac:dyDescent="0.2">
      <c r="B152" s="33"/>
      <c r="D152" s="145" t="s">
        <v>143</v>
      </c>
      <c r="F152" s="146" t="s">
        <v>213</v>
      </c>
      <c r="I152" s="143"/>
      <c r="L152" s="33"/>
      <c r="M152" s="144"/>
      <c r="T152" s="54"/>
      <c r="AT152" s="18" t="s">
        <v>143</v>
      </c>
      <c r="AU152" s="18" t="s">
        <v>82</v>
      </c>
    </row>
    <row r="153" spans="2:65" s="1" customFormat="1" ht="16.5" customHeight="1" x14ac:dyDescent="0.2">
      <c r="B153" s="33"/>
      <c r="C153" s="167" t="s">
        <v>214</v>
      </c>
      <c r="D153" s="167" t="s">
        <v>180</v>
      </c>
      <c r="E153" s="168" t="s">
        <v>215</v>
      </c>
      <c r="F153" s="169" t="s">
        <v>216</v>
      </c>
      <c r="G153" s="170" t="s">
        <v>195</v>
      </c>
      <c r="H153" s="171">
        <v>22.05</v>
      </c>
      <c r="I153" s="172"/>
      <c r="J153" s="173">
        <f>ROUND(I153*H153,2)</f>
        <v>0</v>
      </c>
      <c r="K153" s="169" t="s">
        <v>138</v>
      </c>
      <c r="L153" s="174"/>
      <c r="M153" s="175" t="s">
        <v>18</v>
      </c>
      <c r="N153" s="176" t="s">
        <v>44</v>
      </c>
      <c r="P153" s="137">
        <f>O153*H153</f>
        <v>0</v>
      </c>
      <c r="Q153" s="137">
        <v>3.0000000000000001E-5</v>
      </c>
      <c r="R153" s="137">
        <f>Q153*H153</f>
        <v>6.6150000000000009E-4</v>
      </c>
      <c r="S153" s="137">
        <v>0</v>
      </c>
      <c r="T153" s="138">
        <f>S153*H153</f>
        <v>0</v>
      </c>
      <c r="AR153" s="139" t="s">
        <v>183</v>
      </c>
      <c r="AT153" s="139" t="s">
        <v>180</v>
      </c>
      <c r="AU153" s="139" t="s">
        <v>82</v>
      </c>
      <c r="AY153" s="18" t="s">
        <v>131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78</v>
      </c>
      <c r="BK153" s="140">
        <f>ROUND(I153*H153,2)</f>
        <v>0</v>
      </c>
      <c r="BL153" s="18" t="s">
        <v>139</v>
      </c>
      <c r="BM153" s="139" t="s">
        <v>217</v>
      </c>
    </row>
    <row r="154" spans="2:65" s="1" customFormat="1" x14ac:dyDescent="0.2">
      <c r="B154" s="33"/>
      <c r="D154" s="141" t="s">
        <v>141</v>
      </c>
      <c r="F154" s="142" t="s">
        <v>216</v>
      </c>
      <c r="I154" s="143"/>
      <c r="L154" s="33"/>
      <c r="M154" s="144"/>
      <c r="T154" s="54"/>
      <c r="AT154" s="18" t="s">
        <v>141</v>
      </c>
      <c r="AU154" s="18" t="s">
        <v>82</v>
      </c>
    </row>
    <row r="155" spans="2:65" s="12" customFormat="1" x14ac:dyDescent="0.2">
      <c r="B155" s="147"/>
      <c r="D155" s="141" t="s">
        <v>151</v>
      </c>
      <c r="E155" s="148" t="s">
        <v>18</v>
      </c>
      <c r="F155" s="149" t="s">
        <v>218</v>
      </c>
      <c r="H155" s="150">
        <v>3.84</v>
      </c>
      <c r="I155" s="151"/>
      <c r="L155" s="147"/>
      <c r="M155" s="152"/>
      <c r="T155" s="153"/>
      <c r="AT155" s="148" t="s">
        <v>151</v>
      </c>
      <c r="AU155" s="148" t="s">
        <v>82</v>
      </c>
      <c r="AV155" s="12" t="s">
        <v>82</v>
      </c>
      <c r="AW155" s="12" t="s">
        <v>32</v>
      </c>
      <c r="AX155" s="12" t="s">
        <v>73</v>
      </c>
      <c r="AY155" s="148" t="s">
        <v>131</v>
      </c>
    </row>
    <row r="156" spans="2:65" s="12" customFormat="1" x14ac:dyDescent="0.2">
      <c r="B156" s="147"/>
      <c r="D156" s="141" t="s">
        <v>151</v>
      </c>
      <c r="E156" s="148" t="s">
        <v>18</v>
      </c>
      <c r="F156" s="149" t="s">
        <v>219</v>
      </c>
      <c r="H156" s="150">
        <v>8</v>
      </c>
      <c r="I156" s="151"/>
      <c r="L156" s="147"/>
      <c r="M156" s="152"/>
      <c r="T156" s="153"/>
      <c r="AT156" s="148" t="s">
        <v>151</v>
      </c>
      <c r="AU156" s="148" t="s">
        <v>82</v>
      </c>
      <c r="AV156" s="12" t="s">
        <v>82</v>
      </c>
      <c r="AW156" s="12" t="s">
        <v>32</v>
      </c>
      <c r="AX156" s="12" t="s">
        <v>73</v>
      </c>
      <c r="AY156" s="148" t="s">
        <v>131</v>
      </c>
    </row>
    <row r="157" spans="2:65" s="12" customFormat="1" x14ac:dyDescent="0.2">
      <c r="B157" s="147"/>
      <c r="D157" s="141" t="s">
        <v>151</v>
      </c>
      <c r="E157" s="148" t="s">
        <v>18</v>
      </c>
      <c r="F157" s="149" t="s">
        <v>220</v>
      </c>
      <c r="H157" s="150">
        <v>4.16</v>
      </c>
      <c r="I157" s="151"/>
      <c r="L157" s="147"/>
      <c r="M157" s="152"/>
      <c r="T157" s="153"/>
      <c r="AT157" s="148" t="s">
        <v>151</v>
      </c>
      <c r="AU157" s="148" t="s">
        <v>82</v>
      </c>
      <c r="AV157" s="12" t="s">
        <v>82</v>
      </c>
      <c r="AW157" s="12" t="s">
        <v>32</v>
      </c>
      <c r="AX157" s="12" t="s">
        <v>73</v>
      </c>
      <c r="AY157" s="148" t="s">
        <v>131</v>
      </c>
    </row>
    <row r="158" spans="2:65" s="12" customFormat="1" x14ac:dyDescent="0.2">
      <c r="B158" s="147"/>
      <c r="D158" s="141" t="s">
        <v>151</v>
      </c>
      <c r="E158" s="148" t="s">
        <v>18</v>
      </c>
      <c r="F158" s="149" t="s">
        <v>221</v>
      </c>
      <c r="H158" s="150">
        <v>3.6</v>
      </c>
      <c r="I158" s="151"/>
      <c r="L158" s="147"/>
      <c r="M158" s="152"/>
      <c r="T158" s="153"/>
      <c r="AT158" s="148" t="s">
        <v>151</v>
      </c>
      <c r="AU158" s="148" t="s">
        <v>82</v>
      </c>
      <c r="AV158" s="12" t="s">
        <v>82</v>
      </c>
      <c r="AW158" s="12" t="s">
        <v>32</v>
      </c>
      <c r="AX158" s="12" t="s">
        <v>73</v>
      </c>
      <c r="AY158" s="148" t="s">
        <v>131</v>
      </c>
    </row>
    <row r="159" spans="2:65" s="12" customFormat="1" x14ac:dyDescent="0.2">
      <c r="B159" s="147"/>
      <c r="D159" s="141" t="s">
        <v>151</v>
      </c>
      <c r="E159" s="148" t="s">
        <v>18</v>
      </c>
      <c r="F159" s="149" t="s">
        <v>222</v>
      </c>
      <c r="H159" s="150">
        <v>1.4</v>
      </c>
      <c r="I159" s="151"/>
      <c r="L159" s="147"/>
      <c r="M159" s="152"/>
      <c r="T159" s="153"/>
      <c r="AT159" s="148" t="s">
        <v>151</v>
      </c>
      <c r="AU159" s="148" t="s">
        <v>82</v>
      </c>
      <c r="AV159" s="12" t="s">
        <v>82</v>
      </c>
      <c r="AW159" s="12" t="s">
        <v>32</v>
      </c>
      <c r="AX159" s="12" t="s">
        <v>73</v>
      </c>
      <c r="AY159" s="148" t="s">
        <v>131</v>
      </c>
    </row>
    <row r="160" spans="2:65" s="14" customFormat="1" x14ac:dyDescent="0.2">
      <c r="B160" s="160"/>
      <c r="D160" s="141" t="s">
        <v>151</v>
      </c>
      <c r="E160" s="161" t="s">
        <v>18</v>
      </c>
      <c r="F160" s="162" t="s">
        <v>179</v>
      </c>
      <c r="H160" s="163">
        <v>21</v>
      </c>
      <c r="I160" s="164"/>
      <c r="L160" s="160"/>
      <c r="M160" s="165"/>
      <c r="T160" s="166"/>
      <c r="AT160" s="161" t="s">
        <v>151</v>
      </c>
      <c r="AU160" s="161" t="s">
        <v>82</v>
      </c>
      <c r="AV160" s="14" t="s">
        <v>139</v>
      </c>
      <c r="AW160" s="14" t="s">
        <v>32</v>
      </c>
      <c r="AX160" s="14" t="s">
        <v>78</v>
      </c>
      <c r="AY160" s="161" t="s">
        <v>131</v>
      </c>
    </row>
    <row r="161" spans="2:65" s="12" customFormat="1" x14ac:dyDescent="0.2">
      <c r="B161" s="147"/>
      <c r="D161" s="141" t="s">
        <v>151</v>
      </c>
      <c r="F161" s="149" t="s">
        <v>223</v>
      </c>
      <c r="H161" s="150">
        <v>22.05</v>
      </c>
      <c r="I161" s="151"/>
      <c r="L161" s="147"/>
      <c r="M161" s="152"/>
      <c r="T161" s="153"/>
      <c r="AT161" s="148" t="s">
        <v>151</v>
      </c>
      <c r="AU161" s="148" t="s">
        <v>82</v>
      </c>
      <c r="AV161" s="12" t="s">
        <v>82</v>
      </c>
      <c r="AW161" s="12" t="s">
        <v>4</v>
      </c>
      <c r="AX161" s="12" t="s">
        <v>78</v>
      </c>
      <c r="AY161" s="148" t="s">
        <v>131</v>
      </c>
    </row>
    <row r="162" spans="2:65" s="1" customFormat="1" ht="16.5" customHeight="1" x14ac:dyDescent="0.2">
      <c r="B162" s="33"/>
      <c r="C162" s="167" t="s">
        <v>224</v>
      </c>
      <c r="D162" s="167" t="s">
        <v>180</v>
      </c>
      <c r="E162" s="168" t="s">
        <v>225</v>
      </c>
      <c r="F162" s="169" t="s">
        <v>226</v>
      </c>
      <c r="G162" s="170" t="s">
        <v>195</v>
      </c>
      <c r="H162" s="171">
        <v>18.963000000000001</v>
      </c>
      <c r="I162" s="172"/>
      <c r="J162" s="173">
        <f>ROUND(I162*H162,2)</f>
        <v>0</v>
      </c>
      <c r="K162" s="169" t="s">
        <v>138</v>
      </c>
      <c r="L162" s="174"/>
      <c r="M162" s="175" t="s">
        <v>18</v>
      </c>
      <c r="N162" s="176" t="s">
        <v>44</v>
      </c>
      <c r="P162" s="137">
        <f>O162*H162</f>
        <v>0</v>
      </c>
      <c r="Q162" s="137">
        <v>4.0000000000000003E-5</v>
      </c>
      <c r="R162" s="137">
        <f>Q162*H162</f>
        <v>7.5852000000000005E-4</v>
      </c>
      <c r="S162" s="137">
        <v>0</v>
      </c>
      <c r="T162" s="138">
        <f>S162*H162</f>
        <v>0</v>
      </c>
      <c r="AR162" s="139" t="s">
        <v>183</v>
      </c>
      <c r="AT162" s="139" t="s">
        <v>180</v>
      </c>
      <c r="AU162" s="139" t="s">
        <v>82</v>
      </c>
      <c r="AY162" s="18" t="s">
        <v>131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8" t="s">
        <v>78</v>
      </c>
      <c r="BK162" s="140">
        <f>ROUND(I162*H162,2)</f>
        <v>0</v>
      </c>
      <c r="BL162" s="18" t="s">
        <v>139</v>
      </c>
      <c r="BM162" s="139" t="s">
        <v>227</v>
      </c>
    </row>
    <row r="163" spans="2:65" s="1" customFormat="1" x14ac:dyDescent="0.2">
      <c r="B163" s="33"/>
      <c r="D163" s="141" t="s">
        <v>141</v>
      </c>
      <c r="F163" s="142" t="s">
        <v>226</v>
      </c>
      <c r="I163" s="143"/>
      <c r="L163" s="33"/>
      <c r="M163" s="144"/>
      <c r="T163" s="54"/>
      <c r="AT163" s="18" t="s">
        <v>141</v>
      </c>
      <c r="AU163" s="18" t="s">
        <v>82</v>
      </c>
    </row>
    <row r="164" spans="2:65" s="12" customFormat="1" x14ac:dyDescent="0.2">
      <c r="B164" s="147"/>
      <c r="D164" s="141" t="s">
        <v>151</v>
      </c>
      <c r="E164" s="148" t="s">
        <v>18</v>
      </c>
      <c r="F164" s="149" t="s">
        <v>228</v>
      </c>
      <c r="H164" s="150">
        <v>18.059999999999999</v>
      </c>
      <c r="I164" s="151"/>
      <c r="L164" s="147"/>
      <c r="M164" s="152"/>
      <c r="T164" s="153"/>
      <c r="AT164" s="148" t="s">
        <v>151</v>
      </c>
      <c r="AU164" s="148" t="s">
        <v>82</v>
      </c>
      <c r="AV164" s="12" t="s">
        <v>82</v>
      </c>
      <c r="AW164" s="12" t="s">
        <v>32</v>
      </c>
      <c r="AX164" s="12" t="s">
        <v>78</v>
      </c>
      <c r="AY164" s="148" t="s">
        <v>131</v>
      </c>
    </row>
    <row r="165" spans="2:65" s="12" customFormat="1" x14ac:dyDescent="0.2">
      <c r="B165" s="147"/>
      <c r="D165" s="141" t="s">
        <v>151</v>
      </c>
      <c r="F165" s="149" t="s">
        <v>229</v>
      </c>
      <c r="H165" s="150">
        <v>18.963000000000001</v>
      </c>
      <c r="I165" s="151"/>
      <c r="L165" s="147"/>
      <c r="M165" s="152"/>
      <c r="T165" s="153"/>
      <c r="AT165" s="148" t="s">
        <v>151</v>
      </c>
      <c r="AU165" s="148" t="s">
        <v>82</v>
      </c>
      <c r="AV165" s="12" t="s">
        <v>82</v>
      </c>
      <c r="AW165" s="12" t="s">
        <v>4</v>
      </c>
      <c r="AX165" s="12" t="s">
        <v>78</v>
      </c>
      <c r="AY165" s="148" t="s">
        <v>131</v>
      </c>
    </row>
    <row r="166" spans="2:65" s="1" customFormat="1" ht="16.5" customHeight="1" x14ac:dyDescent="0.2">
      <c r="B166" s="33"/>
      <c r="C166" s="167" t="s">
        <v>230</v>
      </c>
      <c r="D166" s="167" t="s">
        <v>180</v>
      </c>
      <c r="E166" s="168" t="s">
        <v>231</v>
      </c>
      <c r="F166" s="169" t="s">
        <v>232</v>
      </c>
      <c r="G166" s="170" t="s">
        <v>195</v>
      </c>
      <c r="H166" s="171">
        <v>4.83</v>
      </c>
      <c r="I166" s="172"/>
      <c r="J166" s="173">
        <f>ROUND(I166*H166,2)</f>
        <v>0</v>
      </c>
      <c r="K166" s="169" t="s">
        <v>138</v>
      </c>
      <c r="L166" s="174"/>
      <c r="M166" s="175" t="s">
        <v>18</v>
      </c>
      <c r="N166" s="176" t="s">
        <v>44</v>
      </c>
      <c r="P166" s="137">
        <f>O166*H166</f>
        <v>0</v>
      </c>
      <c r="Q166" s="137">
        <v>2.9999999999999997E-4</v>
      </c>
      <c r="R166" s="137">
        <f>Q166*H166</f>
        <v>1.449E-3</v>
      </c>
      <c r="S166" s="137">
        <v>0</v>
      </c>
      <c r="T166" s="138">
        <f>S166*H166</f>
        <v>0</v>
      </c>
      <c r="AR166" s="139" t="s">
        <v>183</v>
      </c>
      <c r="AT166" s="139" t="s">
        <v>180</v>
      </c>
      <c r="AU166" s="139" t="s">
        <v>82</v>
      </c>
      <c r="AY166" s="18" t="s">
        <v>131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78</v>
      </c>
      <c r="BK166" s="140">
        <f>ROUND(I166*H166,2)</f>
        <v>0</v>
      </c>
      <c r="BL166" s="18" t="s">
        <v>139</v>
      </c>
      <c r="BM166" s="139" t="s">
        <v>233</v>
      </c>
    </row>
    <row r="167" spans="2:65" s="1" customFormat="1" x14ac:dyDescent="0.2">
      <c r="B167" s="33"/>
      <c r="D167" s="141" t="s">
        <v>141</v>
      </c>
      <c r="F167" s="142" t="s">
        <v>232</v>
      </c>
      <c r="I167" s="143"/>
      <c r="L167" s="33"/>
      <c r="M167" s="144"/>
      <c r="T167" s="54"/>
      <c r="AT167" s="18" t="s">
        <v>141</v>
      </c>
      <c r="AU167" s="18" t="s">
        <v>82</v>
      </c>
    </row>
    <row r="168" spans="2:65" s="12" customFormat="1" x14ac:dyDescent="0.2">
      <c r="B168" s="147"/>
      <c r="D168" s="141" t="s">
        <v>151</v>
      </c>
      <c r="E168" s="148" t="s">
        <v>18</v>
      </c>
      <c r="F168" s="149" t="s">
        <v>234</v>
      </c>
      <c r="H168" s="150">
        <v>4.5999999999999996</v>
      </c>
      <c r="I168" s="151"/>
      <c r="L168" s="147"/>
      <c r="M168" s="152"/>
      <c r="T168" s="153"/>
      <c r="AT168" s="148" t="s">
        <v>151</v>
      </c>
      <c r="AU168" s="148" t="s">
        <v>82</v>
      </c>
      <c r="AV168" s="12" t="s">
        <v>82</v>
      </c>
      <c r="AW168" s="12" t="s">
        <v>32</v>
      </c>
      <c r="AX168" s="12" t="s">
        <v>78</v>
      </c>
      <c r="AY168" s="148" t="s">
        <v>131</v>
      </c>
    </row>
    <row r="169" spans="2:65" s="12" customFormat="1" x14ac:dyDescent="0.2">
      <c r="B169" s="147"/>
      <c r="D169" s="141" t="s">
        <v>151</v>
      </c>
      <c r="F169" s="149" t="s">
        <v>235</v>
      </c>
      <c r="H169" s="150">
        <v>4.83</v>
      </c>
      <c r="I169" s="151"/>
      <c r="L169" s="147"/>
      <c r="M169" s="152"/>
      <c r="T169" s="153"/>
      <c r="AT169" s="148" t="s">
        <v>151</v>
      </c>
      <c r="AU169" s="148" t="s">
        <v>82</v>
      </c>
      <c r="AV169" s="12" t="s">
        <v>82</v>
      </c>
      <c r="AW169" s="12" t="s">
        <v>4</v>
      </c>
      <c r="AX169" s="12" t="s">
        <v>78</v>
      </c>
      <c r="AY169" s="148" t="s">
        <v>131</v>
      </c>
    </row>
    <row r="170" spans="2:65" s="1" customFormat="1" ht="16.5" customHeight="1" x14ac:dyDescent="0.2">
      <c r="B170" s="33"/>
      <c r="C170" s="167" t="s">
        <v>236</v>
      </c>
      <c r="D170" s="167" t="s">
        <v>180</v>
      </c>
      <c r="E170" s="168" t="s">
        <v>237</v>
      </c>
      <c r="F170" s="169" t="s">
        <v>238</v>
      </c>
      <c r="G170" s="170" t="s">
        <v>195</v>
      </c>
      <c r="H170" s="171">
        <v>1.3440000000000001</v>
      </c>
      <c r="I170" s="172"/>
      <c r="J170" s="173">
        <f>ROUND(I170*H170,2)</f>
        <v>0</v>
      </c>
      <c r="K170" s="169" t="s">
        <v>138</v>
      </c>
      <c r="L170" s="174"/>
      <c r="M170" s="175" t="s">
        <v>18</v>
      </c>
      <c r="N170" s="176" t="s">
        <v>44</v>
      </c>
      <c r="P170" s="137">
        <f>O170*H170</f>
        <v>0</v>
      </c>
      <c r="Q170" s="137">
        <v>2.0000000000000001E-4</v>
      </c>
      <c r="R170" s="137">
        <f>Q170*H170</f>
        <v>2.6880000000000003E-4</v>
      </c>
      <c r="S170" s="137">
        <v>0</v>
      </c>
      <c r="T170" s="138">
        <f>S170*H170</f>
        <v>0</v>
      </c>
      <c r="AR170" s="139" t="s">
        <v>183</v>
      </c>
      <c r="AT170" s="139" t="s">
        <v>180</v>
      </c>
      <c r="AU170" s="139" t="s">
        <v>82</v>
      </c>
      <c r="AY170" s="18" t="s">
        <v>131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8" t="s">
        <v>78</v>
      </c>
      <c r="BK170" s="140">
        <f>ROUND(I170*H170,2)</f>
        <v>0</v>
      </c>
      <c r="BL170" s="18" t="s">
        <v>139</v>
      </c>
      <c r="BM170" s="139" t="s">
        <v>239</v>
      </c>
    </row>
    <row r="171" spans="2:65" s="1" customFormat="1" x14ac:dyDescent="0.2">
      <c r="B171" s="33"/>
      <c r="D171" s="141" t="s">
        <v>141</v>
      </c>
      <c r="F171" s="142" t="s">
        <v>238</v>
      </c>
      <c r="I171" s="143"/>
      <c r="L171" s="33"/>
      <c r="M171" s="144"/>
      <c r="T171" s="54"/>
      <c r="AT171" s="18" t="s">
        <v>141</v>
      </c>
      <c r="AU171" s="18" t="s">
        <v>82</v>
      </c>
    </row>
    <row r="172" spans="2:65" s="12" customFormat="1" x14ac:dyDescent="0.2">
      <c r="B172" s="147"/>
      <c r="D172" s="141" t="s">
        <v>151</v>
      </c>
      <c r="F172" s="149" t="s">
        <v>240</v>
      </c>
      <c r="H172" s="150">
        <v>1.3440000000000001</v>
      </c>
      <c r="I172" s="151"/>
      <c r="L172" s="147"/>
      <c r="M172" s="152"/>
      <c r="T172" s="153"/>
      <c r="AT172" s="148" t="s">
        <v>151</v>
      </c>
      <c r="AU172" s="148" t="s">
        <v>82</v>
      </c>
      <c r="AV172" s="12" t="s">
        <v>82</v>
      </c>
      <c r="AW172" s="12" t="s">
        <v>4</v>
      </c>
      <c r="AX172" s="12" t="s">
        <v>78</v>
      </c>
      <c r="AY172" s="148" t="s">
        <v>131</v>
      </c>
    </row>
    <row r="173" spans="2:65" s="1" customFormat="1" ht="16.5" customHeight="1" x14ac:dyDescent="0.2">
      <c r="B173" s="33"/>
      <c r="C173" s="128" t="s">
        <v>8</v>
      </c>
      <c r="D173" s="128" t="s">
        <v>134</v>
      </c>
      <c r="E173" s="129" t="s">
        <v>241</v>
      </c>
      <c r="F173" s="130" t="s">
        <v>242</v>
      </c>
      <c r="G173" s="131" t="s">
        <v>157</v>
      </c>
      <c r="H173" s="132">
        <v>8.2799999999999994</v>
      </c>
      <c r="I173" s="133"/>
      <c r="J173" s="134">
        <f>ROUND(I173*H173,2)</f>
        <v>0</v>
      </c>
      <c r="K173" s="130" t="s">
        <v>138</v>
      </c>
      <c r="L173" s="33"/>
      <c r="M173" s="135" t="s">
        <v>18</v>
      </c>
      <c r="N173" s="136" t="s">
        <v>44</v>
      </c>
      <c r="P173" s="137">
        <f>O173*H173</f>
        <v>0</v>
      </c>
      <c r="Q173" s="137">
        <v>2.6360000000000001E-2</v>
      </c>
      <c r="R173" s="137">
        <f>Q173*H173</f>
        <v>0.2182608</v>
      </c>
      <c r="S173" s="137">
        <v>0</v>
      </c>
      <c r="T173" s="138">
        <f>S173*H173</f>
        <v>0</v>
      </c>
      <c r="AR173" s="139" t="s">
        <v>139</v>
      </c>
      <c r="AT173" s="139" t="s">
        <v>134</v>
      </c>
      <c r="AU173" s="139" t="s">
        <v>82</v>
      </c>
      <c r="AY173" s="18" t="s">
        <v>131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8" t="s">
        <v>78</v>
      </c>
      <c r="BK173" s="140">
        <f>ROUND(I173*H173,2)</f>
        <v>0</v>
      </c>
      <c r="BL173" s="18" t="s">
        <v>139</v>
      </c>
      <c r="BM173" s="139" t="s">
        <v>243</v>
      </c>
    </row>
    <row r="174" spans="2:65" s="1" customFormat="1" ht="19.5" x14ac:dyDescent="0.2">
      <c r="B174" s="33"/>
      <c r="D174" s="141" t="s">
        <v>141</v>
      </c>
      <c r="F174" s="142" t="s">
        <v>244</v>
      </c>
      <c r="I174" s="143"/>
      <c r="L174" s="33"/>
      <c r="M174" s="144"/>
      <c r="T174" s="54"/>
      <c r="AT174" s="18" t="s">
        <v>141</v>
      </c>
      <c r="AU174" s="18" t="s">
        <v>82</v>
      </c>
    </row>
    <row r="175" spans="2:65" s="1" customFormat="1" x14ac:dyDescent="0.2">
      <c r="B175" s="33"/>
      <c r="D175" s="145" t="s">
        <v>143</v>
      </c>
      <c r="F175" s="146" t="s">
        <v>245</v>
      </c>
      <c r="I175" s="143"/>
      <c r="L175" s="33"/>
      <c r="M175" s="144"/>
      <c r="T175" s="54"/>
      <c r="AT175" s="18" t="s">
        <v>143</v>
      </c>
      <c r="AU175" s="18" t="s">
        <v>82</v>
      </c>
    </row>
    <row r="176" spans="2:65" s="1" customFormat="1" ht="16.5" customHeight="1" x14ac:dyDescent="0.2">
      <c r="B176" s="33"/>
      <c r="C176" s="128" t="s">
        <v>246</v>
      </c>
      <c r="D176" s="128" t="s">
        <v>134</v>
      </c>
      <c r="E176" s="129" t="s">
        <v>247</v>
      </c>
      <c r="F176" s="130" t="s">
        <v>248</v>
      </c>
      <c r="G176" s="131" t="s">
        <v>157</v>
      </c>
      <c r="H176" s="132">
        <v>33.119999999999997</v>
      </c>
      <c r="I176" s="133"/>
      <c r="J176" s="134">
        <f>ROUND(I176*H176,2)</f>
        <v>0</v>
      </c>
      <c r="K176" s="130" t="s">
        <v>138</v>
      </c>
      <c r="L176" s="33"/>
      <c r="M176" s="135" t="s">
        <v>18</v>
      </c>
      <c r="N176" s="136" t="s">
        <v>44</v>
      </c>
      <c r="P176" s="137">
        <f>O176*H176</f>
        <v>0</v>
      </c>
      <c r="Q176" s="137">
        <v>7.9000000000000008E-3</v>
      </c>
      <c r="R176" s="137">
        <f>Q176*H176</f>
        <v>0.26164799999999999</v>
      </c>
      <c r="S176" s="137">
        <v>0</v>
      </c>
      <c r="T176" s="138">
        <f>S176*H176</f>
        <v>0</v>
      </c>
      <c r="AR176" s="139" t="s">
        <v>139</v>
      </c>
      <c r="AT176" s="139" t="s">
        <v>134</v>
      </c>
      <c r="AU176" s="139" t="s">
        <v>82</v>
      </c>
      <c r="AY176" s="18" t="s">
        <v>131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8" t="s">
        <v>78</v>
      </c>
      <c r="BK176" s="140">
        <f>ROUND(I176*H176,2)</f>
        <v>0</v>
      </c>
      <c r="BL176" s="18" t="s">
        <v>139</v>
      </c>
      <c r="BM176" s="139" t="s">
        <v>249</v>
      </c>
    </row>
    <row r="177" spans="2:65" s="1" customFormat="1" ht="19.5" x14ac:dyDescent="0.2">
      <c r="B177" s="33"/>
      <c r="D177" s="141" t="s">
        <v>141</v>
      </c>
      <c r="F177" s="142" t="s">
        <v>250</v>
      </c>
      <c r="I177" s="143"/>
      <c r="L177" s="33"/>
      <c r="M177" s="144"/>
      <c r="T177" s="54"/>
      <c r="AT177" s="18" t="s">
        <v>141</v>
      </c>
      <c r="AU177" s="18" t="s">
        <v>82</v>
      </c>
    </row>
    <row r="178" spans="2:65" s="1" customFormat="1" x14ac:dyDescent="0.2">
      <c r="B178" s="33"/>
      <c r="D178" s="145" t="s">
        <v>143</v>
      </c>
      <c r="F178" s="146" t="s">
        <v>251</v>
      </c>
      <c r="I178" s="143"/>
      <c r="L178" s="33"/>
      <c r="M178" s="144"/>
      <c r="T178" s="54"/>
      <c r="AT178" s="18" t="s">
        <v>143</v>
      </c>
      <c r="AU178" s="18" t="s">
        <v>82</v>
      </c>
    </row>
    <row r="179" spans="2:65" s="12" customFormat="1" x14ac:dyDescent="0.2">
      <c r="B179" s="147"/>
      <c r="D179" s="141" t="s">
        <v>151</v>
      </c>
      <c r="F179" s="149" t="s">
        <v>252</v>
      </c>
      <c r="H179" s="150">
        <v>33.119999999999997</v>
      </c>
      <c r="I179" s="151"/>
      <c r="L179" s="147"/>
      <c r="M179" s="152"/>
      <c r="T179" s="153"/>
      <c r="AT179" s="148" t="s">
        <v>151</v>
      </c>
      <c r="AU179" s="148" t="s">
        <v>82</v>
      </c>
      <c r="AV179" s="12" t="s">
        <v>82</v>
      </c>
      <c r="AW179" s="12" t="s">
        <v>4</v>
      </c>
      <c r="AX179" s="12" t="s">
        <v>78</v>
      </c>
      <c r="AY179" s="148" t="s">
        <v>131</v>
      </c>
    </row>
    <row r="180" spans="2:65" s="1" customFormat="1" ht="16.5" customHeight="1" x14ac:dyDescent="0.2">
      <c r="B180" s="33"/>
      <c r="C180" s="128" t="s">
        <v>253</v>
      </c>
      <c r="D180" s="128" t="s">
        <v>134</v>
      </c>
      <c r="E180" s="129" t="s">
        <v>254</v>
      </c>
      <c r="F180" s="130" t="s">
        <v>255</v>
      </c>
      <c r="G180" s="131" t="s">
        <v>157</v>
      </c>
      <c r="H180" s="132">
        <v>56.924999999999997</v>
      </c>
      <c r="I180" s="133"/>
      <c r="J180" s="134">
        <f>ROUND(I180*H180,2)</f>
        <v>0</v>
      </c>
      <c r="K180" s="130" t="s">
        <v>138</v>
      </c>
      <c r="L180" s="33"/>
      <c r="M180" s="135" t="s">
        <v>18</v>
      </c>
      <c r="N180" s="136" t="s">
        <v>44</v>
      </c>
      <c r="P180" s="137">
        <f>O180*H180</f>
        <v>0</v>
      </c>
      <c r="Q180" s="137">
        <v>3.3E-3</v>
      </c>
      <c r="R180" s="137">
        <f>Q180*H180</f>
        <v>0.18785249999999998</v>
      </c>
      <c r="S180" s="137">
        <v>0</v>
      </c>
      <c r="T180" s="138">
        <f>S180*H180</f>
        <v>0</v>
      </c>
      <c r="AR180" s="139" t="s">
        <v>139</v>
      </c>
      <c r="AT180" s="139" t="s">
        <v>134</v>
      </c>
      <c r="AU180" s="139" t="s">
        <v>82</v>
      </c>
      <c r="AY180" s="18" t="s">
        <v>131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78</v>
      </c>
      <c r="BK180" s="140">
        <f>ROUND(I180*H180,2)</f>
        <v>0</v>
      </c>
      <c r="BL180" s="18" t="s">
        <v>139</v>
      </c>
      <c r="BM180" s="139" t="s">
        <v>256</v>
      </c>
    </row>
    <row r="181" spans="2:65" s="1" customFormat="1" x14ac:dyDescent="0.2">
      <c r="B181" s="33"/>
      <c r="D181" s="141" t="s">
        <v>141</v>
      </c>
      <c r="F181" s="142" t="s">
        <v>257</v>
      </c>
      <c r="I181" s="143"/>
      <c r="L181" s="33"/>
      <c r="M181" s="144"/>
      <c r="T181" s="54"/>
      <c r="AT181" s="18" t="s">
        <v>141</v>
      </c>
      <c r="AU181" s="18" t="s">
        <v>82</v>
      </c>
    </row>
    <row r="182" spans="2:65" s="1" customFormat="1" x14ac:dyDescent="0.2">
      <c r="B182" s="33"/>
      <c r="D182" s="145" t="s">
        <v>143</v>
      </c>
      <c r="F182" s="146" t="s">
        <v>258</v>
      </c>
      <c r="I182" s="143"/>
      <c r="L182" s="33"/>
      <c r="M182" s="144"/>
      <c r="T182" s="54"/>
      <c r="AT182" s="18" t="s">
        <v>143</v>
      </c>
      <c r="AU182" s="18" t="s">
        <v>82</v>
      </c>
    </row>
    <row r="183" spans="2:65" s="12" customFormat="1" x14ac:dyDescent="0.2">
      <c r="B183" s="147"/>
      <c r="D183" s="141" t="s">
        <v>151</v>
      </c>
      <c r="E183" s="148" t="s">
        <v>18</v>
      </c>
      <c r="F183" s="149" t="s">
        <v>259</v>
      </c>
      <c r="H183" s="150">
        <v>56.924999999999997</v>
      </c>
      <c r="I183" s="151"/>
      <c r="L183" s="147"/>
      <c r="M183" s="152"/>
      <c r="T183" s="153"/>
      <c r="AT183" s="148" t="s">
        <v>151</v>
      </c>
      <c r="AU183" s="148" t="s">
        <v>82</v>
      </c>
      <c r="AV183" s="12" t="s">
        <v>82</v>
      </c>
      <c r="AW183" s="12" t="s">
        <v>32</v>
      </c>
      <c r="AX183" s="12" t="s">
        <v>78</v>
      </c>
      <c r="AY183" s="148" t="s">
        <v>131</v>
      </c>
    </row>
    <row r="184" spans="2:65" s="1" customFormat="1" ht="21.75" customHeight="1" x14ac:dyDescent="0.2">
      <c r="B184" s="33"/>
      <c r="C184" s="128" t="s">
        <v>260</v>
      </c>
      <c r="D184" s="128" t="s">
        <v>134</v>
      </c>
      <c r="E184" s="129" t="s">
        <v>261</v>
      </c>
      <c r="F184" s="130" t="s">
        <v>262</v>
      </c>
      <c r="G184" s="131" t="s">
        <v>147</v>
      </c>
      <c r="H184" s="132">
        <v>3.4820000000000002</v>
      </c>
      <c r="I184" s="133"/>
      <c r="J184" s="134">
        <f>ROUND(I184*H184,2)</f>
        <v>0</v>
      </c>
      <c r="K184" s="130" t="s">
        <v>138</v>
      </c>
      <c r="L184" s="33"/>
      <c r="M184" s="135" t="s">
        <v>18</v>
      </c>
      <c r="N184" s="136" t="s">
        <v>44</v>
      </c>
      <c r="P184" s="137">
        <f>O184*H184</f>
        <v>0</v>
      </c>
      <c r="Q184" s="137">
        <v>2.5018699999999998</v>
      </c>
      <c r="R184" s="137">
        <f>Q184*H184</f>
        <v>8.7115113399999995</v>
      </c>
      <c r="S184" s="137">
        <v>0</v>
      </c>
      <c r="T184" s="138">
        <f>S184*H184</f>
        <v>0</v>
      </c>
      <c r="AR184" s="139" t="s">
        <v>139</v>
      </c>
      <c r="AT184" s="139" t="s">
        <v>134</v>
      </c>
      <c r="AU184" s="139" t="s">
        <v>82</v>
      </c>
      <c r="AY184" s="18" t="s">
        <v>131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78</v>
      </c>
      <c r="BK184" s="140">
        <f>ROUND(I184*H184,2)</f>
        <v>0</v>
      </c>
      <c r="BL184" s="18" t="s">
        <v>139</v>
      </c>
      <c r="BM184" s="139" t="s">
        <v>263</v>
      </c>
    </row>
    <row r="185" spans="2:65" s="1" customFormat="1" x14ac:dyDescent="0.2">
      <c r="B185" s="33"/>
      <c r="D185" s="141" t="s">
        <v>141</v>
      </c>
      <c r="F185" s="142" t="s">
        <v>264</v>
      </c>
      <c r="I185" s="143"/>
      <c r="L185" s="33"/>
      <c r="M185" s="144"/>
      <c r="T185" s="54"/>
      <c r="AT185" s="18" t="s">
        <v>141</v>
      </c>
      <c r="AU185" s="18" t="s">
        <v>82</v>
      </c>
    </row>
    <row r="186" spans="2:65" s="1" customFormat="1" x14ac:dyDescent="0.2">
      <c r="B186" s="33"/>
      <c r="D186" s="145" t="s">
        <v>143</v>
      </c>
      <c r="F186" s="146" t="s">
        <v>265</v>
      </c>
      <c r="I186" s="143"/>
      <c r="L186" s="33"/>
      <c r="M186" s="144"/>
      <c r="T186" s="54"/>
      <c r="AT186" s="18" t="s">
        <v>143</v>
      </c>
      <c r="AU186" s="18" t="s">
        <v>82</v>
      </c>
    </row>
    <row r="187" spans="2:65" s="12" customFormat="1" x14ac:dyDescent="0.2">
      <c r="B187" s="147"/>
      <c r="D187" s="141" t="s">
        <v>151</v>
      </c>
      <c r="E187" s="148" t="s">
        <v>18</v>
      </c>
      <c r="F187" s="149" t="s">
        <v>266</v>
      </c>
      <c r="H187" s="150">
        <v>3.4820000000000002</v>
      </c>
      <c r="I187" s="151"/>
      <c r="L187" s="147"/>
      <c r="M187" s="152"/>
      <c r="T187" s="153"/>
      <c r="AT187" s="148" t="s">
        <v>151</v>
      </c>
      <c r="AU187" s="148" t="s">
        <v>82</v>
      </c>
      <c r="AV187" s="12" t="s">
        <v>82</v>
      </c>
      <c r="AW187" s="12" t="s">
        <v>32</v>
      </c>
      <c r="AX187" s="12" t="s">
        <v>78</v>
      </c>
      <c r="AY187" s="148" t="s">
        <v>131</v>
      </c>
    </row>
    <row r="188" spans="2:65" s="1" customFormat="1" ht="16.5" customHeight="1" x14ac:dyDescent="0.2">
      <c r="B188" s="33"/>
      <c r="C188" s="128" t="s">
        <v>267</v>
      </c>
      <c r="D188" s="128" t="s">
        <v>134</v>
      </c>
      <c r="E188" s="129" t="s">
        <v>268</v>
      </c>
      <c r="F188" s="130" t="s">
        <v>269</v>
      </c>
      <c r="G188" s="131" t="s">
        <v>147</v>
      </c>
      <c r="H188" s="132">
        <v>3.4820000000000002</v>
      </c>
      <c r="I188" s="133"/>
      <c r="J188" s="134">
        <f>ROUND(I188*H188,2)</f>
        <v>0</v>
      </c>
      <c r="K188" s="130" t="s">
        <v>138</v>
      </c>
      <c r="L188" s="33"/>
      <c r="M188" s="135" t="s">
        <v>18</v>
      </c>
      <c r="N188" s="136" t="s">
        <v>44</v>
      </c>
      <c r="P188" s="137">
        <f>O188*H188</f>
        <v>0</v>
      </c>
      <c r="Q188" s="137">
        <v>0</v>
      </c>
      <c r="R188" s="137">
        <f>Q188*H188</f>
        <v>0</v>
      </c>
      <c r="S188" s="137">
        <v>0</v>
      </c>
      <c r="T188" s="138">
        <f>S188*H188</f>
        <v>0</v>
      </c>
      <c r="AR188" s="139" t="s">
        <v>139</v>
      </c>
      <c r="AT188" s="139" t="s">
        <v>134</v>
      </c>
      <c r="AU188" s="139" t="s">
        <v>82</v>
      </c>
      <c r="AY188" s="18" t="s">
        <v>131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8" t="s">
        <v>78</v>
      </c>
      <c r="BK188" s="140">
        <f>ROUND(I188*H188,2)</f>
        <v>0</v>
      </c>
      <c r="BL188" s="18" t="s">
        <v>139</v>
      </c>
      <c r="BM188" s="139" t="s">
        <v>270</v>
      </c>
    </row>
    <row r="189" spans="2:65" s="1" customFormat="1" x14ac:dyDescent="0.2">
      <c r="B189" s="33"/>
      <c r="D189" s="141" t="s">
        <v>141</v>
      </c>
      <c r="F189" s="142" t="s">
        <v>271</v>
      </c>
      <c r="I189" s="143"/>
      <c r="L189" s="33"/>
      <c r="M189" s="144"/>
      <c r="T189" s="54"/>
      <c r="AT189" s="18" t="s">
        <v>141</v>
      </c>
      <c r="AU189" s="18" t="s">
        <v>82</v>
      </c>
    </row>
    <row r="190" spans="2:65" s="1" customFormat="1" x14ac:dyDescent="0.2">
      <c r="B190" s="33"/>
      <c r="D190" s="145" t="s">
        <v>143</v>
      </c>
      <c r="F190" s="146" t="s">
        <v>272</v>
      </c>
      <c r="I190" s="143"/>
      <c r="L190" s="33"/>
      <c r="M190" s="144"/>
      <c r="T190" s="54"/>
      <c r="AT190" s="18" t="s">
        <v>143</v>
      </c>
      <c r="AU190" s="18" t="s">
        <v>82</v>
      </c>
    </row>
    <row r="191" spans="2:65" s="1" customFormat="1" ht="21.75" customHeight="1" x14ac:dyDescent="0.2">
      <c r="B191" s="33"/>
      <c r="C191" s="128" t="s">
        <v>273</v>
      </c>
      <c r="D191" s="128" t="s">
        <v>134</v>
      </c>
      <c r="E191" s="129" t="s">
        <v>274</v>
      </c>
      <c r="F191" s="130" t="s">
        <v>275</v>
      </c>
      <c r="G191" s="131" t="s">
        <v>147</v>
      </c>
      <c r="H191" s="132">
        <v>3.4820000000000002</v>
      </c>
      <c r="I191" s="133"/>
      <c r="J191" s="134">
        <f>ROUND(I191*H191,2)</f>
        <v>0</v>
      </c>
      <c r="K191" s="130" t="s">
        <v>138</v>
      </c>
      <c r="L191" s="33"/>
      <c r="M191" s="135" t="s">
        <v>18</v>
      </c>
      <c r="N191" s="136" t="s">
        <v>44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139</v>
      </c>
      <c r="AT191" s="139" t="s">
        <v>134</v>
      </c>
      <c r="AU191" s="139" t="s">
        <v>82</v>
      </c>
      <c r="AY191" s="18" t="s">
        <v>131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8" t="s">
        <v>78</v>
      </c>
      <c r="BK191" s="140">
        <f>ROUND(I191*H191,2)</f>
        <v>0</v>
      </c>
      <c r="BL191" s="18" t="s">
        <v>139</v>
      </c>
      <c r="BM191" s="139" t="s">
        <v>276</v>
      </c>
    </row>
    <row r="192" spans="2:65" s="1" customFormat="1" ht="19.5" x14ac:dyDescent="0.2">
      <c r="B192" s="33"/>
      <c r="D192" s="141" t="s">
        <v>141</v>
      </c>
      <c r="F192" s="142" t="s">
        <v>277</v>
      </c>
      <c r="I192" s="143"/>
      <c r="L192" s="33"/>
      <c r="M192" s="144"/>
      <c r="T192" s="54"/>
      <c r="AT192" s="18" t="s">
        <v>141</v>
      </c>
      <c r="AU192" s="18" t="s">
        <v>82</v>
      </c>
    </row>
    <row r="193" spans="2:65" s="1" customFormat="1" x14ac:dyDescent="0.2">
      <c r="B193" s="33"/>
      <c r="D193" s="145" t="s">
        <v>143</v>
      </c>
      <c r="F193" s="146" t="s">
        <v>278</v>
      </c>
      <c r="I193" s="143"/>
      <c r="L193" s="33"/>
      <c r="M193" s="144"/>
      <c r="T193" s="54"/>
      <c r="AT193" s="18" t="s">
        <v>143</v>
      </c>
      <c r="AU193" s="18" t="s">
        <v>82</v>
      </c>
    </row>
    <row r="194" spans="2:65" s="1" customFormat="1" ht="16.5" customHeight="1" x14ac:dyDescent="0.2">
      <c r="B194" s="33"/>
      <c r="C194" s="128" t="s">
        <v>7</v>
      </c>
      <c r="D194" s="128" t="s">
        <v>134</v>
      </c>
      <c r="E194" s="129" t="s">
        <v>279</v>
      </c>
      <c r="F194" s="130" t="s">
        <v>280</v>
      </c>
      <c r="G194" s="131" t="s">
        <v>281</v>
      </c>
      <c r="H194" s="132">
        <v>0.33400000000000002</v>
      </c>
      <c r="I194" s="133"/>
      <c r="J194" s="134">
        <f>ROUND(I194*H194,2)</f>
        <v>0</v>
      </c>
      <c r="K194" s="130" t="s">
        <v>138</v>
      </c>
      <c r="L194" s="33"/>
      <c r="M194" s="135" t="s">
        <v>18</v>
      </c>
      <c r="N194" s="136" t="s">
        <v>44</v>
      </c>
      <c r="P194" s="137">
        <f>O194*H194</f>
        <v>0</v>
      </c>
      <c r="Q194" s="137">
        <v>1.06277</v>
      </c>
      <c r="R194" s="137">
        <f>Q194*H194</f>
        <v>0.35496517999999999</v>
      </c>
      <c r="S194" s="137">
        <v>0</v>
      </c>
      <c r="T194" s="138">
        <f>S194*H194</f>
        <v>0</v>
      </c>
      <c r="AR194" s="139" t="s">
        <v>139</v>
      </c>
      <c r="AT194" s="139" t="s">
        <v>134</v>
      </c>
      <c r="AU194" s="139" t="s">
        <v>82</v>
      </c>
      <c r="AY194" s="18" t="s">
        <v>131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8" t="s">
        <v>78</v>
      </c>
      <c r="BK194" s="140">
        <f>ROUND(I194*H194,2)</f>
        <v>0</v>
      </c>
      <c r="BL194" s="18" t="s">
        <v>139</v>
      </c>
      <c r="BM194" s="139" t="s">
        <v>282</v>
      </c>
    </row>
    <row r="195" spans="2:65" s="1" customFormat="1" x14ac:dyDescent="0.2">
      <c r="B195" s="33"/>
      <c r="D195" s="141" t="s">
        <v>141</v>
      </c>
      <c r="F195" s="142" t="s">
        <v>283</v>
      </c>
      <c r="I195" s="143"/>
      <c r="L195" s="33"/>
      <c r="M195" s="144"/>
      <c r="T195" s="54"/>
      <c r="AT195" s="18" t="s">
        <v>141</v>
      </c>
      <c r="AU195" s="18" t="s">
        <v>82</v>
      </c>
    </row>
    <row r="196" spans="2:65" s="1" customFormat="1" x14ac:dyDescent="0.2">
      <c r="B196" s="33"/>
      <c r="D196" s="145" t="s">
        <v>143</v>
      </c>
      <c r="F196" s="146" t="s">
        <v>284</v>
      </c>
      <c r="I196" s="143"/>
      <c r="L196" s="33"/>
      <c r="M196" s="144"/>
      <c r="T196" s="54"/>
      <c r="AT196" s="18" t="s">
        <v>143</v>
      </c>
      <c r="AU196" s="18" t="s">
        <v>82</v>
      </c>
    </row>
    <row r="197" spans="2:65" s="12" customFormat="1" x14ac:dyDescent="0.2">
      <c r="B197" s="147"/>
      <c r="D197" s="141" t="s">
        <v>151</v>
      </c>
      <c r="E197" s="148" t="s">
        <v>18</v>
      </c>
      <c r="F197" s="149" t="s">
        <v>285</v>
      </c>
      <c r="H197" s="150">
        <v>0.33400000000000002</v>
      </c>
      <c r="I197" s="151"/>
      <c r="L197" s="147"/>
      <c r="M197" s="152"/>
      <c r="T197" s="153"/>
      <c r="AT197" s="148" t="s">
        <v>151</v>
      </c>
      <c r="AU197" s="148" t="s">
        <v>82</v>
      </c>
      <c r="AV197" s="12" t="s">
        <v>82</v>
      </c>
      <c r="AW197" s="12" t="s">
        <v>32</v>
      </c>
      <c r="AX197" s="12" t="s">
        <v>78</v>
      </c>
      <c r="AY197" s="148" t="s">
        <v>131</v>
      </c>
    </row>
    <row r="198" spans="2:65" s="1" customFormat="1" ht="21.75" customHeight="1" x14ac:dyDescent="0.2">
      <c r="B198" s="33"/>
      <c r="C198" s="128" t="s">
        <v>286</v>
      </c>
      <c r="D198" s="128" t="s">
        <v>134</v>
      </c>
      <c r="E198" s="129" t="s">
        <v>287</v>
      </c>
      <c r="F198" s="130" t="s">
        <v>288</v>
      </c>
      <c r="G198" s="131" t="s">
        <v>157</v>
      </c>
      <c r="H198" s="132">
        <v>69.64</v>
      </c>
      <c r="I198" s="133"/>
      <c r="J198" s="134">
        <f>ROUND(I198*H198,2)</f>
        <v>0</v>
      </c>
      <c r="K198" s="130" t="s">
        <v>138</v>
      </c>
      <c r="L198" s="33"/>
      <c r="M198" s="135" t="s">
        <v>18</v>
      </c>
      <c r="N198" s="136" t="s">
        <v>44</v>
      </c>
      <c r="P198" s="137">
        <f>O198*H198</f>
        <v>0</v>
      </c>
      <c r="Q198" s="137">
        <v>5.1999999999999998E-2</v>
      </c>
      <c r="R198" s="137">
        <f>Q198*H198</f>
        <v>3.6212800000000001</v>
      </c>
      <c r="S198" s="137">
        <v>0</v>
      </c>
      <c r="T198" s="138">
        <f>S198*H198</f>
        <v>0</v>
      </c>
      <c r="AR198" s="139" t="s">
        <v>139</v>
      </c>
      <c r="AT198" s="139" t="s">
        <v>134</v>
      </c>
      <c r="AU198" s="139" t="s">
        <v>82</v>
      </c>
      <c r="AY198" s="18" t="s">
        <v>131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8" t="s">
        <v>78</v>
      </c>
      <c r="BK198" s="140">
        <f>ROUND(I198*H198,2)</f>
        <v>0</v>
      </c>
      <c r="BL198" s="18" t="s">
        <v>139</v>
      </c>
      <c r="BM198" s="139" t="s">
        <v>289</v>
      </c>
    </row>
    <row r="199" spans="2:65" s="1" customFormat="1" ht="19.5" x14ac:dyDescent="0.2">
      <c r="B199" s="33"/>
      <c r="D199" s="141" t="s">
        <v>141</v>
      </c>
      <c r="F199" s="142" t="s">
        <v>290</v>
      </c>
      <c r="I199" s="143"/>
      <c r="L199" s="33"/>
      <c r="M199" s="144"/>
      <c r="T199" s="54"/>
      <c r="AT199" s="18" t="s">
        <v>141</v>
      </c>
      <c r="AU199" s="18" t="s">
        <v>82</v>
      </c>
    </row>
    <row r="200" spans="2:65" s="1" customFormat="1" x14ac:dyDescent="0.2">
      <c r="B200" s="33"/>
      <c r="D200" s="145" t="s">
        <v>143</v>
      </c>
      <c r="F200" s="146" t="s">
        <v>291</v>
      </c>
      <c r="I200" s="143"/>
      <c r="L200" s="33"/>
      <c r="M200" s="144"/>
      <c r="T200" s="54"/>
      <c r="AT200" s="18" t="s">
        <v>143</v>
      </c>
      <c r="AU200" s="18" t="s">
        <v>82</v>
      </c>
    </row>
    <row r="201" spans="2:65" s="12" customFormat="1" x14ac:dyDescent="0.2">
      <c r="B201" s="147"/>
      <c r="D201" s="141" t="s">
        <v>151</v>
      </c>
      <c r="E201" s="148" t="s">
        <v>18</v>
      </c>
      <c r="F201" s="149" t="s">
        <v>292</v>
      </c>
      <c r="H201" s="150">
        <v>69.64</v>
      </c>
      <c r="I201" s="151"/>
      <c r="L201" s="147"/>
      <c r="M201" s="152"/>
      <c r="T201" s="153"/>
      <c r="AT201" s="148" t="s">
        <v>151</v>
      </c>
      <c r="AU201" s="148" t="s">
        <v>82</v>
      </c>
      <c r="AV201" s="12" t="s">
        <v>82</v>
      </c>
      <c r="AW201" s="12" t="s">
        <v>32</v>
      </c>
      <c r="AX201" s="12" t="s">
        <v>78</v>
      </c>
      <c r="AY201" s="148" t="s">
        <v>131</v>
      </c>
    </row>
    <row r="202" spans="2:65" s="11" customFormat="1" ht="22.9" customHeight="1" x14ac:dyDescent="0.2">
      <c r="B202" s="116"/>
      <c r="D202" s="117" t="s">
        <v>72</v>
      </c>
      <c r="E202" s="126" t="s">
        <v>202</v>
      </c>
      <c r="F202" s="126" t="s">
        <v>293</v>
      </c>
      <c r="I202" s="119"/>
      <c r="J202" s="127">
        <f>BK202</f>
        <v>0</v>
      </c>
      <c r="L202" s="116"/>
      <c r="M202" s="121"/>
      <c r="P202" s="122">
        <f>SUM(P203:P241)</f>
        <v>0</v>
      </c>
      <c r="R202" s="122">
        <f>SUM(R203:R241)</f>
        <v>1.6016599999999999E-2</v>
      </c>
      <c r="T202" s="123">
        <f>SUM(T203:T241)</f>
        <v>21.520239000000004</v>
      </c>
      <c r="AR202" s="117" t="s">
        <v>78</v>
      </c>
      <c r="AT202" s="124" t="s">
        <v>72</v>
      </c>
      <c r="AU202" s="124" t="s">
        <v>78</v>
      </c>
      <c r="AY202" s="117" t="s">
        <v>131</v>
      </c>
      <c r="BK202" s="125">
        <f>SUM(BK203:BK241)</f>
        <v>0</v>
      </c>
    </row>
    <row r="203" spans="2:65" s="1" customFormat="1" ht="21.75" customHeight="1" x14ac:dyDescent="0.2">
      <c r="B203" s="33"/>
      <c r="C203" s="128" t="s">
        <v>294</v>
      </c>
      <c r="D203" s="128" t="s">
        <v>134</v>
      </c>
      <c r="E203" s="129" t="s">
        <v>295</v>
      </c>
      <c r="F203" s="130" t="s">
        <v>296</v>
      </c>
      <c r="G203" s="131" t="s">
        <v>157</v>
      </c>
      <c r="H203" s="132">
        <v>76.14</v>
      </c>
      <c r="I203" s="133"/>
      <c r="J203" s="134">
        <f>ROUND(I203*H203,2)</f>
        <v>0</v>
      </c>
      <c r="K203" s="130" t="s">
        <v>138</v>
      </c>
      <c r="L203" s="33"/>
      <c r="M203" s="135" t="s">
        <v>18</v>
      </c>
      <c r="N203" s="136" t="s">
        <v>44</v>
      </c>
      <c r="P203" s="137">
        <f>O203*H203</f>
        <v>0</v>
      </c>
      <c r="Q203" s="137">
        <v>1.2999999999999999E-4</v>
      </c>
      <c r="R203" s="137">
        <f>Q203*H203</f>
        <v>9.8981999999999994E-3</v>
      </c>
      <c r="S203" s="137">
        <v>0</v>
      </c>
      <c r="T203" s="138">
        <f>S203*H203</f>
        <v>0</v>
      </c>
      <c r="AR203" s="139" t="s">
        <v>139</v>
      </c>
      <c r="AT203" s="139" t="s">
        <v>134</v>
      </c>
      <c r="AU203" s="139" t="s">
        <v>82</v>
      </c>
      <c r="AY203" s="18" t="s">
        <v>131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8" t="s">
        <v>78</v>
      </c>
      <c r="BK203" s="140">
        <f>ROUND(I203*H203,2)</f>
        <v>0</v>
      </c>
      <c r="BL203" s="18" t="s">
        <v>139</v>
      </c>
      <c r="BM203" s="139" t="s">
        <v>297</v>
      </c>
    </row>
    <row r="204" spans="2:65" s="1" customFormat="1" x14ac:dyDescent="0.2">
      <c r="B204" s="33"/>
      <c r="D204" s="141" t="s">
        <v>141</v>
      </c>
      <c r="F204" s="142" t="s">
        <v>298</v>
      </c>
      <c r="I204" s="143"/>
      <c r="L204" s="33"/>
      <c r="M204" s="144"/>
      <c r="T204" s="54"/>
      <c r="AT204" s="18" t="s">
        <v>141</v>
      </c>
      <c r="AU204" s="18" t="s">
        <v>82</v>
      </c>
    </row>
    <row r="205" spans="2:65" s="1" customFormat="1" x14ac:dyDescent="0.2">
      <c r="B205" s="33"/>
      <c r="D205" s="145" t="s">
        <v>143</v>
      </c>
      <c r="F205" s="146" t="s">
        <v>299</v>
      </c>
      <c r="I205" s="143"/>
      <c r="L205" s="33"/>
      <c r="M205" s="144"/>
      <c r="T205" s="54"/>
      <c r="AT205" s="18" t="s">
        <v>143</v>
      </c>
      <c r="AU205" s="18" t="s">
        <v>82</v>
      </c>
    </row>
    <row r="206" spans="2:65" s="1" customFormat="1" ht="24.2" customHeight="1" x14ac:dyDescent="0.2">
      <c r="B206" s="33"/>
      <c r="C206" s="128" t="s">
        <v>300</v>
      </c>
      <c r="D206" s="128" t="s">
        <v>134</v>
      </c>
      <c r="E206" s="129" t="s">
        <v>301</v>
      </c>
      <c r="F206" s="130" t="s">
        <v>302</v>
      </c>
      <c r="G206" s="131" t="s">
        <v>157</v>
      </c>
      <c r="H206" s="132">
        <v>8</v>
      </c>
      <c r="I206" s="133"/>
      <c r="J206" s="134">
        <f>ROUND(I206*H206,2)</f>
        <v>0</v>
      </c>
      <c r="K206" s="130" t="s">
        <v>138</v>
      </c>
      <c r="L206" s="33"/>
      <c r="M206" s="135" t="s">
        <v>18</v>
      </c>
      <c r="N206" s="136" t="s">
        <v>44</v>
      </c>
      <c r="P206" s="137">
        <f>O206*H206</f>
        <v>0</v>
      </c>
      <c r="Q206" s="137">
        <v>2.1000000000000001E-4</v>
      </c>
      <c r="R206" s="137">
        <f>Q206*H206</f>
        <v>1.6800000000000001E-3</v>
      </c>
      <c r="S206" s="137">
        <v>0</v>
      </c>
      <c r="T206" s="138">
        <f>S206*H206</f>
        <v>0</v>
      </c>
      <c r="AR206" s="139" t="s">
        <v>139</v>
      </c>
      <c r="AT206" s="139" t="s">
        <v>134</v>
      </c>
      <c r="AU206" s="139" t="s">
        <v>82</v>
      </c>
      <c r="AY206" s="18" t="s">
        <v>131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8" t="s">
        <v>78</v>
      </c>
      <c r="BK206" s="140">
        <f>ROUND(I206*H206,2)</f>
        <v>0</v>
      </c>
      <c r="BL206" s="18" t="s">
        <v>139</v>
      </c>
      <c r="BM206" s="139" t="s">
        <v>303</v>
      </c>
    </row>
    <row r="207" spans="2:65" s="1" customFormat="1" x14ac:dyDescent="0.2">
      <c r="B207" s="33"/>
      <c r="D207" s="141" t="s">
        <v>141</v>
      </c>
      <c r="F207" s="142" t="s">
        <v>304</v>
      </c>
      <c r="I207" s="143"/>
      <c r="L207" s="33"/>
      <c r="M207" s="144"/>
      <c r="T207" s="54"/>
      <c r="AT207" s="18" t="s">
        <v>141</v>
      </c>
      <c r="AU207" s="18" t="s">
        <v>82</v>
      </c>
    </row>
    <row r="208" spans="2:65" s="1" customFormat="1" x14ac:dyDescent="0.2">
      <c r="B208" s="33"/>
      <c r="D208" s="145" t="s">
        <v>143</v>
      </c>
      <c r="F208" s="146" t="s">
        <v>305</v>
      </c>
      <c r="I208" s="143"/>
      <c r="L208" s="33"/>
      <c r="M208" s="144"/>
      <c r="T208" s="54"/>
      <c r="AT208" s="18" t="s">
        <v>143</v>
      </c>
      <c r="AU208" s="18" t="s">
        <v>82</v>
      </c>
    </row>
    <row r="209" spans="2:65" s="13" customFormat="1" x14ac:dyDescent="0.2">
      <c r="B209" s="154"/>
      <c r="D209" s="141" t="s">
        <v>151</v>
      </c>
      <c r="E209" s="155" t="s">
        <v>18</v>
      </c>
      <c r="F209" s="156" t="s">
        <v>306</v>
      </c>
      <c r="H209" s="155" t="s">
        <v>18</v>
      </c>
      <c r="I209" s="157"/>
      <c r="L209" s="154"/>
      <c r="M209" s="158"/>
      <c r="T209" s="159"/>
      <c r="AT209" s="155" t="s">
        <v>151</v>
      </c>
      <c r="AU209" s="155" t="s">
        <v>82</v>
      </c>
      <c r="AV209" s="13" t="s">
        <v>78</v>
      </c>
      <c r="AW209" s="13" t="s">
        <v>32</v>
      </c>
      <c r="AX209" s="13" t="s">
        <v>73</v>
      </c>
      <c r="AY209" s="155" t="s">
        <v>131</v>
      </c>
    </row>
    <row r="210" spans="2:65" s="12" customFormat="1" x14ac:dyDescent="0.2">
      <c r="B210" s="147"/>
      <c r="D210" s="141" t="s">
        <v>151</v>
      </c>
      <c r="E210" s="148" t="s">
        <v>18</v>
      </c>
      <c r="F210" s="149" t="s">
        <v>183</v>
      </c>
      <c r="H210" s="150">
        <v>8</v>
      </c>
      <c r="I210" s="151"/>
      <c r="L210" s="147"/>
      <c r="M210" s="152"/>
      <c r="T210" s="153"/>
      <c r="AT210" s="148" t="s">
        <v>151</v>
      </c>
      <c r="AU210" s="148" t="s">
        <v>82</v>
      </c>
      <c r="AV210" s="12" t="s">
        <v>82</v>
      </c>
      <c r="AW210" s="12" t="s">
        <v>32</v>
      </c>
      <c r="AX210" s="12" t="s">
        <v>78</v>
      </c>
      <c r="AY210" s="148" t="s">
        <v>131</v>
      </c>
    </row>
    <row r="211" spans="2:65" s="1" customFormat="1" ht="16.5" customHeight="1" x14ac:dyDescent="0.2">
      <c r="B211" s="33"/>
      <c r="C211" s="128" t="s">
        <v>307</v>
      </c>
      <c r="D211" s="128" t="s">
        <v>134</v>
      </c>
      <c r="E211" s="129" t="s">
        <v>308</v>
      </c>
      <c r="F211" s="130" t="s">
        <v>309</v>
      </c>
      <c r="G211" s="131" t="s">
        <v>157</v>
      </c>
      <c r="H211" s="132">
        <v>110.96</v>
      </c>
      <c r="I211" s="133"/>
      <c r="J211" s="134">
        <f>ROUND(I211*H211,2)</f>
        <v>0</v>
      </c>
      <c r="K211" s="130" t="s">
        <v>138</v>
      </c>
      <c r="L211" s="33"/>
      <c r="M211" s="135" t="s">
        <v>18</v>
      </c>
      <c r="N211" s="136" t="s">
        <v>44</v>
      </c>
      <c r="P211" s="137">
        <f>O211*H211</f>
        <v>0</v>
      </c>
      <c r="Q211" s="137">
        <v>4.0000000000000003E-5</v>
      </c>
      <c r="R211" s="137">
        <f>Q211*H211</f>
        <v>4.4384000000000003E-3</v>
      </c>
      <c r="S211" s="137">
        <v>0</v>
      </c>
      <c r="T211" s="138">
        <f>S211*H211</f>
        <v>0</v>
      </c>
      <c r="AR211" s="139" t="s">
        <v>139</v>
      </c>
      <c r="AT211" s="139" t="s">
        <v>134</v>
      </c>
      <c r="AU211" s="139" t="s">
        <v>82</v>
      </c>
      <c r="AY211" s="18" t="s">
        <v>131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8" t="s">
        <v>78</v>
      </c>
      <c r="BK211" s="140">
        <f>ROUND(I211*H211,2)</f>
        <v>0</v>
      </c>
      <c r="BL211" s="18" t="s">
        <v>139</v>
      </c>
      <c r="BM211" s="139" t="s">
        <v>310</v>
      </c>
    </row>
    <row r="212" spans="2:65" s="1" customFormat="1" x14ac:dyDescent="0.2">
      <c r="B212" s="33"/>
      <c r="D212" s="141" t="s">
        <v>141</v>
      </c>
      <c r="F212" s="142" t="s">
        <v>311</v>
      </c>
      <c r="I212" s="143"/>
      <c r="L212" s="33"/>
      <c r="M212" s="144"/>
      <c r="T212" s="54"/>
      <c r="AT212" s="18" t="s">
        <v>141</v>
      </c>
      <c r="AU212" s="18" t="s">
        <v>82</v>
      </c>
    </row>
    <row r="213" spans="2:65" s="1" customFormat="1" x14ac:dyDescent="0.2">
      <c r="B213" s="33"/>
      <c r="D213" s="145" t="s">
        <v>143</v>
      </c>
      <c r="F213" s="146" t="s">
        <v>312</v>
      </c>
      <c r="I213" s="143"/>
      <c r="L213" s="33"/>
      <c r="M213" s="144"/>
      <c r="T213" s="54"/>
      <c r="AT213" s="18" t="s">
        <v>143</v>
      </c>
      <c r="AU213" s="18" t="s">
        <v>82</v>
      </c>
    </row>
    <row r="214" spans="2:65" s="12" customFormat="1" x14ac:dyDescent="0.2">
      <c r="B214" s="147"/>
      <c r="D214" s="141" t="s">
        <v>151</v>
      </c>
      <c r="E214" s="148" t="s">
        <v>18</v>
      </c>
      <c r="F214" s="149" t="s">
        <v>313</v>
      </c>
      <c r="H214" s="150">
        <v>34.82</v>
      </c>
      <c r="I214" s="151"/>
      <c r="L214" s="147"/>
      <c r="M214" s="152"/>
      <c r="T214" s="153"/>
      <c r="AT214" s="148" t="s">
        <v>151</v>
      </c>
      <c r="AU214" s="148" t="s">
        <v>82</v>
      </c>
      <c r="AV214" s="12" t="s">
        <v>82</v>
      </c>
      <c r="AW214" s="12" t="s">
        <v>32</v>
      </c>
      <c r="AX214" s="12" t="s">
        <v>73</v>
      </c>
      <c r="AY214" s="148" t="s">
        <v>131</v>
      </c>
    </row>
    <row r="215" spans="2:65" s="12" customFormat="1" x14ac:dyDescent="0.2">
      <c r="B215" s="147"/>
      <c r="D215" s="141" t="s">
        <v>151</v>
      </c>
      <c r="E215" s="148" t="s">
        <v>18</v>
      </c>
      <c r="F215" s="149" t="s">
        <v>314</v>
      </c>
      <c r="H215" s="150">
        <v>76.14</v>
      </c>
      <c r="I215" s="151"/>
      <c r="L215" s="147"/>
      <c r="M215" s="152"/>
      <c r="T215" s="153"/>
      <c r="AT215" s="148" t="s">
        <v>151</v>
      </c>
      <c r="AU215" s="148" t="s">
        <v>82</v>
      </c>
      <c r="AV215" s="12" t="s">
        <v>82</v>
      </c>
      <c r="AW215" s="12" t="s">
        <v>32</v>
      </c>
      <c r="AX215" s="12" t="s">
        <v>73</v>
      </c>
      <c r="AY215" s="148" t="s">
        <v>131</v>
      </c>
    </row>
    <row r="216" spans="2:65" s="14" customFormat="1" x14ac:dyDescent="0.2">
      <c r="B216" s="160"/>
      <c r="D216" s="141" t="s">
        <v>151</v>
      </c>
      <c r="E216" s="161" t="s">
        <v>18</v>
      </c>
      <c r="F216" s="162" t="s">
        <v>179</v>
      </c>
      <c r="H216" s="163">
        <v>110.96</v>
      </c>
      <c r="I216" s="164"/>
      <c r="L216" s="160"/>
      <c r="M216" s="165"/>
      <c r="T216" s="166"/>
      <c r="AT216" s="161" t="s">
        <v>151</v>
      </c>
      <c r="AU216" s="161" t="s">
        <v>82</v>
      </c>
      <c r="AV216" s="14" t="s">
        <v>139</v>
      </c>
      <c r="AW216" s="14" t="s">
        <v>32</v>
      </c>
      <c r="AX216" s="14" t="s">
        <v>78</v>
      </c>
      <c r="AY216" s="161" t="s">
        <v>131</v>
      </c>
    </row>
    <row r="217" spans="2:65" s="1" customFormat="1" ht="16.5" customHeight="1" x14ac:dyDescent="0.2">
      <c r="B217" s="33"/>
      <c r="C217" s="128" t="s">
        <v>315</v>
      </c>
      <c r="D217" s="128" t="s">
        <v>134</v>
      </c>
      <c r="E217" s="129" t="s">
        <v>316</v>
      </c>
      <c r="F217" s="130" t="s">
        <v>317</v>
      </c>
      <c r="G217" s="131" t="s">
        <v>157</v>
      </c>
      <c r="H217" s="132">
        <v>46.375</v>
      </c>
      <c r="I217" s="133"/>
      <c r="J217" s="134">
        <f>ROUND(I217*H217,2)</f>
        <v>0</v>
      </c>
      <c r="K217" s="130" t="s">
        <v>138</v>
      </c>
      <c r="L217" s="33"/>
      <c r="M217" s="135" t="s">
        <v>18</v>
      </c>
      <c r="N217" s="136" t="s">
        <v>44</v>
      </c>
      <c r="P217" s="137">
        <f>O217*H217</f>
        <v>0</v>
      </c>
      <c r="Q217" s="137">
        <v>0</v>
      </c>
      <c r="R217" s="137">
        <f>Q217*H217</f>
        <v>0</v>
      </c>
      <c r="S217" s="137">
        <v>0.11700000000000001</v>
      </c>
      <c r="T217" s="138">
        <f>S217*H217</f>
        <v>5.4258750000000004</v>
      </c>
      <c r="AR217" s="139" t="s">
        <v>139</v>
      </c>
      <c r="AT217" s="139" t="s">
        <v>134</v>
      </c>
      <c r="AU217" s="139" t="s">
        <v>82</v>
      </c>
      <c r="AY217" s="18" t="s">
        <v>131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8" t="s">
        <v>78</v>
      </c>
      <c r="BK217" s="140">
        <f>ROUND(I217*H217,2)</f>
        <v>0</v>
      </c>
      <c r="BL217" s="18" t="s">
        <v>139</v>
      </c>
      <c r="BM217" s="139" t="s">
        <v>318</v>
      </c>
    </row>
    <row r="218" spans="2:65" s="1" customFormat="1" ht="19.5" x14ac:dyDescent="0.2">
      <c r="B218" s="33"/>
      <c r="D218" s="141" t="s">
        <v>141</v>
      </c>
      <c r="F218" s="142" t="s">
        <v>319</v>
      </c>
      <c r="I218" s="143"/>
      <c r="L218" s="33"/>
      <c r="M218" s="144"/>
      <c r="T218" s="54"/>
      <c r="AT218" s="18" t="s">
        <v>141</v>
      </c>
      <c r="AU218" s="18" t="s">
        <v>82</v>
      </c>
    </row>
    <row r="219" spans="2:65" s="1" customFormat="1" x14ac:dyDescent="0.2">
      <c r="B219" s="33"/>
      <c r="D219" s="145" t="s">
        <v>143</v>
      </c>
      <c r="F219" s="146" t="s">
        <v>320</v>
      </c>
      <c r="I219" s="143"/>
      <c r="L219" s="33"/>
      <c r="M219" s="144"/>
      <c r="T219" s="54"/>
      <c r="AT219" s="18" t="s">
        <v>143</v>
      </c>
      <c r="AU219" s="18" t="s">
        <v>82</v>
      </c>
    </row>
    <row r="220" spans="2:65" s="13" customFormat="1" x14ac:dyDescent="0.2">
      <c r="B220" s="154"/>
      <c r="D220" s="141" t="s">
        <v>151</v>
      </c>
      <c r="E220" s="155" t="s">
        <v>18</v>
      </c>
      <c r="F220" s="156" t="s">
        <v>321</v>
      </c>
      <c r="H220" s="155" t="s">
        <v>18</v>
      </c>
      <c r="I220" s="157"/>
      <c r="L220" s="154"/>
      <c r="M220" s="158"/>
      <c r="T220" s="159"/>
      <c r="AT220" s="155" t="s">
        <v>151</v>
      </c>
      <c r="AU220" s="155" t="s">
        <v>82</v>
      </c>
      <c r="AV220" s="13" t="s">
        <v>78</v>
      </c>
      <c r="AW220" s="13" t="s">
        <v>32</v>
      </c>
      <c r="AX220" s="13" t="s">
        <v>73</v>
      </c>
      <c r="AY220" s="155" t="s">
        <v>131</v>
      </c>
    </row>
    <row r="221" spans="2:65" s="12" customFormat="1" x14ac:dyDescent="0.2">
      <c r="B221" s="147"/>
      <c r="D221" s="141" t="s">
        <v>151</v>
      </c>
      <c r="E221" s="148" t="s">
        <v>18</v>
      </c>
      <c r="F221" s="149" t="s">
        <v>322</v>
      </c>
      <c r="H221" s="150">
        <v>46.375</v>
      </c>
      <c r="I221" s="151"/>
      <c r="L221" s="147"/>
      <c r="M221" s="152"/>
      <c r="T221" s="153"/>
      <c r="AT221" s="148" t="s">
        <v>151</v>
      </c>
      <c r="AU221" s="148" t="s">
        <v>82</v>
      </c>
      <c r="AV221" s="12" t="s">
        <v>82</v>
      </c>
      <c r="AW221" s="12" t="s">
        <v>32</v>
      </c>
      <c r="AX221" s="12" t="s">
        <v>78</v>
      </c>
      <c r="AY221" s="148" t="s">
        <v>131</v>
      </c>
    </row>
    <row r="222" spans="2:65" s="1" customFormat="1" ht="21.75" customHeight="1" x14ac:dyDescent="0.2">
      <c r="B222" s="33"/>
      <c r="C222" s="128" t="s">
        <v>323</v>
      </c>
      <c r="D222" s="128" t="s">
        <v>134</v>
      </c>
      <c r="E222" s="129" t="s">
        <v>324</v>
      </c>
      <c r="F222" s="130" t="s">
        <v>325</v>
      </c>
      <c r="G222" s="131" t="s">
        <v>147</v>
      </c>
      <c r="H222" s="132">
        <v>1.0449999999999999</v>
      </c>
      <c r="I222" s="133"/>
      <c r="J222" s="134">
        <f>ROUND(I222*H222,2)</f>
        <v>0</v>
      </c>
      <c r="K222" s="130" t="s">
        <v>138</v>
      </c>
      <c r="L222" s="33"/>
      <c r="M222" s="135" t="s">
        <v>18</v>
      </c>
      <c r="N222" s="136" t="s">
        <v>44</v>
      </c>
      <c r="P222" s="137">
        <f>O222*H222</f>
        <v>0</v>
      </c>
      <c r="Q222" s="137">
        <v>0</v>
      </c>
      <c r="R222" s="137">
        <f>Q222*H222</f>
        <v>0</v>
      </c>
      <c r="S222" s="137">
        <v>2.2000000000000002</v>
      </c>
      <c r="T222" s="138">
        <f>S222*H222</f>
        <v>2.2989999999999999</v>
      </c>
      <c r="AR222" s="139" t="s">
        <v>139</v>
      </c>
      <c r="AT222" s="139" t="s">
        <v>134</v>
      </c>
      <c r="AU222" s="139" t="s">
        <v>82</v>
      </c>
      <c r="AY222" s="18" t="s">
        <v>131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8" t="s">
        <v>78</v>
      </c>
      <c r="BK222" s="140">
        <f>ROUND(I222*H222,2)</f>
        <v>0</v>
      </c>
      <c r="BL222" s="18" t="s">
        <v>139</v>
      </c>
      <c r="BM222" s="139" t="s">
        <v>326</v>
      </c>
    </row>
    <row r="223" spans="2:65" s="1" customFormat="1" x14ac:dyDescent="0.2">
      <c r="B223" s="33"/>
      <c r="D223" s="141" t="s">
        <v>141</v>
      </c>
      <c r="F223" s="142" t="s">
        <v>327</v>
      </c>
      <c r="I223" s="143"/>
      <c r="L223" s="33"/>
      <c r="M223" s="144"/>
      <c r="T223" s="54"/>
      <c r="AT223" s="18" t="s">
        <v>141</v>
      </c>
      <c r="AU223" s="18" t="s">
        <v>82</v>
      </c>
    </row>
    <row r="224" spans="2:65" s="1" customFormat="1" x14ac:dyDescent="0.2">
      <c r="B224" s="33"/>
      <c r="D224" s="145" t="s">
        <v>143</v>
      </c>
      <c r="F224" s="146" t="s">
        <v>328</v>
      </c>
      <c r="I224" s="143"/>
      <c r="L224" s="33"/>
      <c r="M224" s="144"/>
      <c r="T224" s="54"/>
      <c r="AT224" s="18" t="s">
        <v>143</v>
      </c>
      <c r="AU224" s="18" t="s">
        <v>82</v>
      </c>
    </row>
    <row r="225" spans="2:65" s="12" customFormat="1" x14ac:dyDescent="0.2">
      <c r="B225" s="147"/>
      <c r="D225" s="141" t="s">
        <v>151</v>
      </c>
      <c r="E225" s="148" t="s">
        <v>18</v>
      </c>
      <c r="F225" s="149" t="s">
        <v>329</v>
      </c>
      <c r="H225" s="150">
        <v>1.0449999999999999</v>
      </c>
      <c r="I225" s="151"/>
      <c r="L225" s="147"/>
      <c r="M225" s="152"/>
      <c r="T225" s="153"/>
      <c r="AT225" s="148" t="s">
        <v>151</v>
      </c>
      <c r="AU225" s="148" t="s">
        <v>82</v>
      </c>
      <c r="AV225" s="12" t="s">
        <v>82</v>
      </c>
      <c r="AW225" s="12" t="s">
        <v>32</v>
      </c>
      <c r="AX225" s="12" t="s">
        <v>78</v>
      </c>
      <c r="AY225" s="148" t="s">
        <v>131</v>
      </c>
    </row>
    <row r="226" spans="2:65" s="1" customFormat="1" ht="21.75" customHeight="1" x14ac:dyDescent="0.2">
      <c r="B226" s="33"/>
      <c r="C226" s="128" t="s">
        <v>330</v>
      </c>
      <c r="D226" s="128" t="s">
        <v>134</v>
      </c>
      <c r="E226" s="129" t="s">
        <v>331</v>
      </c>
      <c r="F226" s="130" t="s">
        <v>332</v>
      </c>
      <c r="G226" s="131" t="s">
        <v>147</v>
      </c>
      <c r="H226" s="132">
        <v>4.3529999999999998</v>
      </c>
      <c r="I226" s="133"/>
      <c r="J226" s="134">
        <f>ROUND(I226*H226,2)</f>
        <v>0</v>
      </c>
      <c r="K226" s="130" t="s">
        <v>138</v>
      </c>
      <c r="L226" s="33"/>
      <c r="M226" s="135" t="s">
        <v>18</v>
      </c>
      <c r="N226" s="136" t="s">
        <v>44</v>
      </c>
      <c r="P226" s="137">
        <f>O226*H226</f>
        <v>0</v>
      </c>
      <c r="Q226" s="137">
        <v>0</v>
      </c>
      <c r="R226" s="137">
        <f>Q226*H226</f>
        <v>0</v>
      </c>
      <c r="S226" s="137">
        <v>2.2000000000000002</v>
      </c>
      <c r="T226" s="138">
        <f>S226*H226</f>
        <v>9.5766000000000009</v>
      </c>
      <c r="AR226" s="139" t="s">
        <v>139</v>
      </c>
      <c r="AT226" s="139" t="s">
        <v>134</v>
      </c>
      <c r="AU226" s="139" t="s">
        <v>82</v>
      </c>
      <c r="AY226" s="18" t="s">
        <v>131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8" t="s">
        <v>78</v>
      </c>
      <c r="BK226" s="140">
        <f>ROUND(I226*H226,2)</f>
        <v>0</v>
      </c>
      <c r="BL226" s="18" t="s">
        <v>139</v>
      </c>
      <c r="BM226" s="139" t="s">
        <v>333</v>
      </c>
    </row>
    <row r="227" spans="2:65" s="1" customFormat="1" x14ac:dyDescent="0.2">
      <c r="B227" s="33"/>
      <c r="D227" s="141" t="s">
        <v>141</v>
      </c>
      <c r="F227" s="142" t="s">
        <v>334</v>
      </c>
      <c r="I227" s="143"/>
      <c r="L227" s="33"/>
      <c r="M227" s="144"/>
      <c r="T227" s="54"/>
      <c r="AT227" s="18" t="s">
        <v>141</v>
      </c>
      <c r="AU227" s="18" t="s">
        <v>82</v>
      </c>
    </row>
    <row r="228" spans="2:65" s="1" customFormat="1" x14ac:dyDescent="0.2">
      <c r="B228" s="33"/>
      <c r="D228" s="145" t="s">
        <v>143</v>
      </c>
      <c r="F228" s="146" t="s">
        <v>335</v>
      </c>
      <c r="I228" s="143"/>
      <c r="L228" s="33"/>
      <c r="M228" s="144"/>
      <c r="T228" s="54"/>
      <c r="AT228" s="18" t="s">
        <v>143</v>
      </c>
      <c r="AU228" s="18" t="s">
        <v>82</v>
      </c>
    </row>
    <row r="229" spans="2:65" s="13" customFormat="1" x14ac:dyDescent="0.2">
      <c r="B229" s="154"/>
      <c r="D229" s="141" t="s">
        <v>151</v>
      </c>
      <c r="E229" s="155" t="s">
        <v>18</v>
      </c>
      <c r="F229" s="156" t="s">
        <v>336</v>
      </c>
      <c r="H229" s="155" t="s">
        <v>18</v>
      </c>
      <c r="I229" s="157"/>
      <c r="L229" s="154"/>
      <c r="M229" s="158"/>
      <c r="T229" s="159"/>
      <c r="AT229" s="155" t="s">
        <v>151</v>
      </c>
      <c r="AU229" s="155" t="s">
        <v>82</v>
      </c>
      <c r="AV229" s="13" t="s">
        <v>78</v>
      </c>
      <c r="AW229" s="13" t="s">
        <v>32</v>
      </c>
      <c r="AX229" s="13" t="s">
        <v>73</v>
      </c>
      <c r="AY229" s="155" t="s">
        <v>131</v>
      </c>
    </row>
    <row r="230" spans="2:65" s="12" customFormat="1" x14ac:dyDescent="0.2">
      <c r="B230" s="147"/>
      <c r="D230" s="141" t="s">
        <v>151</v>
      </c>
      <c r="E230" s="148" t="s">
        <v>18</v>
      </c>
      <c r="F230" s="149" t="s">
        <v>337</v>
      </c>
      <c r="H230" s="150">
        <v>4.3529999999999998</v>
      </c>
      <c r="I230" s="151"/>
      <c r="L230" s="147"/>
      <c r="M230" s="152"/>
      <c r="T230" s="153"/>
      <c r="AT230" s="148" t="s">
        <v>151</v>
      </c>
      <c r="AU230" s="148" t="s">
        <v>82</v>
      </c>
      <c r="AV230" s="12" t="s">
        <v>82</v>
      </c>
      <c r="AW230" s="12" t="s">
        <v>32</v>
      </c>
      <c r="AX230" s="12" t="s">
        <v>78</v>
      </c>
      <c r="AY230" s="148" t="s">
        <v>131</v>
      </c>
    </row>
    <row r="231" spans="2:65" s="1" customFormat="1" ht="21.75" customHeight="1" x14ac:dyDescent="0.2">
      <c r="B231" s="33"/>
      <c r="C231" s="128" t="s">
        <v>338</v>
      </c>
      <c r="D231" s="128" t="s">
        <v>134</v>
      </c>
      <c r="E231" s="129" t="s">
        <v>339</v>
      </c>
      <c r="F231" s="130" t="s">
        <v>340</v>
      </c>
      <c r="G231" s="131" t="s">
        <v>157</v>
      </c>
      <c r="H231" s="132">
        <v>34.82</v>
      </c>
      <c r="I231" s="133"/>
      <c r="J231" s="134">
        <f>ROUND(I231*H231,2)</f>
        <v>0</v>
      </c>
      <c r="K231" s="130" t="s">
        <v>138</v>
      </c>
      <c r="L231" s="33"/>
      <c r="M231" s="135" t="s">
        <v>18</v>
      </c>
      <c r="N231" s="136" t="s">
        <v>44</v>
      </c>
      <c r="P231" s="137">
        <f>O231*H231</f>
        <v>0</v>
      </c>
      <c r="Q231" s="137">
        <v>0</v>
      </c>
      <c r="R231" s="137">
        <f>Q231*H231</f>
        <v>0</v>
      </c>
      <c r="S231" s="137">
        <v>0.109</v>
      </c>
      <c r="T231" s="138">
        <f>S231*H231</f>
        <v>3.7953800000000002</v>
      </c>
      <c r="AR231" s="139" t="s">
        <v>139</v>
      </c>
      <c r="AT231" s="139" t="s">
        <v>134</v>
      </c>
      <c r="AU231" s="139" t="s">
        <v>82</v>
      </c>
      <c r="AY231" s="18" t="s">
        <v>131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8" t="s">
        <v>78</v>
      </c>
      <c r="BK231" s="140">
        <f>ROUND(I231*H231,2)</f>
        <v>0</v>
      </c>
      <c r="BL231" s="18" t="s">
        <v>139</v>
      </c>
      <c r="BM231" s="139" t="s">
        <v>341</v>
      </c>
    </row>
    <row r="232" spans="2:65" s="1" customFormat="1" ht="19.5" x14ac:dyDescent="0.2">
      <c r="B232" s="33"/>
      <c r="D232" s="141" t="s">
        <v>141</v>
      </c>
      <c r="F232" s="142" t="s">
        <v>342</v>
      </c>
      <c r="I232" s="143"/>
      <c r="L232" s="33"/>
      <c r="M232" s="144"/>
      <c r="T232" s="54"/>
      <c r="AT232" s="18" t="s">
        <v>141</v>
      </c>
      <c r="AU232" s="18" t="s">
        <v>82</v>
      </c>
    </row>
    <row r="233" spans="2:65" s="1" customFormat="1" x14ac:dyDescent="0.2">
      <c r="B233" s="33"/>
      <c r="D233" s="145" t="s">
        <v>143</v>
      </c>
      <c r="F233" s="146" t="s">
        <v>343</v>
      </c>
      <c r="I233" s="143"/>
      <c r="L233" s="33"/>
      <c r="M233" s="144"/>
      <c r="T233" s="54"/>
      <c r="AT233" s="18" t="s">
        <v>143</v>
      </c>
      <c r="AU233" s="18" t="s">
        <v>82</v>
      </c>
    </row>
    <row r="234" spans="2:65" s="12" customFormat="1" x14ac:dyDescent="0.2">
      <c r="B234" s="147"/>
      <c r="D234" s="141" t="s">
        <v>151</v>
      </c>
      <c r="E234" s="148" t="s">
        <v>18</v>
      </c>
      <c r="F234" s="149" t="s">
        <v>313</v>
      </c>
      <c r="H234" s="150">
        <v>34.82</v>
      </c>
      <c r="I234" s="151"/>
      <c r="L234" s="147"/>
      <c r="M234" s="152"/>
      <c r="T234" s="153"/>
      <c r="AT234" s="148" t="s">
        <v>151</v>
      </c>
      <c r="AU234" s="148" t="s">
        <v>82</v>
      </c>
      <c r="AV234" s="12" t="s">
        <v>82</v>
      </c>
      <c r="AW234" s="12" t="s">
        <v>32</v>
      </c>
      <c r="AX234" s="12" t="s">
        <v>78</v>
      </c>
      <c r="AY234" s="148" t="s">
        <v>131</v>
      </c>
    </row>
    <row r="235" spans="2:65" s="1" customFormat="1" ht="24.2" customHeight="1" x14ac:dyDescent="0.2">
      <c r="B235" s="33"/>
      <c r="C235" s="128" t="s">
        <v>344</v>
      </c>
      <c r="D235" s="128" t="s">
        <v>134</v>
      </c>
      <c r="E235" s="129" t="s">
        <v>345</v>
      </c>
      <c r="F235" s="130" t="s">
        <v>346</v>
      </c>
      <c r="G235" s="131" t="s">
        <v>157</v>
      </c>
      <c r="H235" s="132">
        <v>7.1760000000000002</v>
      </c>
      <c r="I235" s="133"/>
      <c r="J235" s="134">
        <f>ROUND(I235*H235,2)</f>
        <v>0</v>
      </c>
      <c r="K235" s="130" t="s">
        <v>138</v>
      </c>
      <c r="L235" s="33"/>
      <c r="M235" s="135" t="s">
        <v>18</v>
      </c>
      <c r="N235" s="136" t="s">
        <v>44</v>
      </c>
      <c r="P235" s="137">
        <f>O235*H235</f>
        <v>0</v>
      </c>
      <c r="Q235" s="137">
        <v>0</v>
      </c>
      <c r="R235" s="137">
        <f>Q235*H235</f>
        <v>0</v>
      </c>
      <c r="S235" s="137">
        <v>5.8999999999999997E-2</v>
      </c>
      <c r="T235" s="138">
        <f>S235*H235</f>
        <v>0.42338399999999998</v>
      </c>
      <c r="AR235" s="139" t="s">
        <v>139</v>
      </c>
      <c r="AT235" s="139" t="s">
        <v>134</v>
      </c>
      <c r="AU235" s="139" t="s">
        <v>82</v>
      </c>
      <c r="AY235" s="18" t="s">
        <v>131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8" t="s">
        <v>78</v>
      </c>
      <c r="BK235" s="140">
        <f>ROUND(I235*H235,2)</f>
        <v>0</v>
      </c>
      <c r="BL235" s="18" t="s">
        <v>139</v>
      </c>
      <c r="BM235" s="139" t="s">
        <v>347</v>
      </c>
    </row>
    <row r="236" spans="2:65" s="1" customFormat="1" ht="19.5" x14ac:dyDescent="0.2">
      <c r="B236" s="33"/>
      <c r="D236" s="141" t="s">
        <v>141</v>
      </c>
      <c r="F236" s="142" t="s">
        <v>348</v>
      </c>
      <c r="I236" s="143"/>
      <c r="L236" s="33"/>
      <c r="M236" s="144"/>
      <c r="T236" s="54"/>
      <c r="AT236" s="18" t="s">
        <v>141</v>
      </c>
      <c r="AU236" s="18" t="s">
        <v>82</v>
      </c>
    </row>
    <row r="237" spans="2:65" s="1" customFormat="1" x14ac:dyDescent="0.2">
      <c r="B237" s="33"/>
      <c r="D237" s="145" t="s">
        <v>143</v>
      </c>
      <c r="F237" s="146" t="s">
        <v>349</v>
      </c>
      <c r="I237" s="143"/>
      <c r="L237" s="33"/>
      <c r="M237" s="144"/>
      <c r="T237" s="54"/>
      <c r="AT237" s="18" t="s">
        <v>143</v>
      </c>
      <c r="AU237" s="18" t="s">
        <v>82</v>
      </c>
    </row>
    <row r="238" spans="2:65" s="13" customFormat="1" x14ac:dyDescent="0.2">
      <c r="B238" s="154"/>
      <c r="D238" s="141" t="s">
        <v>151</v>
      </c>
      <c r="E238" s="155" t="s">
        <v>18</v>
      </c>
      <c r="F238" s="156" t="s">
        <v>161</v>
      </c>
      <c r="H238" s="155" t="s">
        <v>18</v>
      </c>
      <c r="I238" s="157"/>
      <c r="L238" s="154"/>
      <c r="M238" s="158"/>
      <c r="T238" s="159"/>
      <c r="AT238" s="155" t="s">
        <v>151</v>
      </c>
      <c r="AU238" s="155" t="s">
        <v>82</v>
      </c>
      <c r="AV238" s="13" t="s">
        <v>78</v>
      </c>
      <c r="AW238" s="13" t="s">
        <v>32</v>
      </c>
      <c r="AX238" s="13" t="s">
        <v>73</v>
      </c>
      <c r="AY238" s="155" t="s">
        <v>131</v>
      </c>
    </row>
    <row r="239" spans="2:65" s="12" customFormat="1" x14ac:dyDescent="0.2">
      <c r="B239" s="147"/>
      <c r="D239" s="141" t="s">
        <v>151</v>
      </c>
      <c r="E239" s="148" t="s">
        <v>18</v>
      </c>
      <c r="F239" s="149" t="s">
        <v>350</v>
      </c>
      <c r="H239" s="150">
        <v>7.1760000000000002</v>
      </c>
      <c r="I239" s="151"/>
      <c r="L239" s="147"/>
      <c r="M239" s="152"/>
      <c r="T239" s="153"/>
      <c r="AT239" s="148" t="s">
        <v>151</v>
      </c>
      <c r="AU239" s="148" t="s">
        <v>82</v>
      </c>
      <c r="AV239" s="12" t="s">
        <v>82</v>
      </c>
      <c r="AW239" s="12" t="s">
        <v>32</v>
      </c>
      <c r="AX239" s="12" t="s">
        <v>78</v>
      </c>
      <c r="AY239" s="148" t="s">
        <v>131</v>
      </c>
    </row>
    <row r="240" spans="2:65" s="1" customFormat="1" ht="16.5" customHeight="1" x14ac:dyDescent="0.2">
      <c r="B240" s="33"/>
      <c r="C240" s="128" t="s">
        <v>351</v>
      </c>
      <c r="D240" s="128" t="s">
        <v>134</v>
      </c>
      <c r="E240" s="129" t="s">
        <v>352</v>
      </c>
      <c r="F240" s="130" t="s">
        <v>353</v>
      </c>
      <c r="G240" s="131" t="s">
        <v>354</v>
      </c>
      <c r="H240" s="132">
        <v>2</v>
      </c>
      <c r="I240" s="133"/>
      <c r="J240" s="134">
        <f>ROUND(I240*H240,2)</f>
        <v>0</v>
      </c>
      <c r="K240" s="130" t="s">
        <v>355</v>
      </c>
      <c r="L240" s="33"/>
      <c r="M240" s="135" t="s">
        <v>18</v>
      </c>
      <c r="N240" s="136" t="s">
        <v>44</v>
      </c>
      <c r="P240" s="137">
        <f>O240*H240</f>
        <v>0</v>
      </c>
      <c r="Q240" s="137">
        <v>0</v>
      </c>
      <c r="R240" s="137">
        <f>Q240*H240</f>
        <v>0</v>
      </c>
      <c r="S240" s="137">
        <v>0</v>
      </c>
      <c r="T240" s="138">
        <f>S240*H240</f>
        <v>0</v>
      </c>
      <c r="AR240" s="139" t="s">
        <v>139</v>
      </c>
      <c r="AT240" s="139" t="s">
        <v>134</v>
      </c>
      <c r="AU240" s="139" t="s">
        <v>82</v>
      </c>
      <c r="AY240" s="18" t="s">
        <v>131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8" t="s">
        <v>78</v>
      </c>
      <c r="BK240" s="140">
        <f>ROUND(I240*H240,2)</f>
        <v>0</v>
      </c>
      <c r="BL240" s="18" t="s">
        <v>139</v>
      </c>
      <c r="BM240" s="139" t="s">
        <v>356</v>
      </c>
    </row>
    <row r="241" spans="2:65" s="1" customFormat="1" x14ac:dyDescent="0.2">
      <c r="B241" s="33"/>
      <c r="D241" s="141" t="s">
        <v>141</v>
      </c>
      <c r="F241" s="142" t="s">
        <v>353</v>
      </c>
      <c r="I241" s="143"/>
      <c r="L241" s="33"/>
      <c r="M241" s="144"/>
      <c r="T241" s="54"/>
      <c r="AT241" s="18" t="s">
        <v>141</v>
      </c>
      <c r="AU241" s="18" t="s">
        <v>82</v>
      </c>
    </row>
    <row r="242" spans="2:65" s="11" customFormat="1" ht="22.9" customHeight="1" x14ac:dyDescent="0.2">
      <c r="B242" s="116"/>
      <c r="D242" s="117" t="s">
        <v>72</v>
      </c>
      <c r="E242" s="126" t="s">
        <v>357</v>
      </c>
      <c r="F242" s="126" t="s">
        <v>358</v>
      </c>
      <c r="I242" s="119"/>
      <c r="J242" s="127">
        <f>BK242</f>
        <v>0</v>
      </c>
      <c r="L242" s="116"/>
      <c r="M242" s="121"/>
      <c r="P242" s="122">
        <f>SUM(P243:P285)</f>
        <v>0</v>
      </c>
      <c r="R242" s="122">
        <f>SUM(R243:R285)</f>
        <v>0</v>
      </c>
      <c r="T242" s="123">
        <f>SUM(T243:T285)</f>
        <v>0</v>
      </c>
      <c r="AR242" s="117" t="s">
        <v>78</v>
      </c>
      <c r="AT242" s="124" t="s">
        <v>72</v>
      </c>
      <c r="AU242" s="124" t="s">
        <v>78</v>
      </c>
      <c r="AY242" s="117" t="s">
        <v>131</v>
      </c>
      <c r="BK242" s="125">
        <f>SUM(BK243:BK285)</f>
        <v>0</v>
      </c>
    </row>
    <row r="243" spans="2:65" s="1" customFormat="1" ht="16.5" customHeight="1" x14ac:dyDescent="0.2">
      <c r="B243" s="33"/>
      <c r="C243" s="128" t="s">
        <v>359</v>
      </c>
      <c r="D243" s="128" t="s">
        <v>134</v>
      </c>
      <c r="E243" s="129" t="s">
        <v>360</v>
      </c>
      <c r="F243" s="130" t="s">
        <v>361</v>
      </c>
      <c r="G243" s="131" t="s">
        <v>281</v>
      </c>
      <c r="H243" s="132">
        <v>33.500999999999998</v>
      </c>
      <c r="I243" s="133"/>
      <c r="J243" s="134">
        <f>ROUND(I243*H243,2)</f>
        <v>0</v>
      </c>
      <c r="K243" s="130" t="s">
        <v>138</v>
      </c>
      <c r="L243" s="33"/>
      <c r="M243" s="135" t="s">
        <v>18</v>
      </c>
      <c r="N243" s="136" t="s">
        <v>44</v>
      </c>
      <c r="P243" s="137">
        <f>O243*H243</f>
        <v>0</v>
      </c>
      <c r="Q243" s="137">
        <v>0</v>
      </c>
      <c r="R243" s="137">
        <f>Q243*H243</f>
        <v>0</v>
      </c>
      <c r="S243" s="137">
        <v>0</v>
      </c>
      <c r="T243" s="138">
        <f>S243*H243</f>
        <v>0</v>
      </c>
      <c r="AR243" s="139" t="s">
        <v>139</v>
      </c>
      <c r="AT243" s="139" t="s">
        <v>134</v>
      </c>
      <c r="AU243" s="139" t="s">
        <v>82</v>
      </c>
      <c r="AY243" s="18" t="s">
        <v>131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8" t="s">
        <v>78</v>
      </c>
      <c r="BK243" s="140">
        <f>ROUND(I243*H243,2)</f>
        <v>0</v>
      </c>
      <c r="BL243" s="18" t="s">
        <v>139</v>
      </c>
      <c r="BM243" s="139" t="s">
        <v>362</v>
      </c>
    </row>
    <row r="244" spans="2:65" s="1" customFormat="1" x14ac:dyDescent="0.2">
      <c r="B244" s="33"/>
      <c r="D244" s="141" t="s">
        <v>141</v>
      </c>
      <c r="F244" s="142" t="s">
        <v>363</v>
      </c>
      <c r="I244" s="143"/>
      <c r="L244" s="33"/>
      <c r="M244" s="144"/>
      <c r="T244" s="54"/>
      <c r="AT244" s="18" t="s">
        <v>141</v>
      </c>
      <c r="AU244" s="18" t="s">
        <v>82</v>
      </c>
    </row>
    <row r="245" spans="2:65" s="1" customFormat="1" x14ac:dyDescent="0.2">
      <c r="B245" s="33"/>
      <c r="D245" s="145" t="s">
        <v>143</v>
      </c>
      <c r="F245" s="146" t="s">
        <v>364</v>
      </c>
      <c r="I245" s="143"/>
      <c r="L245" s="33"/>
      <c r="M245" s="144"/>
      <c r="T245" s="54"/>
      <c r="AT245" s="18" t="s">
        <v>143</v>
      </c>
      <c r="AU245" s="18" t="s">
        <v>82</v>
      </c>
    </row>
    <row r="246" spans="2:65" s="1" customFormat="1" ht="21.75" customHeight="1" x14ac:dyDescent="0.2">
      <c r="B246" s="33"/>
      <c r="C246" s="128" t="s">
        <v>365</v>
      </c>
      <c r="D246" s="128" t="s">
        <v>134</v>
      </c>
      <c r="E246" s="129" t="s">
        <v>366</v>
      </c>
      <c r="F246" s="130" t="s">
        <v>367</v>
      </c>
      <c r="G246" s="131" t="s">
        <v>281</v>
      </c>
      <c r="H246" s="132">
        <v>33.500999999999998</v>
      </c>
      <c r="I246" s="133"/>
      <c r="J246" s="134">
        <f>ROUND(I246*H246,2)</f>
        <v>0</v>
      </c>
      <c r="K246" s="130" t="s">
        <v>138</v>
      </c>
      <c r="L246" s="33"/>
      <c r="M246" s="135" t="s">
        <v>18</v>
      </c>
      <c r="N246" s="136" t="s">
        <v>44</v>
      </c>
      <c r="P246" s="137">
        <f>O246*H246</f>
        <v>0</v>
      </c>
      <c r="Q246" s="137">
        <v>0</v>
      </c>
      <c r="R246" s="137">
        <f>Q246*H246</f>
        <v>0</v>
      </c>
      <c r="S246" s="137">
        <v>0</v>
      </c>
      <c r="T246" s="138">
        <f>S246*H246</f>
        <v>0</v>
      </c>
      <c r="AR246" s="139" t="s">
        <v>139</v>
      </c>
      <c r="AT246" s="139" t="s">
        <v>134</v>
      </c>
      <c r="AU246" s="139" t="s">
        <v>82</v>
      </c>
      <c r="AY246" s="18" t="s">
        <v>131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8" t="s">
        <v>78</v>
      </c>
      <c r="BK246" s="140">
        <f>ROUND(I246*H246,2)</f>
        <v>0</v>
      </c>
      <c r="BL246" s="18" t="s">
        <v>139</v>
      </c>
      <c r="BM246" s="139" t="s">
        <v>368</v>
      </c>
    </row>
    <row r="247" spans="2:65" s="1" customFormat="1" ht="19.5" x14ac:dyDescent="0.2">
      <c r="B247" s="33"/>
      <c r="D247" s="141" t="s">
        <v>141</v>
      </c>
      <c r="F247" s="142" t="s">
        <v>369</v>
      </c>
      <c r="I247" s="143"/>
      <c r="L247" s="33"/>
      <c r="M247" s="144"/>
      <c r="T247" s="54"/>
      <c r="AT247" s="18" t="s">
        <v>141</v>
      </c>
      <c r="AU247" s="18" t="s">
        <v>82</v>
      </c>
    </row>
    <row r="248" spans="2:65" s="1" customFormat="1" x14ac:dyDescent="0.2">
      <c r="B248" s="33"/>
      <c r="D248" s="145" t="s">
        <v>143</v>
      </c>
      <c r="F248" s="146" t="s">
        <v>370</v>
      </c>
      <c r="I248" s="143"/>
      <c r="L248" s="33"/>
      <c r="M248" s="144"/>
      <c r="T248" s="54"/>
      <c r="AT248" s="18" t="s">
        <v>143</v>
      </c>
      <c r="AU248" s="18" t="s">
        <v>82</v>
      </c>
    </row>
    <row r="249" spans="2:65" s="1" customFormat="1" ht="16.5" customHeight="1" x14ac:dyDescent="0.2">
      <c r="B249" s="33"/>
      <c r="C249" s="128" t="s">
        <v>371</v>
      </c>
      <c r="D249" s="128" t="s">
        <v>134</v>
      </c>
      <c r="E249" s="129" t="s">
        <v>372</v>
      </c>
      <c r="F249" s="130" t="s">
        <v>373</v>
      </c>
      <c r="G249" s="131" t="s">
        <v>195</v>
      </c>
      <c r="H249" s="132">
        <v>8</v>
      </c>
      <c r="I249" s="133"/>
      <c r="J249" s="134">
        <f>ROUND(I249*H249,2)</f>
        <v>0</v>
      </c>
      <c r="K249" s="130" t="s">
        <v>138</v>
      </c>
      <c r="L249" s="33"/>
      <c r="M249" s="135" t="s">
        <v>18</v>
      </c>
      <c r="N249" s="136" t="s">
        <v>44</v>
      </c>
      <c r="P249" s="137">
        <f>O249*H249</f>
        <v>0</v>
      </c>
      <c r="Q249" s="137">
        <v>0</v>
      </c>
      <c r="R249" s="137">
        <f>Q249*H249</f>
        <v>0</v>
      </c>
      <c r="S249" s="137">
        <v>0</v>
      </c>
      <c r="T249" s="138">
        <f>S249*H249</f>
        <v>0</v>
      </c>
      <c r="AR249" s="139" t="s">
        <v>139</v>
      </c>
      <c r="AT249" s="139" t="s">
        <v>134</v>
      </c>
      <c r="AU249" s="139" t="s">
        <v>82</v>
      </c>
      <c r="AY249" s="18" t="s">
        <v>131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8" t="s">
        <v>78</v>
      </c>
      <c r="BK249" s="140">
        <f>ROUND(I249*H249,2)</f>
        <v>0</v>
      </c>
      <c r="BL249" s="18" t="s">
        <v>139</v>
      </c>
      <c r="BM249" s="139" t="s">
        <v>374</v>
      </c>
    </row>
    <row r="250" spans="2:65" s="1" customFormat="1" x14ac:dyDescent="0.2">
      <c r="B250" s="33"/>
      <c r="D250" s="141" t="s">
        <v>141</v>
      </c>
      <c r="F250" s="142" t="s">
        <v>375</v>
      </c>
      <c r="I250" s="143"/>
      <c r="L250" s="33"/>
      <c r="M250" s="144"/>
      <c r="T250" s="54"/>
      <c r="AT250" s="18" t="s">
        <v>141</v>
      </c>
      <c r="AU250" s="18" t="s">
        <v>82</v>
      </c>
    </row>
    <row r="251" spans="2:65" s="1" customFormat="1" x14ac:dyDescent="0.2">
      <c r="B251" s="33"/>
      <c r="D251" s="145" t="s">
        <v>143</v>
      </c>
      <c r="F251" s="146" t="s">
        <v>376</v>
      </c>
      <c r="I251" s="143"/>
      <c r="L251" s="33"/>
      <c r="M251" s="144"/>
      <c r="T251" s="54"/>
      <c r="AT251" s="18" t="s">
        <v>143</v>
      </c>
      <c r="AU251" s="18" t="s">
        <v>82</v>
      </c>
    </row>
    <row r="252" spans="2:65" s="1" customFormat="1" ht="16.5" customHeight="1" x14ac:dyDescent="0.2">
      <c r="B252" s="33"/>
      <c r="C252" s="128" t="s">
        <v>377</v>
      </c>
      <c r="D252" s="128" t="s">
        <v>134</v>
      </c>
      <c r="E252" s="129" t="s">
        <v>378</v>
      </c>
      <c r="F252" s="130" t="s">
        <v>379</v>
      </c>
      <c r="G252" s="131" t="s">
        <v>195</v>
      </c>
      <c r="H252" s="132">
        <v>240</v>
      </c>
      <c r="I252" s="133"/>
      <c r="J252" s="134">
        <f>ROUND(I252*H252,2)</f>
        <v>0</v>
      </c>
      <c r="K252" s="130" t="s">
        <v>138</v>
      </c>
      <c r="L252" s="33"/>
      <c r="M252" s="135" t="s">
        <v>18</v>
      </c>
      <c r="N252" s="136" t="s">
        <v>44</v>
      </c>
      <c r="P252" s="137">
        <f>O252*H252</f>
        <v>0</v>
      </c>
      <c r="Q252" s="137">
        <v>0</v>
      </c>
      <c r="R252" s="137">
        <f>Q252*H252</f>
        <v>0</v>
      </c>
      <c r="S252" s="137">
        <v>0</v>
      </c>
      <c r="T252" s="138">
        <f>S252*H252</f>
        <v>0</v>
      </c>
      <c r="AR252" s="139" t="s">
        <v>139</v>
      </c>
      <c r="AT252" s="139" t="s">
        <v>134</v>
      </c>
      <c r="AU252" s="139" t="s">
        <v>82</v>
      </c>
      <c r="AY252" s="18" t="s">
        <v>131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8" t="s">
        <v>78</v>
      </c>
      <c r="BK252" s="140">
        <f>ROUND(I252*H252,2)</f>
        <v>0</v>
      </c>
      <c r="BL252" s="18" t="s">
        <v>139</v>
      </c>
      <c r="BM252" s="139" t="s">
        <v>380</v>
      </c>
    </row>
    <row r="253" spans="2:65" s="1" customFormat="1" x14ac:dyDescent="0.2">
      <c r="B253" s="33"/>
      <c r="D253" s="141" t="s">
        <v>141</v>
      </c>
      <c r="F253" s="142" t="s">
        <v>381</v>
      </c>
      <c r="I253" s="143"/>
      <c r="L253" s="33"/>
      <c r="M253" s="144"/>
      <c r="T253" s="54"/>
      <c r="AT253" s="18" t="s">
        <v>141</v>
      </c>
      <c r="AU253" s="18" t="s">
        <v>82</v>
      </c>
    </row>
    <row r="254" spans="2:65" s="1" customFormat="1" x14ac:dyDescent="0.2">
      <c r="B254" s="33"/>
      <c r="D254" s="145" t="s">
        <v>143</v>
      </c>
      <c r="F254" s="146" t="s">
        <v>382</v>
      </c>
      <c r="I254" s="143"/>
      <c r="L254" s="33"/>
      <c r="M254" s="144"/>
      <c r="T254" s="54"/>
      <c r="AT254" s="18" t="s">
        <v>143</v>
      </c>
      <c r="AU254" s="18" t="s">
        <v>82</v>
      </c>
    </row>
    <row r="255" spans="2:65" s="12" customFormat="1" x14ac:dyDescent="0.2">
      <c r="B255" s="147"/>
      <c r="D255" s="141" t="s">
        <v>151</v>
      </c>
      <c r="F255" s="149" t="s">
        <v>383</v>
      </c>
      <c r="H255" s="150">
        <v>240</v>
      </c>
      <c r="I255" s="151"/>
      <c r="L255" s="147"/>
      <c r="M255" s="152"/>
      <c r="T255" s="153"/>
      <c r="AT255" s="148" t="s">
        <v>151</v>
      </c>
      <c r="AU255" s="148" t="s">
        <v>82</v>
      </c>
      <c r="AV255" s="12" t="s">
        <v>82</v>
      </c>
      <c r="AW255" s="12" t="s">
        <v>4</v>
      </c>
      <c r="AX255" s="12" t="s">
        <v>78</v>
      </c>
      <c r="AY255" s="148" t="s">
        <v>131</v>
      </c>
    </row>
    <row r="256" spans="2:65" s="1" customFormat="1" ht="16.5" customHeight="1" x14ac:dyDescent="0.2">
      <c r="B256" s="33"/>
      <c r="C256" s="128" t="s">
        <v>384</v>
      </c>
      <c r="D256" s="128" t="s">
        <v>134</v>
      </c>
      <c r="E256" s="129" t="s">
        <v>385</v>
      </c>
      <c r="F256" s="130" t="s">
        <v>386</v>
      </c>
      <c r="G256" s="131" t="s">
        <v>281</v>
      </c>
      <c r="H256" s="132">
        <v>33.500999999999998</v>
      </c>
      <c r="I256" s="133"/>
      <c r="J256" s="134">
        <f>ROUND(I256*H256,2)</f>
        <v>0</v>
      </c>
      <c r="K256" s="130" t="s">
        <v>138</v>
      </c>
      <c r="L256" s="33"/>
      <c r="M256" s="135" t="s">
        <v>18</v>
      </c>
      <c r="N256" s="136" t="s">
        <v>44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139</v>
      </c>
      <c r="AT256" s="139" t="s">
        <v>134</v>
      </c>
      <c r="AU256" s="139" t="s">
        <v>82</v>
      </c>
      <c r="AY256" s="18" t="s">
        <v>131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8" t="s">
        <v>78</v>
      </c>
      <c r="BK256" s="140">
        <f>ROUND(I256*H256,2)</f>
        <v>0</v>
      </c>
      <c r="BL256" s="18" t="s">
        <v>139</v>
      </c>
      <c r="BM256" s="139" t="s">
        <v>387</v>
      </c>
    </row>
    <row r="257" spans="2:65" s="1" customFormat="1" x14ac:dyDescent="0.2">
      <c r="B257" s="33"/>
      <c r="D257" s="141" t="s">
        <v>141</v>
      </c>
      <c r="F257" s="142" t="s">
        <v>388</v>
      </c>
      <c r="I257" s="143"/>
      <c r="L257" s="33"/>
      <c r="M257" s="144"/>
      <c r="T257" s="54"/>
      <c r="AT257" s="18" t="s">
        <v>141</v>
      </c>
      <c r="AU257" s="18" t="s">
        <v>82</v>
      </c>
    </row>
    <row r="258" spans="2:65" s="1" customFormat="1" x14ac:dyDescent="0.2">
      <c r="B258" s="33"/>
      <c r="D258" s="145" t="s">
        <v>143</v>
      </c>
      <c r="F258" s="146" t="s">
        <v>389</v>
      </c>
      <c r="I258" s="143"/>
      <c r="L258" s="33"/>
      <c r="M258" s="144"/>
      <c r="T258" s="54"/>
      <c r="AT258" s="18" t="s">
        <v>143</v>
      </c>
      <c r="AU258" s="18" t="s">
        <v>82</v>
      </c>
    </row>
    <row r="259" spans="2:65" s="1" customFormat="1" ht="16.5" customHeight="1" x14ac:dyDescent="0.2">
      <c r="B259" s="33"/>
      <c r="C259" s="128" t="s">
        <v>390</v>
      </c>
      <c r="D259" s="128" t="s">
        <v>134</v>
      </c>
      <c r="E259" s="129" t="s">
        <v>391</v>
      </c>
      <c r="F259" s="130" t="s">
        <v>392</v>
      </c>
      <c r="G259" s="131" t="s">
        <v>281</v>
      </c>
      <c r="H259" s="132">
        <v>804.024</v>
      </c>
      <c r="I259" s="133"/>
      <c r="J259" s="134">
        <f>ROUND(I259*H259,2)</f>
        <v>0</v>
      </c>
      <c r="K259" s="130" t="s">
        <v>138</v>
      </c>
      <c r="L259" s="33"/>
      <c r="M259" s="135" t="s">
        <v>18</v>
      </c>
      <c r="N259" s="136" t="s">
        <v>44</v>
      </c>
      <c r="P259" s="137">
        <f>O259*H259</f>
        <v>0</v>
      </c>
      <c r="Q259" s="137">
        <v>0</v>
      </c>
      <c r="R259" s="137">
        <f>Q259*H259</f>
        <v>0</v>
      </c>
      <c r="S259" s="137">
        <v>0</v>
      </c>
      <c r="T259" s="138">
        <f>S259*H259</f>
        <v>0</v>
      </c>
      <c r="AR259" s="139" t="s">
        <v>139</v>
      </c>
      <c r="AT259" s="139" t="s">
        <v>134</v>
      </c>
      <c r="AU259" s="139" t="s">
        <v>82</v>
      </c>
      <c r="AY259" s="18" t="s">
        <v>131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8" t="s">
        <v>78</v>
      </c>
      <c r="BK259" s="140">
        <f>ROUND(I259*H259,2)</f>
        <v>0</v>
      </c>
      <c r="BL259" s="18" t="s">
        <v>139</v>
      </c>
      <c r="BM259" s="139" t="s">
        <v>393</v>
      </c>
    </row>
    <row r="260" spans="2:65" s="1" customFormat="1" ht="19.5" x14ac:dyDescent="0.2">
      <c r="B260" s="33"/>
      <c r="D260" s="141" t="s">
        <v>141</v>
      </c>
      <c r="F260" s="142" t="s">
        <v>394</v>
      </c>
      <c r="I260" s="143"/>
      <c r="L260" s="33"/>
      <c r="M260" s="144"/>
      <c r="T260" s="54"/>
      <c r="AT260" s="18" t="s">
        <v>141</v>
      </c>
      <c r="AU260" s="18" t="s">
        <v>82</v>
      </c>
    </row>
    <row r="261" spans="2:65" s="1" customFormat="1" x14ac:dyDescent="0.2">
      <c r="B261" s="33"/>
      <c r="D261" s="145" t="s">
        <v>143</v>
      </c>
      <c r="F261" s="146" t="s">
        <v>395</v>
      </c>
      <c r="I261" s="143"/>
      <c r="L261" s="33"/>
      <c r="M261" s="144"/>
      <c r="T261" s="54"/>
      <c r="AT261" s="18" t="s">
        <v>143</v>
      </c>
      <c r="AU261" s="18" t="s">
        <v>82</v>
      </c>
    </row>
    <row r="262" spans="2:65" s="12" customFormat="1" x14ac:dyDescent="0.2">
      <c r="B262" s="147"/>
      <c r="D262" s="141" t="s">
        <v>151</v>
      </c>
      <c r="F262" s="149" t="s">
        <v>396</v>
      </c>
      <c r="H262" s="150">
        <v>804.024</v>
      </c>
      <c r="I262" s="151"/>
      <c r="L262" s="147"/>
      <c r="M262" s="152"/>
      <c r="T262" s="153"/>
      <c r="AT262" s="148" t="s">
        <v>151</v>
      </c>
      <c r="AU262" s="148" t="s">
        <v>82</v>
      </c>
      <c r="AV262" s="12" t="s">
        <v>82</v>
      </c>
      <c r="AW262" s="12" t="s">
        <v>4</v>
      </c>
      <c r="AX262" s="12" t="s">
        <v>78</v>
      </c>
      <c r="AY262" s="148" t="s">
        <v>131</v>
      </c>
    </row>
    <row r="263" spans="2:65" s="1" customFormat="1" ht="21.75" customHeight="1" x14ac:dyDescent="0.2">
      <c r="B263" s="33"/>
      <c r="C263" s="128" t="s">
        <v>397</v>
      </c>
      <c r="D263" s="128" t="s">
        <v>134</v>
      </c>
      <c r="E263" s="129" t="s">
        <v>398</v>
      </c>
      <c r="F263" s="130" t="s">
        <v>399</v>
      </c>
      <c r="G263" s="131" t="s">
        <v>281</v>
      </c>
      <c r="H263" s="132">
        <v>14.215999999999999</v>
      </c>
      <c r="I263" s="133"/>
      <c r="J263" s="134">
        <f>ROUND(I263*H263,2)</f>
        <v>0</v>
      </c>
      <c r="K263" s="130" t="s">
        <v>138</v>
      </c>
      <c r="L263" s="33"/>
      <c r="M263" s="135" t="s">
        <v>18</v>
      </c>
      <c r="N263" s="136" t="s">
        <v>44</v>
      </c>
      <c r="P263" s="137">
        <f>O263*H263</f>
        <v>0</v>
      </c>
      <c r="Q263" s="137">
        <v>0</v>
      </c>
      <c r="R263" s="137">
        <f>Q263*H263</f>
        <v>0</v>
      </c>
      <c r="S263" s="137">
        <v>0</v>
      </c>
      <c r="T263" s="138">
        <f>S263*H263</f>
        <v>0</v>
      </c>
      <c r="AR263" s="139" t="s">
        <v>139</v>
      </c>
      <c r="AT263" s="139" t="s">
        <v>134</v>
      </c>
      <c r="AU263" s="139" t="s">
        <v>82</v>
      </c>
      <c r="AY263" s="18" t="s">
        <v>131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8" t="s">
        <v>78</v>
      </c>
      <c r="BK263" s="140">
        <f>ROUND(I263*H263,2)</f>
        <v>0</v>
      </c>
      <c r="BL263" s="18" t="s">
        <v>139</v>
      </c>
      <c r="BM263" s="139" t="s">
        <v>400</v>
      </c>
    </row>
    <row r="264" spans="2:65" s="1" customFormat="1" ht="19.5" x14ac:dyDescent="0.2">
      <c r="B264" s="33"/>
      <c r="D264" s="141" t="s">
        <v>141</v>
      </c>
      <c r="F264" s="142" t="s">
        <v>401</v>
      </c>
      <c r="I264" s="143"/>
      <c r="L264" s="33"/>
      <c r="M264" s="144"/>
      <c r="T264" s="54"/>
      <c r="AT264" s="18" t="s">
        <v>141</v>
      </c>
      <c r="AU264" s="18" t="s">
        <v>82</v>
      </c>
    </row>
    <row r="265" spans="2:65" s="1" customFormat="1" x14ac:dyDescent="0.2">
      <c r="B265" s="33"/>
      <c r="D265" s="145" t="s">
        <v>143</v>
      </c>
      <c r="F265" s="146" t="s">
        <v>402</v>
      </c>
      <c r="I265" s="143"/>
      <c r="L265" s="33"/>
      <c r="M265" s="144"/>
      <c r="T265" s="54"/>
      <c r="AT265" s="18" t="s">
        <v>143</v>
      </c>
      <c r="AU265" s="18" t="s">
        <v>82</v>
      </c>
    </row>
    <row r="266" spans="2:65" s="12" customFormat="1" x14ac:dyDescent="0.2">
      <c r="B266" s="147"/>
      <c r="D266" s="141" t="s">
        <v>151</v>
      </c>
      <c r="E266" s="148" t="s">
        <v>18</v>
      </c>
      <c r="F266" s="149" t="s">
        <v>403</v>
      </c>
      <c r="H266" s="150">
        <v>33.500999999999998</v>
      </c>
      <c r="I266" s="151"/>
      <c r="L266" s="147"/>
      <c r="M266" s="152"/>
      <c r="T266" s="153"/>
      <c r="AT266" s="148" t="s">
        <v>151</v>
      </c>
      <c r="AU266" s="148" t="s">
        <v>82</v>
      </c>
      <c r="AV266" s="12" t="s">
        <v>82</v>
      </c>
      <c r="AW266" s="12" t="s">
        <v>32</v>
      </c>
      <c r="AX266" s="12" t="s">
        <v>73</v>
      </c>
      <c r="AY266" s="148" t="s">
        <v>131</v>
      </c>
    </row>
    <row r="267" spans="2:65" s="12" customFormat="1" x14ac:dyDescent="0.2">
      <c r="B267" s="147"/>
      <c r="D267" s="141" t="s">
        <v>151</v>
      </c>
      <c r="E267" s="148" t="s">
        <v>18</v>
      </c>
      <c r="F267" s="149" t="s">
        <v>404</v>
      </c>
      <c r="H267" s="150">
        <v>-19.285</v>
      </c>
      <c r="I267" s="151"/>
      <c r="L267" s="147"/>
      <c r="M267" s="152"/>
      <c r="T267" s="153"/>
      <c r="AT267" s="148" t="s">
        <v>151</v>
      </c>
      <c r="AU267" s="148" t="s">
        <v>82</v>
      </c>
      <c r="AV267" s="12" t="s">
        <v>82</v>
      </c>
      <c r="AW267" s="12" t="s">
        <v>32</v>
      </c>
      <c r="AX267" s="12" t="s">
        <v>73</v>
      </c>
      <c r="AY267" s="148" t="s">
        <v>131</v>
      </c>
    </row>
    <row r="268" spans="2:65" s="14" customFormat="1" x14ac:dyDescent="0.2">
      <c r="B268" s="160"/>
      <c r="D268" s="141" t="s">
        <v>151</v>
      </c>
      <c r="E268" s="161" t="s">
        <v>18</v>
      </c>
      <c r="F268" s="162" t="s">
        <v>179</v>
      </c>
      <c r="H268" s="163">
        <v>14.215999999999999</v>
      </c>
      <c r="I268" s="164"/>
      <c r="L268" s="160"/>
      <c r="M268" s="165"/>
      <c r="T268" s="166"/>
      <c r="AT268" s="161" t="s">
        <v>151</v>
      </c>
      <c r="AU268" s="161" t="s">
        <v>82</v>
      </c>
      <c r="AV268" s="14" t="s">
        <v>139</v>
      </c>
      <c r="AW268" s="14" t="s">
        <v>32</v>
      </c>
      <c r="AX268" s="14" t="s">
        <v>78</v>
      </c>
      <c r="AY268" s="161" t="s">
        <v>131</v>
      </c>
    </row>
    <row r="269" spans="2:65" s="1" customFormat="1" ht="21.75" customHeight="1" x14ac:dyDescent="0.2">
      <c r="B269" s="33"/>
      <c r="C269" s="128" t="s">
        <v>405</v>
      </c>
      <c r="D269" s="128" t="s">
        <v>134</v>
      </c>
      <c r="E269" s="129" t="s">
        <v>406</v>
      </c>
      <c r="F269" s="130" t="s">
        <v>407</v>
      </c>
      <c r="G269" s="131" t="s">
        <v>281</v>
      </c>
      <c r="H269" s="132">
        <v>2.85</v>
      </c>
      <c r="I269" s="133"/>
      <c r="J269" s="134">
        <f>ROUND(I269*H269,2)</f>
        <v>0</v>
      </c>
      <c r="K269" s="130" t="s">
        <v>138</v>
      </c>
      <c r="L269" s="33"/>
      <c r="M269" s="135" t="s">
        <v>18</v>
      </c>
      <c r="N269" s="136" t="s">
        <v>44</v>
      </c>
      <c r="P269" s="137">
        <f>O269*H269</f>
        <v>0</v>
      </c>
      <c r="Q269" s="137">
        <v>0</v>
      </c>
      <c r="R269" s="137">
        <f>Q269*H269</f>
        <v>0</v>
      </c>
      <c r="S269" s="137">
        <v>0</v>
      </c>
      <c r="T269" s="138">
        <f>S269*H269</f>
        <v>0</v>
      </c>
      <c r="AR269" s="139" t="s">
        <v>139</v>
      </c>
      <c r="AT269" s="139" t="s">
        <v>134</v>
      </c>
      <c r="AU269" s="139" t="s">
        <v>82</v>
      </c>
      <c r="AY269" s="18" t="s">
        <v>131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8" t="s">
        <v>78</v>
      </c>
      <c r="BK269" s="140">
        <f>ROUND(I269*H269,2)</f>
        <v>0</v>
      </c>
      <c r="BL269" s="18" t="s">
        <v>139</v>
      </c>
      <c r="BM269" s="139" t="s">
        <v>408</v>
      </c>
    </row>
    <row r="270" spans="2:65" s="1" customFormat="1" x14ac:dyDescent="0.2">
      <c r="B270" s="33"/>
      <c r="D270" s="141" t="s">
        <v>141</v>
      </c>
      <c r="F270" s="142" t="s">
        <v>409</v>
      </c>
      <c r="I270" s="143"/>
      <c r="L270" s="33"/>
      <c r="M270" s="144"/>
      <c r="T270" s="54"/>
      <c r="AT270" s="18" t="s">
        <v>141</v>
      </c>
      <c r="AU270" s="18" t="s">
        <v>82</v>
      </c>
    </row>
    <row r="271" spans="2:65" s="1" customFormat="1" x14ac:dyDescent="0.2">
      <c r="B271" s="33"/>
      <c r="D271" s="145" t="s">
        <v>143</v>
      </c>
      <c r="F271" s="146" t="s">
        <v>410</v>
      </c>
      <c r="I271" s="143"/>
      <c r="L271" s="33"/>
      <c r="M271" s="144"/>
      <c r="T271" s="54"/>
      <c r="AT271" s="18" t="s">
        <v>143</v>
      </c>
      <c r="AU271" s="18" t="s">
        <v>82</v>
      </c>
    </row>
    <row r="272" spans="2:65" s="1" customFormat="1" ht="21.75" customHeight="1" x14ac:dyDescent="0.2">
      <c r="B272" s="33"/>
      <c r="C272" s="128" t="s">
        <v>411</v>
      </c>
      <c r="D272" s="128" t="s">
        <v>134</v>
      </c>
      <c r="E272" s="129" t="s">
        <v>412</v>
      </c>
      <c r="F272" s="130" t="s">
        <v>413</v>
      </c>
      <c r="G272" s="131" t="s">
        <v>281</v>
      </c>
      <c r="H272" s="132">
        <v>0.76200000000000001</v>
      </c>
      <c r="I272" s="133"/>
      <c r="J272" s="134">
        <f>ROUND(I272*H272,2)</f>
        <v>0</v>
      </c>
      <c r="K272" s="130" t="s">
        <v>138</v>
      </c>
      <c r="L272" s="33"/>
      <c r="M272" s="135" t="s">
        <v>18</v>
      </c>
      <c r="N272" s="136" t="s">
        <v>44</v>
      </c>
      <c r="P272" s="137">
        <f>O272*H272</f>
        <v>0</v>
      </c>
      <c r="Q272" s="137">
        <v>0</v>
      </c>
      <c r="R272" s="137">
        <f>Q272*H272</f>
        <v>0</v>
      </c>
      <c r="S272" s="137">
        <v>0</v>
      </c>
      <c r="T272" s="138">
        <f>S272*H272</f>
        <v>0</v>
      </c>
      <c r="AR272" s="139" t="s">
        <v>139</v>
      </c>
      <c r="AT272" s="139" t="s">
        <v>134</v>
      </c>
      <c r="AU272" s="139" t="s">
        <v>82</v>
      </c>
      <c r="AY272" s="18" t="s">
        <v>131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8" t="s">
        <v>78</v>
      </c>
      <c r="BK272" s="140">
        <f>ROUND(I272*H272,2)</f>
        <v>0</v>
      </c>
      <c r="BL272" s="18" t="s">
        <v>139</v>
      </c>
      <c r="BM272" s="139" t="s">
        <v>414</v>
      </c>
    </row>
    <row r="273" spans="2:65" s="1" customFormat="1" x14ac:dyDescent="0.2">
      <c r="B273" s="33"/>
      <c r="D273" s="141" t="s">
        <v>141</v>
      </c>
      <c r="F273" s="142" t="s">
        <v>415</v>
      </c>
      <c r="I273" s="143"/>
      <c r="L273" s="33"/>
      <c r="M273" s="144"/>
      <c r="T273" s="54"/>
      <c r="AT273" s="18" t="s">
        <v>141</v>
      </c>
      <c r="AU273" s="18" t="s">
        <v>82</v>
      </c>
    </row>
    <row r="274" spans="2:65" s="1" customFormat="1" x14ac:dyDescent="0.2">
      <c r="B274" s="33"/>
      <c r="D274" s="145" t="s">
        <v>143</v>
      </c>
      <c r="F274" s="146" t="s">
        <v>416</v>
      </c>
      <c r="I274" s="143"/>
      <c r="L274" s="33"/>
      <c r="M274" s="144"/>
      <c r="T274" s="54"/>
      <c r="AT274" s="18" t="s">
        <v>143</v>
      </c>
      <c r="AU274" s="18" t="s">
        <v>82</v>
      </c>
    </row>
    <row r="275" spans="2:65" s="12" customFormat="1" x14ac:dyDescent="0.2">
      <c r="B275" s="147"/>
      <c r="D275" s="141" t="s">
        <v>151</v>
      </c>
      <c r="E275" s="148" t="s">
        <v>18</v>
      </c>
      <c r="F275" s="149" t="s">
        <v>417</v>
      </c>
      <c r="H275" s="150">
        <v>0.76200000000000001</v>
      </c>
      <c r="I275" s="151"/>
      <c r="L275" s="147"/>
      <c r="M275" s="152"/>
      <c r="T275" s="153"/>
      <c r="AT275" s="148" t="s">
        <v>151</v>
      </c>
      <c r="AU275" s="148" t="s">
        <v>82</v>
      </c>
      <c r="AV275" s="12" t="s">
        <v>82</v>
      </c>
      <c r="AW275" s="12" t="s">
        <v>32</v>
      </c>
      <c r="AX275" s="12" t="s">
        <v>78</v>
      </c>
      <c r="AY275" s="148" t="s">
        <v>131</v>
      </c>
    </row>
    <row r="276" spans="2:65" s="1" customFormat="1" ht="16.5" customHeight="1" x14ac:dyDescent="0.2">
      <c r="B276" s="33"/>
      <c r="C276" s="128" t="s">
        <v>418</v>
      </c>
      <c r="D276" s="128" t="s">
        <v>134</v>
      </c>
      <c r="E276" s="129" t="s">
        <v>419</v>
      </c>
      <c r="F276" s="130" t="s">
        <v>420</v>
      </c>
      <c r="G276" s="131" t="s">
        <v>281</v>
      </c>
      <c r="H276" s="132">
        <v>3.605</v>
      </c>
      <c r="I276" s="133"/>
      <c r="J276" s="134">
        <f>ROUND(I276*H276,2)</f>
        <v>0</v>
      </c>
      <c r="K276" s="130" t="s">
        <v>138</v>
      </c>
      <c r="L276" s="33"/>
      <c r="M276" s="135" t="s">
        <v>18</v>
      </c>
      <c r="N276" s="136" t="s">
        <v>44</v>
      </c>
      <c r="P276" s="137">
        <f>O276*H276</f>
        <v>0</v>
      </c>
      <c r="Q276" s="137">
        <v>0</v>
      </c>
      <c r="R276" s="137">
        <f>Q276*H276</f>
        <v>0</v>
      </c>
      <c r="S276" s="137">
        <v>0</v>
      </c>
      <c r="T276" s="138">
        <f>S276*H276</f>
        <v>0</v>
      </c>
      <c r="AR276" s="139" t="s">
        <v>139</v>
      </c>
      <c r="AT276" s="139" t="s">
        <v>134</v>
      </c>
      <c r="AU276" s="139" t="s">
        <v>82</v>
      </c>
      <c r="AY276" s="18" t="s">
        <v>131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8" t="s">
        <v>78</v>
      </c>
      <c r="BK276" s="140">
        <f>ROUND(I276*H276,2)</f>
        <v>0</v>
      </c>
      <c r="BL276" s="18" t="s">
        <v>139</v>
      </c>
      <c r="BM276" s="139" t="s">
        <v>421</v>
      </c>
    </row>
    <row r="277" spans="2:65" s="1" customFormat="1" ht="19.5" x14ac:dyDescent="0.2">
      <c r="B277" s="33"/>
      <c r="D277" s="141" t="s">
        <v>141</v>
      </c>
      <c r="F277" s="142" t="s">
        <v>422</v>
      </c>
      <c r="I277" s="143"/>
      <c r="L277" s="33"/>
      <c r="M277" s="144"/>
      <c r="T277" s="54"/>
      <c r="AT277" s="18" t="s">
        <v>141</v>
      </c>
      <c r="AU277" s="18" t="s">
        <v>82</v>
      </c>
    </row>
    <row r="278" spans="2:65" s="1" customFormat="1" x14ac:dyDescent="0.2">
      <c r="B278" s="33"/>
      <c r="D278" s="145" t="s">
        <v>143</v>
      </c>
      <c r="F278" s="146" t="s">
        <v>423</v>
      </c>
      <c r="I278" s="143"/>
      <c r="L278" s="33"/>
      <c r="M278" s="144"/>
      <c r="T278" s="54"/>
      <c r="AT278" s="18" t="s">
        <v>143</v>
      </c>
      <c r="AU278" s="18" t="s">
        <v>82</v>
      </c>
    </row>
    <row r="279" spans="2:65" s="1" customFormat="1" ht="21.75" customHeight="1" x14ac:dyDescent="0.2">
      <c r="B279" s="33"/>
      <c r="C279" s="128" t="s">
        <v>424</v>
      </c>
      <c r="D279" s="128" t="s">
        <v>134</v>
      </c>
      <c r="E279" s="129" t="s">
        <v>425</v>
      </c>
      <c r="F279" s="130" t="s">
        <v>426</v>
      </c>
      <c r="G279" s="131" t="s">
        <v>281</v>
      </c>
      <c r="H279" s="132">
        <v>0.192</v>
      </c>
      <c r="I279" s="133"/>
      <c r="J279" s="134">
        <f>ROUND(I279*H279,2)</f>
        <v>0</v>
      </c>
      <c r="K279" s="130" t="s">
        <v>138</v>
      </c>
      <c r="L279" s="33"/>
      <c r="M279" s="135" t="s">
        <v>18</v>
      </c>
      <c r="N279" s="136" t="s">
        <v>44</v>
      </c>
      <c r="P279" s="137">
        <f>O279*H279</f>
        <v>0</v>
      </c>
      <c r="Q279" s="137">
        <v>0</v>
      </c>
      <c r="R279" s="137">
        <f>Q279*H279</f>
        <v>0</v>
      </c>
      <c r="S279" s="137">
        <v>0</v>
      </c>
      <c r="T279" s="138">
        <f>S279*H279</f>
        <v>0</v>
      </c>
      <c r="AR279" s="139" t="s">
        <v>139</v>
      </c>
      <c r="AT279" s="139" t="s">
        <v>134</v>
      </c>
      <c r="AU279" s="139" t="s">
        <v>82</v>
      </c>
      <c r="AY279" s="18" t="s">
        <v>131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8" t="s">
        <v>78</v>
      </c>
      <c r="BK279" s="140">
        <f>ROUND(I279*H279,2)</f>
        <v>0</v>
      </c>
      <c r="BL279" s="18" t="s">
        <v>139</v>
      </c>
      <c r="BM279" s="139" t="s">
        <v>427</v>
      </c>
    </row>
    <row r="280" spans="2:65" s="1" customFormat="1" ht="19.5" x14ac:dyDescent="0.2">
      <c r="B280" s="33"/>
      <c r="D280" s="141" t="s">
        <v>141</v>
      </c>
      <c r="F280" s="142" t="s">
        <v>428</v>
      </c>
      <c r="I280" s="143"/>
      <c r="L280" s="33"/>
      <c r="M280" s="144"/>
      <c r="T280" s="54"/>
      <c r="AT280" s="18" t="s">
        <v>141</v>
      </c>
      <c r="AU280" s="18" t="s">
        <v>82</v>
      </c>
    </row>
    <row r="281" spans="2:65" s="1" customFormat="1" x14ac:dyDescent="0.2">
      <c r="B281" s="33"/>
      <c r="D281" s="145" t="s">
        <v>143</v>
      </c>
      <c r="F281" s="146" t="s">
        <v>429</v>
      </c>
      <c r="I281" s="143"/>
      <c r="L281" s="33"/>
      <c r="M281" s="144"/>
      <c r="T281" s="54"/>
      <c r="AT281" s="18" t="s">
        <v>143</v>
      </c>
      <c r="AU281" s="18" t="s">
        <v>82</v>
      </c>
    </row>
    <row r="282" spans="2:65" s="1" customFormat="1" ht="24.2" customHeight="1" x14ac:dyDescent="0.2">
      <c r="B282" s="33"/>
      <c r="C282" s="128" t="s">
        <v>430</v>
      </c>
      <c r="D282" s="128" t="s">
        <v>134</v>
      </c>
      <c r="E282" s="129" t="s">
        <v>431</v>
      </c>
      <c r="F282" s="130" t="s">
        <v>432</v>
      </c>
      <c r="G282" s="131" t="s">
        <v>281</v>
      </c>
      <c r="H282" s="132">
        <v>11.875999999999999</v>
      </c>
      <c r="I282" s="133"/>
      <c r="J282" s="134">
        <f>ROUND(I282*H282,2)</f>
        <v>0</v>
      </c>
      <c r="K282" s="130" t="s">
        <v>138</v>
      </c>
      <c r="L282" s="33"/>
      <c r="M282" s="135" t="s">
        <v>18</v>
      </c>
      <c r="N282" s="136" t="s">
        <v>44</v>
      </c>
      <c r="P282" s="137">
        <f>O282*H282</f>
        <v>0</v>
      </c>
      <c r="Q282" s="137">
        <v>0</v>
      </c>
      <c r="R282" s="137">
        <f>Q282*H282</f>
        <v>0</v>
      </c>
      <c r="S282" s="137">
        <v>0</v>
      </c>
      <c r="T282" s="138">
        <f>S282*H282</f>
        <v>0</v>
      </c>
      <c r="AR282" s="139" t="s">
        <v>139</v>
      </c>
      <c r="AT282" s="139" t="s">
        <v>134</v>
      </c>
      <c r="AU282" s="139" t="s">
        <v>82</v>
      </c>
      <c r="AY282" s="18" t="s">
        <v>131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8" t="s">
        <v>78</v>
      </c>
      <c r="BK282" s="140">
        <f>ROUND(I282*H282,2)</f>
        <v>0</v>
      </c>
      <c r="BL282" s="18" t="s">
        <v>139</v>
      </c>
      <c r="BM282" s="139" t="s">
        <v>433</v>
      </c>
    </row>
    <row r="283" spans="2:65" s="1" customFormat="1" ht="19.5" x14ac:dyDescent="0.2">
      <c r="B283" s="33"/>
      <c r="D283" s="141" t="s">
        <v>141</v>
      </c>
      <c r="F283" s="142" t="s">
        <v>434</v>
      </c>
      <c r="I283" s="143"/>
      <c r="L283" s="33"/>
      <c r="M283" s="144"/>
      <c r="T283" s="54"/>
      <c r="AT283" s="18" t="s">
        <v>141</v>
      </c>
      <c r="AU283" s="18" t="s">
        <v>82</v>
      </c>
    </row>
    <row r="284" spans="2:65" s="1" customFormat="1" x14ac:dyDescent="0.2">
      <c r="B284" s="33"/>
      <c r="D284" s="145" t="s">
        <v>143</v>
      </c>
      <c r="F284" s="146" t="s">
        <v>435</v>
      </c>
      <c r="I284" s="143"/>
      <c r="L284" s="33"/>
      <c r="M284" s="144"/>
      <c r="T284" s="54"/>
      <c r="AT284" s="18" t="s">
        <v>143</v>
      </c>
      <c r="AU284" s="18" t="s">
        <v>82</v>
      </c>
    </row>
    <row r="285" spans="2:65" s="12" customFormat="1" x14ac:dyDescent="0.2">
      <c r="B285" s="147"/>
      <c r="D285" s="141" t="s">
        <v>151</v>
      </c>
      <c r="E285" s="148" t="s">
        <v>18</v>
      </c>
      <c r="F285" s="149" t="s">
        <v>436</v>
      </c>
      <c r="H285" s="150">
        <v>11.875999999999999</v>
      </c>
      <c r="I285" s="151"/>
      <c r="L285" s="147"/>
      <c r="M285" s="152"/>
      <c r="T285" s="153"/>
      <c r="AT285" s="148" t="s">
        <v>151</v>
      </c>
      <c r="AU285" s="148" t="s">
        <v>82</v>
      </c>
      <c r="AV285" s="12" t="s">
        <v>82</v>
      </c>
      <c r="AW285" s="12" t="s">
        <v>32</v>
      </c>
      <c r="AX285" s="12" t="s">
        <v>78</v>
      </c>
      <c r="AY285" s="148" t="s">
        <v>131</v>
      </c>
    </row>
    <row r="286" spans="2:65" s="11" customFormat="1" ht="22.9" customHeight="1" x14ac:dyDescent="0.2">
      <c r="B286" s="116"/>
      <c r="D286" s="117" t="s">
        <v>72</v>
      </c>
      <c r="E286" s="126" t="s">
        <v>437</v>
      </c>
      <c r="F286" s="126" t="s">
        <v>438</v>
      </c>
      <c r="I286" s="119"/>
      <c r="J286" s="127">
        <f>BK286</f>
        <v>0</v>
      </c>
      <c r="L286" s="116"/>
      <c r="M286" s="121"/>
      <c r="P286" s="122">
        <f>SUM(P287:P289)</f>
        <v>0</v>
      </c>
      <c r="R286" s="122">
        <f>SUM(R287:R289)</f>
        <v>0</v>
      </c>
      <c r="T286" s="123">
        <f>SUM(T287:T289)</f>
        <v>0</v>
      </c>
      <c r="AR286" s="117" t="s">
        <v>78</v>
      </c>
      <c r="AT286" s="124" t="s">
        <v>72</v>
      </c>
      <c r="AU286" s="124" t="s">
        <v>78</v>
      </c>
      <c r="AY286" s="117" t="s">
        <v>131</v>
      </c>
      <c r="BK286" s="125">
        <f>SUM(BK287:BK289)</f>
        <v>0</v>
      </c>
    </row>
    <row r="287" spans="2:65" s="1" customFormat="1" ht="16.5" customHeight="1" x14ac:dyDescent="0.2">
      <c r="B287" s="33"/>
      <c r="C287" s="128" t="s">
        <v>439</v>
      </c>
      <c r="D287" s="128" t="s">
        <v>134</v>
      </c>
      <c r="E287" s="129" t="s">
        <v>440</v>
      </c>
      <c r="F287" s="130" t="s">
        <v>441</v>
      </c>
      <c r="G287" s="131" t="s">
        <v>281</v>
      </c>
      <c r="H287" s="132">
        <v>14.420999999999999</v>
      </c>
      <c r="I287" s="133"/>
      <c r="J287" s="134">
        <f>ROUND(I287*H287,2)</f>
        <v>0</v>
      </c>
      <c r="K287" s="130" t="s">
        <v>138</v>
      </c>
      <c r="L287" s="33"/>
      <c r="M287" s="135" t="s">
        <v>18</v>
      </c>
      <c r="N287" s="136" t="s">
        <v>44</v>
      </c>
      <c r="P287" s="137">
        <f>O287*H287</f>
        <v>0</v>
      </c>
      <c r="Q287" s="137">
        <v>0</v>
      </c>
      <c r="R287" s="137">
        <f>Q287*H287</f>
        <v>0</v>
      </c>
      <c r="S287" s="137">
        <v>0</v>
      </c>
      <c r="T287" s="138">
        <f>S287*H287</f>
        <v>0</v>
      </c>
      <c r="AR287" s="139" t="s">
        <v>139</v>
      </c>
      <c r="AT287" s="139" t="s">
        <v>134</v>
      </c>
      <c r="AU287" s="139" t="s">
        <v>82</v>
      </c>
      <c r="AY287" s="18" t="s">
        <v>131</v>
      </c>
      <c r="BE287" s="140">
        <f>IF(N287="základní",J287,0)</f>
        <v>0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8" t="s">
        <v>78</v>
      </c>
      <c r="BK287" s="140">
        <f>ROUND(I287*H287,2)</f>
        <v>0</v>
      </c>
      <c r="BL287" s="18" t="s">
        <v>139</v>
      </c>
      <c r="BM287" s="139" t="s">
        <v>442</v>
      </c>
    </row>
    <row r="288" spans="2:65" s="1" customFormat="1" ht="19.5" x14ac:dyDescent="0.2">
      <c r="B288" s="33"/>
      <c r="D288" s="141" t="s">
        <v>141</v>
      </c>
      <c r="F288" s="142" t="s">
        <v>443</v>
      </c>
      <c r="I288" s="143"/>
      <c r="L288" s="33"/>
      <c r="M288" s="144"/>
      <c r="T288" s="54"/>
      <c r="AT288" s="18" t="s">
        <v>141</v>
      </c>
      <c r="AU288" s="18" t="s">
        <v>82</v>
      </c>
    </row>
    <row r="289" spans="2:65" s="1" customFormat="1" x14ac:dyDescent="0.2">
      <c r="B289" s="33"/>
      <c r="D289" s="145" t="s">
        <v>143</v>
      </c>
      <c r="F289" s="146" t="s">
        <v>444</v>
      </c>
      <c r="I289" s="143"/>
      <c r="L289" s="33"/>
      <c r="M289" s="144"/>
      <c r="T289" s="54"/>
      <c r="AT289" s="18" t="s">
        <v>143</v>
      </c>
      <c r="AU289" s="18" t="s">
        <v>82</v>
      </c>
    </row>
    <row r="290" spans="2:65" s="11" customFormat="1" ht="25.9" customHeight="1" x14ac:dyDescent="0.2">
      <c r="B290" s="116"/>
      <c r="D290" s="117" t="s">
        <v>72</v>
      </c>
      <c r="E290" s="118" t="s">
        <v>445</v>
      </c>
      <c r="F290" s="118" t="s">
        <v>446</v>
      </c>
      <c r="I290" s="119"/>
      <c r="J290" s="120">
        <f>BK290</f>
        <v>0</v>
      </c>
      <c r="L290" s="116"/>
      <c r="M290" s="121"/>
      <c r="P290" s="122">
        <f>P291+P366+P406+P426+P440+P495+P531+P663+P724+P776+P804+P855+P867+P924</f>
        <v>0</v>
      </c>
      <c r="R290" s="122">
        <f>R291+R366+R406+R426+R440+R495+R531+R663+R724+R776+R804+R855+R867+R924</f>
        <v>15.6761725</v>
      </c>
      <c r="T290" s="123">
        <f>T291+T366+T406+T426+T440+T495+T531+T663+T724+T776+T804+T855+T867+T924</f>
        <v>11.980852179999999</v>
      </c>
      <c r="AR290" s="117" t="s">
        <v>82</v>
      </c>
      <c r="AT290" s="124" t="s">
        <v>72</v>
      </c>
      <c r="AU290" s="124" t="s">
        <v>73</v>
      </c>
      <c r="AY290" s="117" t="s">
        <v>131</v>
      </c>
      <c r="BK290" s="125">
        <f>BK291+BK366+BK406+BK426+BK440+BK495+BK531+BK663+BK724+BK776+BK804+BK855+BK867+BK924</f>
        <v>0</v>
      </c>
    </row>
    <row r="291" spans="2:65" s="11" customFormat="1" ht="22.9" customHeight="1" x14ac:dyDescent="0.2">
      <c r="B291" s="116"/>
      <c r="D291" s="117" t="s">
        <v>72</v>
      </c>
      <c r="E291" s="126" t="s">
        <v>447</v>
      </c>
      <c r="F291" s="126" t="s">
        <v>448</v>
      </c>
      <c r="I291" s="119"/>
      <c r="J291" s="127">
        <f>BK291</f>
        <v>0</v>
      </c>
      <c r="L291" s="116"/>
      <c r="M291" s="121"/>
      <c r="P291" s="122">
        <f>SUM(P292:P365)</f>
        <v>0</v>
      </c>
      <c r="R291" s="122">
        <f>SUM(R292:R365)</f>
        <v>0.77211560000000001</v>
      </c>
      <c r="T291" s="123">
        <f>SUM(T292:T365)</f>
        <v>0.95416600000000007</v>
      </c>
      <c r="AR291" s="117" t="s">
        <v>82</v>
      </c>
      <c r="AT291" s="124" t="s">
        <v>72</v>
      </c>
      <c r="AU291" s="124" t="s">
        <v>78</v>
      </c>
      <c r="AY291" s="117" t="s">
        <v>131</v>
      </c>
      <c r="BK291" s="125">
        <f>SUM(BK292:BK365)</f>
        <v>0</v>
      </c>
    </row>
    <row r="292" spans="2:65" s="1" customFormat="1" ht="16.5" customHeight="1" x14ac:dyDescent="0.2">
      <c r="B292" s="33"/>
      <c r="C292" s="128" t="s">
        <v>449</v>
      </c>
      <c r="D292" s="128" t="s">
        <v>134</v>
      </c>
      <c r="E292" s="129" t="s">
        <v>450</v>
      </c>
      <c r="F292" s="130" t="s">
        <v>451</v>
      </c>
      <c r="G292" s="131" t="s">
        <v>157</v>
      </c>
      <c r="H292" s="132">
        <v>75.56</v>
      </c>
      <c r="I292" s="133"/>
      <c r="J292" s="134">
        <f>ROUND(I292*H292,2)</f>
        <v>0</v>
      </c>
      <c r="K292" s="130" t="s">
        <v>138</v>
      </c>
      <c r="L292" s="33"/>
      <c r="M292" s="135" t="s">
        <v>18</v>
      </c>
      <c r="N292" s="136" t="s">
        <v>44</v>
      </c>
      <c r="P292" s="137">
        <f>O292*H292</f>
        <v>0</v>
      </c>
      <c r="Q292" s="137">
        <v>0</v>
      </c>
      <c r="R292" s="137">
        <f>Q292*H292</f>
        <v>0</v>
      </c>
      <c r="S292" s="137">
        <v>0</v>
      </c>
      <c r="T292" s="138">
        <f>S292*H292</f>
        <v>0</v>
      </c>
      <c r="AR292" s="139" t="s">
        <v>246</v>
      </c>
      <c r="AT292" s="139" t="s">
        <v>134</v>
      </c>
      <c r="AU292" s="139" t="s">
        <v>82</v>
      </c>
      <c r="AY292" s="18" t="s">
        <v>131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8" t="s">
        <v>78</v>
      </c>
      <c r="BK292" s="140">
        <f>ROUND(I292*H292,2)</f>
        <v>0</v>
      </c>
      <c r="BL292" s="18" t="s">
        <v>246</v>
      </c>
      <c r="BM292" s="139" t="s">
        <v>452</v>
      </c>
    </row>
    <row r="293" spans="2:65" s="1" customFormat="1" x14ac:dyDescent="0.2">
      <c r="B293" s="33"/>
      <c r="D293" s="141" t="s">
        <v>141</v>
      </c>
      <c r="F293" s="142" t="s">
        <v>453</v>
      </c>
      <c r="I293" s="143"/>
      <c r="L293" s="33"/>
      <c r="M293" s="144"/>
      <c r="T293" s="54"/>
      <c r="AT293" s="18" t="s">
        <v>141</v>
      </c>
      <c r="AU293" s="18" t="s">
        <v>82</v>
      </c>
    </row>
    <row r="294" spans="2:65" s="1" customFormat="1" x14ac:dyDescent="0.2">
      <c r="B294" s="33"/>
      <c r="D294" s="145" t="s">
        <v>143</v>
      </c>
      <c r="F294" s="146" t="s">
        <v>454</v>
      </c>
      <c r="I294" s="143"/>
      <c r="L294" s="33"/>
      <c r="M294" s="144"/>
      <c r="T294" s="54"/>
      <c r="AT294" s="18" t="s">
        <v>143</v>
      </c>
      <c r="AU294" s="18" t="s">
        <v>82</v>
      </c>
    </row>
    <row r="295" spans="2:65" s="12" customFormat="1" x14ac:dyDescent="0.2">
      <c r="B295" s="147"/>
      <c r="D295" s="141" t="s">
        <v>151</v>
      </c>
      <c r="E295" s="148" t="s">
        <v>18</v>
      </c>
      <c r="F295" s="149" t="s">
        <v>313</v>
      </c>
      <c r="H295" s="150">
        <v>34.82</v>
      </c>
      <c r="I295" s="151"/>
      <c r="L295" s="147"/>
      <c r="M295" s="152"/>
      <c r="T295" s="153"/>
      <c r="AT295" s="148" t="s">
        <v>151</v>
      </c>
      <c r="AU295" s="148" t="s">
        <v>82</v>
      </c>
      <c r="AV295" s="12" t="s">
        <v>82</v>
      </c>
      <c r="AW295" s="12" t="s">
        <v>32</v>
      </c>
      <c r="AX295" s="12" t="s">
        <v>73</v>
      </c>
      <c r="AY295" s="148" t="s">
        <v>131</v>
      </c>
    </row>
    <row r="296" spans="2:65" s="12" customFormat="1" x14ac:dyDescent="0.2">
      <c r="B296" s="147"/>
      <c r="D296" s="141" t="s">
        <v>151</v>
      </c>
      <c r="E296" s="148" t="s">
        <v>18</v>
      </c>
      <c r="F296" s="149" t="s">
        <v>455</v>
      </c>
      <c r="H296" s="150">
        <v>40.74</v>
      </c>
      <c r="I296" s="151"/>
      <c r="L296" s="147"/>
      <c r="M296" s="152"/>
      <c r="T296" s="153"/>
      <c r="AT296" s="148" t="s">
        <v>151</v>
      </c>
      <c r="AU296" s="148" t="s">
        <v>82</v>
      </c>
      <c r="AV296" s="12" t="s">
        <v>82</v>
      </c>
      <c r="AW296" s="12" t="s">
        <v>32</v>
      </c>
      <c r="AX296" s="12" t="s">
        <v>73</v>
      </c>
      <c r="AY296" s="148" t="s">
        <v>131</v>
      </c>
    </row>
    <row r="297" spans="2:65" s="14" customFormat="1" x14ac:dyDescent="0.2">
      <c r="B297" s="160"/>
      <c r="D297" s="141" t="s">
        <v>151</v>
      </c>
      <c r="E297" s="161" t="s">
        <v>18</v>
      </c>
      <c r="F297" s="162" t="s">
        <v>179</v>
      </c>
      <c r="H297" s="163">
        <v>75.56</v>
      </c>
      <c r="I297" s="164"/>
      <c r="L297" s="160"/>
      <c r="M297" s="165"/>
      <c r="T297" s="166"/>
      <c r="AT297" s="161" t="s">
        <v>151</v>
      </c>
      <c r="AU297" s="161" t="s">
        <v>82</v>
      </c>
      <c r="AV297" s="14" t="s">
        <v>139</v>
      </c>
      <c r="AW297" s="14" t="s">
        <v>32</v>
      </c>
      <c r="AX297" s="14" t="s">
        <v>78</v>
      </c>
      <c r="AY297" s="161" t="s">
        <v>131</v>
      </c>
    </row>
    <row r="298" spans="2:65" s="1" customFormat="1" ht="16.5" customHeight="1" x14ac:dyDescent="0.2">
      <c r="B298" s="33"/>
      <c r="C298" s="167" t="s">
        <v>456</v>
      </c>
      <c r="D298" s="167" t="s">
        <v>180</v>
      </c>
      <c r="E298" s="168" t="s">
        <v>457</v>
      </c>
      <c r="F298" s="169" t="s">
        <v>458</v>
      </c>
      <c r="G298" s="170" t="s">
        <v>459</v>
      </c>
      <c r="H298" s="171">
        <v>22.667999999999999</v>
      </c>
      <c r="I298" s="172"/>
      <c r="J298" s="173">
        <f>ROUND(I298*H298,2)</f>
        <v>0</v>
      </c>
      <c r="K298" s="169" t="s">
        <v>138</v>
      </c>
      <c r="L298" s="174"/>
      <c r="M298" s="175" t="s">
        <v>18</v>
      </c>
      <c r="N298" s="176" t="s">
        <v>44</v>
      </c>
      <c r="P298" s="137">
        <f>O298*H298</f>
        <v>0</v>
      </c>
      <c r="Q298" s="137">
        <v>1E-3</v>
      </c>
      <c r="R298" s="137">
        <f>Q298*H298</f>
        <v>2.2668000000000001E-2</v>
      </c>
      <c r="S298" s="137">
        <v>0</v>
      </c>
      <c r="T298" s="138">
        <f>S298*H298</f>
        <v>0</v>
      </c>
      <c r="AR298" s="139" t="s">
        <v>359</v>
      </c>
      <c r="AT298" s="139" t="s">
        <v>180</v>
      </c>
      <c r="AU298" s="139" t="s">
        <v>82</v>
      </c>
      <c r="AY298" s="18" t="s">
        <v>131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8" t="s">
        <v>78</v>
      </c>
      <c r="BK298" s="140">
        <f>ROUND(I298*H298,2)</f>
        <v>0</v>
      </c>
      <c r="BL298" s="18" t="s">
        <v>246</v>
      </c>
      <c r="BM298" s="139" t="s">
        <v>460</v>
      </c>
    </row>
    <row r="299" spans="2:65" s="1" customFormat="1" x14ac:dyDescent="0.2">
      <c r="B299" s="33"/>
      <c r="D299" s="141" t="s">
        <v>141</v>
      </c>
      <c r="F299" s="142" t="s">
        <v>458</v>
      </c>
      <c r="I299" s="143"/>
      <c r="L299" s="33"/>
      <c r="M299" s="144"/>
      <c r="T299" s="54"/>
      <c r="AT299" s="18" t="s">
        <v>141</v>
      </c>
      <c r="AU299" s="18" t="s">
        <v>82</v>
      </c>
    </row>
    <row r="300" spans="2:65" s="12" customFormat="1" x14ac:dyDescent="0.2">
      <c r="B300" s="147"/>
      <c r="D300" s="141" t="s">
        <v>151</v>
      </c>
      <c r="F300" s="149" t="s">
        <v>461</v>
      </c>
      <c r="H300" s="150">
        <v>22.667999999999999</v>
      </c>
      <c r="I300" s="151"/>
      <c r="L300" s="147"/>
      <c r="M300" s="152"/>
      <c r="T300" s="153"/>
      <c r="AT300" s="148" t="s">
        <v>151</v>
      </c>
      <c r="AU300" s="148" t="s">
        <v>82</v>
      </c>
      <c r="AV300" s="12" t="s">
        <v>82</v>
      </c>
      <c r="AW300" s="12" t="s">
        <v>4</v>
      </c>
      <c r="AX300" s="12" t="s">
        <v>78</v>
      </c>
      <c r="AY300" s="148" t="s">
        <v>131</v>
      </c>
    </row>
    <row r="301" spans="2:65" s="1" customFormat="1" ht="16.5" customHeight="1" x14ac:dyDescent="0.2">
      <c r="B301" s="33"/>
      <c r="C301" s="128" t="s">
        <v>462</v>
      </c>
      <c r="D301" s="128" t="s">
        <v>134</v>
      </c>
      <c r="E301" s="129" t="s">
        <v>463</v>
      </c>
      <c r="F301" s="130" t="s">
        <v>464</v>
      </c>
      <c r="G301" s="131" t="s">
        <v>157</v>
      </c>
      <c r="H301" s="132">
        <v>34.82</v>
      </c>
      <c r="I301" s="133"/>
      <c r="J301" s="134">
        <f>ROUND(I301*H301,2)</f>
        <v>0</v>
      </c>
      <c r="K301" s="130" t="s">
        <v>138</v>
      </c>
      <c r="L301" s="33"/>
      <c r="M301" s="135" t="s">
        <v>18</v>
      </c>
      <c r="N301" s="136" t="s">
        <v>44</v>
      </c>
      <c r="P301" s="137">
        <f>O301*H301</f>
        <v>0</v>
      </c>
      <c r="Q301" s="137">
        <v>0</v>
      </c>
      <c r="R301" s="137">
        <f>Q301*H301</f>
        <v>0</v>
      </c>
      <c r="S301" s="137">
        <v>5.4999999999999997E-3</v>
      </c>
      <c r="T301" s="138">
        <f>S301*H301</f>
        <v>0.19150999999999999</v>
      </c>
      <c r="AR301" s="139" t="s">
        <v>246</v>
      </c>
      <c r="AT301" s="139" t="s">
        <v>134</v>
      </c>
      <c r="AU301" s="139" t="s">
        <v>82</v>
      </c>
      <c r="AY301" s="18" t="s">
        <v>131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8" t="s">
        <v>78</v>
      </c>
      <c r="BK301" s="140">
        <f>ROUND(I301*H301,2)</f>
        <v>0</v>
      </c>
      <c r="BL301" s="18" t="s">
        <v>246</v>
      </c>
      <c r="BM301" s="139" t="s">
        <v>465</v>
      </c>
    </row>
    <row r="302" spans="2:65" s="1" customFormat="1" x14ac:dyDescent="0.2">
      <c r="B302" s="33"/>
      <c r="D302" s="141" t="s">
        <v>141</v>
      </c>
      <c r="F302" s="142" t="s">
        <v>466</v>
      </c>
      <c r="I302" s="143"/>
      <c r="L302" s="33"/>
      <c r="M302" s="144"/>
      <c r="T302" s="54"/>
      <c r="AT302" s="18" t="s">
        <v>141</v>
      </c>
      <c r="AU302" s="18" t="s">
        <v>82</v>
      </c>
    </row>
    <row r="303" spans="2:65" s="1" customFormat="1" x14ac:dyDescent="0.2">
      <c r="B303" s="33"/>
      <c r="D303" s="145" t="s">
        <v>143</v>
      </c>
      <c r="F303" s="146" t="s">
        <v>467</v>
      </c>
      <c r="I303" s="143"/>
      <c r="L303" s="33"/>
      <c r="M303" s="144"/>
      <c r="T303" s="54"/>
      <c r="AT303" s="18" t="s">
        <v>143</v>
      </c>
      <c r="AU303" s="18" t="s">
        <v>82</v>
      </c>
    </row>
    <row r="304" spans="2:65" s="13" customFormat="1" x14ac:dyDescent="0.2">
      <c r="B304" s="154"/>
      <c r="D304" s="141" t="s">
        <v>151</v>
      </c>
      <c r="E304" s="155" t="s">
        <v>18</v>
      </c>
      <c r="F304" s="156" t="s">
        <v>468</v>
      </c>
      <c r="H304" s="155" t="s">
        <v>18</v>
      </c>
      <c r="I304" s="157"/>
      <c r="L304" s="154"/>
      <c r="M304" s="158"/>
      <c r="T304" s="159"/>
      <c r="AT304" s="155" t="s">
        <v>151</v>
      </c>
      <c r="AU304" s="155" t="s">
        <v>82</v>
      </c>
      <c r="AV304" s="13" t="s">
        <v>78</v>
      </c>
      <c r="AW304" s="13" t="s">
        <v>32</v>
      </c>
      <c r="AX304" s="13" t="s">
        <v>73</v>
      </c>
      <c r="AY304" s="155" t="s">
        <v>131</v>
      </c>
    </row>
    <row r="305" spans="2:65" s="12" customFormat="1" x14ac:dyDescent="0.2">
      <c r="B305" s="147"/>
      <c r="D305" s="141" t="s">
        <v>151</v>
      </c>
      <c r="E305" s="148" t="s">
        <v>18</v>
      </c>
      <c r="F305" s="149" t="s">
        <v>313</v>
      </c>
      <c r="H305" s="150">
        <v>34.82</v>
      </c>
      <c r="I305" s="151"/>
      <c r="L305" s="147"/>
      <c r="M305" s="152"/>
      <c r="T305" s="153"/>
      <c r="AT305" s="148" t="s">
        <v>151</v>
      </c>
      <c r="AU305" s="148" t="s">
        <v>82</v>
      </c>
      <c r="AV305" s="12" t="s">
        <v>82</v>
      </c>
      <c r="AW305" s="12" t="s">
        <v>32</v>
      </c>
      <c r="AX305" s="12" t="s">
        <v>73</v>
      </c>
      <c r="AY305" s="148" t="s">
        <v>131</v>
      </c>
    </row>
    <row r="306" spans="2:65" s="14" customFormat="1" x14ac:dyDescent="0.2">
      <c r="B306" s="160"/>
      <c r="D306" s="141" t="s">
        <v>151</v>
      </c>
      <c r="E306" s="161" t="s">
        <v>18</v>
      </c>
      <c r="F306" s="162" t="s">
        <v>179</v>
      </c>
      <c r="H306" s="163">
        <v>34.82</v>
      </c>
      <c r="I306" s="164"/>
      <c r="L306" s="160"/>
      <c r="M306" s="165"/>
      <c r="T306" s="166"/>
      <c r="AT306" s="161" t="s">
        <v>151</v>
      </c>
      <c r="AU306" s="161" t="s">
        <v>82</v>
      </c>
      <c r="AV306" s="14" t="s">
        <v>139</v>
      </c>
      <c r="AW306" s="14" t="s">
        <v>32</v>
      </c>
      <c r="AX306" s="14" t="s">
        <v>78</v>
      </c>
      <c r="AY306" s="161" t="s">
        <v>131</v>
      </c>
    </row>
    <row r="307" spans="2:65" s="1" customFormat="1" ht="16.5" customHeight="1" x14ac:dyDescent="0.2">
      <c r="B307" s="33"/>
      <c r="C307" s="128" t="s">
        <v>469</v>
      </c>
      <c r="D307" s="128" t="s">
        <v>134</v>
      </c>
      <c r="E307" s="129" t="s">
        <v>470</v>
      </c>
      <c r="F307" s="130" t="s">
        <v>471</v>
      </c>
      <c r="G307" s="131" t="s">
        <v>157</v>
      </c>
      <c r="H307" s="132">
        <v>75.56</v>
      </c>
      <c r="I307" s="133"/>
      <c r="J307" s="134">
        <f>ROUND(I307*H307,2)</f>
        <v>0</v>
      </c>
      <c r="K307" s="130" t="s">
        <v>138</v>
      </c>
      <c r="L307" s="33"/>
      <c r="M307" s="135" t="s">
        <v>18</v>
      </c>
      <c r="N307" s="136" t="s">
        <v>44</v>
      </c>
      <c r="P307" s="137">
        <f>O307*H307</f>
        <v>0</v>
      </c>
      <c r="Q307" s="137">
        <v>8.8000000000000003E-4</v>
      </c>
      <c r="R307" s="137">
        <f>Q307*H307</f>
        <v>6.6492800000000005E-2</v>
      </c>
      <c r="S307" s="137">
        <v>0</v>
      </c>
      <c r="T307" s="138">
        <f>S307*H307</f>
        <v>0</v>
      </c>
      <c r="AR307" s="139" t="s">
        <v>246</v>
      </c>
      <c r="AT307" s="139" t="s">
        <v>134</v>
      </c>
      <c r="AU307" s="139" t="s">
        <v>82</v>
      </c>
      <c r="AY307" s="18" t="s">
        <v>131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8" t="s">
        <v>78</v>
      </c>
      <c r="BK307" s="140">
        <f>ROUND(I307*H307,2)</f>
        <v>0</v>
      </c>
      <c r="BL307" s="18" t="s">
        <v>246</v>
      </c>
      <c r="BM307" s="139" t="s">
        <v>472</v>
      </c>
    </row>
    <row r="308" spans="2:65" s="1" customFormat="1" x14ac:dyDescent="0.2">
      <c r="B308" s="33"/>
      <c r="D308" s="141" t="s">
        <v>141</v>
      </c>
      <c r="F308" s="142" t="s">
        <v>473</v>
      </c>
      <c r="I308" s="143"/>
      <c r="L308" s="33"/>
      <c r="M308" s="144"/>
      <c r="T308" s="54"/>
      <c r="AT308" s="18" t="s">
        <v>141</v>
      </c>
      <c r="AU308" s="18" t="s">
        <v>82</v>
      </c>
    </row>
    <row r="309" spans="2:65" s="1" customFormat="1" x14ac:dyDescent="0.2">
      <c r="B309" s="33"/>
      <c r="D309" s="145" t="s">
        <v>143</v>
      </c>
      <c r="F309" s="146" t="s">
        <v>474</v>
      </c>
      <c r="I309" s="143"/>
      <c r="L309" s="33"/>
      <c r="M309" s="144"/>
      <c r="T309" s="54"/>
      <c r="AT309" s="18" t="s">
        <v>143</v>
      </c>
      <c r="AU309" s="18" t="s">
        <v>82</v>
      </c>
    </row>
    <row r="310" spans="2:65" s="12" customFormat="1" x14ac:dyDescent="0.2">
      <c r="B310" s="147"/>
      <c r="D310" s="141" t="s">
        <v>151</v>
      </c>
      <c r="E310" s="148" t="s">
        <v>18</v>
      </c>
      <c r="F310" s="149" t="s">
        <v>313</v>
      </c>
      <c r="H310" s="150">
        <v>34.82</v>
      </c>
      <c r="I310" s="151"/>
      <c r="L310" s="147"/>
      <c r="M310" s="152"/>
      <c r="T310" s="153"/>
      <c r="AT310" s="148" t="s">
        <v>151</v>
      </c>
      <c r="AU310" s="148" t="s">
        <v>82</v>
      </c>
      <c r="AV310" s="12" t="s">
        <v>82</v>
      </c>
      <c r="AW310" s="12" t="s">
        <v>32</v>
      </c>
      <c r="AX310" s="12" t="s">
        <v>73</v>
      </c>
      <c r="AY310" s="148" t="s">
        <v>131</v>
      </c>
    </row>
    <row r="311" spans="2:65" s="12" customFormat="1" x14ac:dyDescent="0.2">
      <c r="B311" s="147"/>
      <c r="D311" s="141" t="s">
        <v>151</v>
      </c>
      <c r="E311" s="148" t="s">
        <v>18</v>
      </c>
      <c r="F311" s="149" t="s">
        <v>455</v>
      </c>
      <c r="H311" s="150">
        <v>40.74</v>
      </c>
      <c r="I311" s="151"/>
      <c r="L311" s="147"/>
      <c r="M311" s="152"/>
      <c r="T311" s="153"/>
      <c r="AT311" s="148" t="s">
        <v>151</v>
      </c>
      <c r="AU311" s="148" t="s">
        <v>82</v>
      </c>
      <c r="AV311" s="12" t="s">
        <v>82</v>
      </c>
      <c r="AW311" s="12" t="s">
        <v>32</v>
      </c>
      <c r="AX311" s="12" t="s">
        <v>73</v>
      </c>
      <c r="AY311" s="148" t="s">
        <v>131</v>
      </c>
    </row>
    <row r="312" spans="2:65" s="14" customFormat="1" x14ac:dyDescent="0.2">
      <c r="B312" s="160"/>
      <c r="D312" s="141" t="s">
        <v>151</v>
      </c>
      <c r="E312" s="161" t="s">
        <v>18</v>
      </c>
      <c r="F312" s="162" t="s">
        <v>179</v>
      </c>
      <c r="H312" s="163">
        <v>75.56</v>
      </c>
      <c r="I312" s="164"/>
      <c r="L312" s="160"/>
      <c r="M312" s="165"/>
      <c r="T312" s="166"/>
      <c r="AT312" s="161" t="s">
        <v>151</v>
      </c>
      <c r="AU312" s="161" t="s">
        <v>82</v>
      </c>
      <c r="AV312" s="14" t="s">
        <v>139</v>
      </c>
      <c r="AW312" s="14" t="s">
        <v>32</v>
      </c>
      <c r="AX312" s="14" t="s">
        <v>78</v>
      </c>
      <c r="AY312" s="161" t="s">
        <v>131</v>
      </c>
    </row>
    <row r="313" spans="2:65" s="1" customFormat="1" ht="24.2" customHeight="1" x14ac:dyDescent="0.2">
      <c r="B313" s="33"/>
      <c r="C313" s="167" t="s">
        <v>475</v>
      </c>
      <c r="D313" s="167" t="s">
        <v>180</v>
      </c>
      <c r="E313" s="168" t="s">
        <v>476</v>
      </c>
      <c r="F313" s="169" t="s">
        <v>477</v>
      </c>
      <c r="G313" s="170" t="s">
        <v>157</v>
      </c>
      <c r="H313" s="171">
        <v>90.671999999999997</v>
      </c>
      <c r="I313" s="172"/>
      <c r="J313" s="173">
        <f>ROUND(I313*H313,2)</f>
        <v>0</v>
      </c>
      <c r="K313" s="169" t="s">
        <v>138</v>
      </c>
      <c r="L313" s="174"/>
      <c r="M313" s="175" t="s">
        <v>18</v>
      </c>
      <c r="N313" s="176" t="s">
        <v>44</v>
      </c>
      <c r="P313" s="137">
        <f>O313*H313</f>
        <v>0</v>
      </c>
      <c r="Q313" s="137">
        <v>5.4000000000000003E-3</v>
      </c>
      <c r="R313" s="137">
        <f>Q313*H313</f>
        <v>0.48962880000000003</v>
      </c>
      <c r="S313" s="137">
        <v>0</v>
      </c>
      <c r="T313" s="138">
        <f>S313*H313</f>
        <v>0</v>
      </c>
      <c r="AR313" s="139" t="s">
        <v>359</v>
      </c>
      <c r="AT313" s="139" t="s">
        <v>180</v>
      </c>
      <c r="AU313" s="139" t="s">
        <v>82</v>
      </c>
      <c r="AY313" s="18" t="s">
        <v>131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8" t="s">
        <v>78</v>
      </c>
      <c r="BK313" s="140">
        <f>ROUND(I313*H313,2)</f>
        <v>0</v>
      </c>
      <c r="BL313" s="18" t="s">
        <v>246</v>
      </c>
      <c r="BM313" s="139" t="s">
        <v>478</v>
      </c>
    </row>
    <row r="314" spans="2:65" s="1" customFormat="1" ht="19.5" x14ac:dyDescent="0.2">
      <c r="B314" s="33"/>
      <c r="D314" s="141" t="s">
        <v>141</v>
      </c>
      <c r="F314" s="142" t="s">
        <v>477</v>
      </c>
      <c r="I314" s="143"/>
      <c r="L314" s="33"/>
      <c r="M314" s="144"/>
      <c r="T314" s="54"/>
      <c r="AT314" s="18" t="s">
        <v>141</v>
      </c>
      <c r="AU314" s="18" t="s">
        <v>82</v>
      </c>
    </row>
    <row r="315" spans="2:65" s="12" customFormat="1" x14ac:dyDescent="0.2">
      <c r="B315" s="147"/>
      <c r="D315" s="141" t="s">
        <v>151</v>
      </c>
      <c r="F315" s="149" t="s">
        <v>479</v>
      </c>
      <c r="H315" s="150">
        <v>90.671999999999997</v>
      </c>
      <c r="I315" s="151"/>
      <c r="L315" s="147"/>
      <c r="M315" s="152"/>
      <c r="T315" s="153"/>
      <c r="AT315" s="148" t="s">
        <v>151</v>
      </c>
      <c r="AU315" s="148" t="s">
        <v>82</v>
      </c>
      <c r="AV315" s="12" t="s">
        <v>82</v>
      </c>
      <c r="AW315" s="12" t="s">
        <v>4</v>
      </c>
      <c r="AX315" s="12" t="s">
        <v>78</v>
      </c>
      <c r="AY315" s="148" t="s">
        <v>131</v>
      </c>
    </row>
    <row r="316" spans="2:65" s="1" customFormat="1" ht="16.5" customHeight="1" x14ac:dyDescent="0.2">
      <c r="B316" s="33"/>
      <c r="C316" s="128" t="s">
        <v>480</v>
      </c>
      <c r="D316" s="128" t="s">
        <v>134</v>
      </c>
      <c r="E316" s="129" t="s">
        <v>481</v>
      </c>
      <c r="F316" s="130" t="s">
        <v>482</v>
      </c>
      <c r="G316" s="131" t="s">
        <v>157</v>
      </c>
      <c r="H316" s="132">
        <v>43.55</v>
      </c>
      <c r="I316" s="133"/>
      <c r="J316" s="134">
        <f>ROUND(I316*H316,2)</f>
        <v>0</v>
      </c>
      <c r="K316" s="130" t="s">
        <v>138</v>
      </c>
      <c r="L316" s="33"/>
      <c r="M316" s="135" t="s">
        <v>18</v>
      </c>
      <c r="N316" s="136" t="s">
        <v>44</v>
      </c>
      <c r="P316" s="137">
        <f>O316*H316</f>
        <v>0</v>
      </c>
      <c r="Q316" s="137">
        <v>7.2000000000000005E-4</v>
      </c>
      <c r="R316" s="137">
        <f>Q316*H316</f>
        <v>3.1356000000000002E-2</v>
      </c>
      <c r="S316" s="137">
        <v>0</v>
      </c>
      <c r="T316" s="138">
        <f>S316*H316</f>
        <v>0</v>
      </c>
      <c r="AR316" s="139" t="s">
        <v>246</v>
      </c>
      <c r="AT316" s="139" t="s">
        <v>134</v>
      </c>
      <c r="AU316" s="139" t="s">
        <v>82</v>
      </c>
      <c r="AY316" s="18" t="s">
        <v>131</v>
      </c>
      <c r="BE316" s="140">
        <f>IF(N316="základní",J316,0)</f>
        <v>0</v>
      </c>
      <c r="BF316" s="140">
        <f>IF(N316="snížená",J316,0)</f>
        <v>0</v>
      </c>
      <c r="BG316" s="140">
        <f>IF(N316="zákl. přenesená",J316,0)</f>
        <v>0</v>
      </c>
      <c r="BH316" s="140">
        <f>IF(N316="sníž. přenesená",J316,0)</f>
        <v>0</v>
      </c>
      <c r="BI316" s="140">
        <f>IF(N316="nulová",J316,0)</f>
        <v>0</v>
      </c>
      <c r="BJ316" s="18" t="s">
        <v>78</v>
      </c>
      <c r="BK316" s="140">
        <f>ROUND(I316*H316,2)</f>
        <v>0</v>
      </c>
      <c r="BL316" s="18" t="s">
        <v>246</v>
      </c>
      <c r="BM316" s="139" t="s">
        <v>483</v>
      </c>
    </row>
    <row r="317" spans="2:65" s="1" customFormat="1" x14ac:dyDescent="0.2">
      <c r="B317" s="33"/>
      <c r="D317" s="141" t="s">
        <v>141</v>
      </c>
      <c r="F317" s="142" t="s">
        <v>484</v>
      </c>
      <c r="I317" s="143"/>
      <c r="L317" s="33"/>
      <c r="M317" s="144"/>
      <c r="T317" s="54"/>
      <c r="AT317" s="18" t="s">
        <v>141</v>
      </c>
      <c r="AU317" s="18" t="s">
        <v>82</v>
      </c>
    </row>
    <row r="318" spans="2:65" s="1" customFormat="1" x14ac:dyDescent="0.2">
      <c r="B318" s="33"/>
      <c r="D318" s="145" t="s">
        <v>143</v>
      </c>
      <c r="F318" s="146" t="s">
        <v>485</v>
      </c>
      <c r="I318" s="143"/>
      <c r="L318" s="33"/>
      <c r="M318" s="144"/>
      <c r="T318" s="54"/>
      <c r="AT318" s="18" t="s">
        <v>143</v>
      </c>
      <c r="AU318" s="18" t="s">
        <v>82</v>
      </c>
    </row>
    <row r="319" spans="2:65" s="12" customFormat="1" x14ac:dyDescent="0.2">
      <c r="B319" s="147"/>
      <c r="D319" s="141" t="s">
        <v>151</v>
      </c>
      <c r="E319" s="148" t="s">
        <v>18</v>
      </c>
      <c r="F319" s="149" t="s">
        <v>313</v>
      </c>
      <c r="H319" s="150">
        <v>34.82</v>
      </c>
      <c r="I319" s="151"/>
      <c r="L319" s="147"/>
      <c r="M319" s="152"/>
      <c r="T319" s="153"/>
      <c r="AT319" s="148" t="s">
        <v>151</v>
      </c>
      <c r="AU319" s="148" t="s">
        <v>82</v>
      </c>
      <c r="AV319" s="12" t="s">
        <v>82</v>
      </c>
      <c r="AW319" s="12" t="s">
        <v>32</v>
      </c>
      <c r="AX319" s="12" t="s">
        <v>73</v>
      </c>
      <c r="AY319" s="148" t="s">
        <v>131</v>
      </c>
    </row>
    <row r="320" spans="2:65" s="12" customFormat="1" x14ac:dyDescent="0.2">
      <c r="B320" s="147"/>
      <c r="D320" s="141" t="s">
        <v>151</v>
      </c>
      <c r="E320" s="148" t="s">
        <v>18</v>
      </c>
      <c r="F320" s="149" t="s">
        <v>486</v>
      </c>
      <c r="H320" s="150">
        <v>8.73</v>
      </c>
      <c r="I320" s="151"/>
      <c r="L320" s="147"/>
      <c r="M320" s="152"/>
      <c r="T320" s="153"/>
      <c r="AT320" s="148" t="s">
        <v>151</v>
      </c>
      <c r="AU320" s="148" t="s">
        <v>82</v>
      </c>
      <c r="AV320" s="12" t="s">
        <v>82</v>
      </c>
      <c r="AW320" s="12" t="s">
        <v>32</v>
      </c>
      <c r="AX320" s="12" t="s">
        <v>73</v>
      </c>
      <c r="AY320" s="148" t="s">
        <v>131</v>
      </c>
    </row>
    <row r="321" spans="2:65" s="14" customFormat="1" x14ac:dyDescent="0.2">
      <c r="B321" s="160"/>
      <c r="D321" s="141" t="s">
        <v>151</v>
      </c>
      <c r="E321" s="161" t="s">
        <v>18</v>
      </c>
      <c r="F321" s="162" t="s">
        <v>179</v>
      </c>
      <c r="H321" s="163">
        <v>43.55</v>
      </c>
      <c r="I321" s="164"/>
      <c r="L321" s="160"/>
      <c r="M321" s="165"/>
      <c r="T321" s="166"/>
      <c r="AT321" s="161" t="s">
        <v>151</v>
      </c>
      <c r="AU321" s="161" t="s">
        <v>82</v>
      </c>
      <c r="AV321" s="14" t="s">
        <v>139</v>
      </c>
      <c r="AW321" s="14" t="s">
        <v>32</v>
      </c>
      <c r="AX321" s="14" t="s">
        <v>78</v>
      </c>
      <c r="AY321" s="161" t="s">
        <v>131</v>
      </c>
    </row>
    <row r="322" spans="2:65" s="1" customFormat="1" ht="21.75" customHeight="1" x14ac:dyDescent="0.2">
      <c r="B322" s="33"/>
      <c r="C322" s="167" t="s">
        <v>487</v>
      </c>
      <c r="D322" s="167" t="s">
        <v>180</v>
      </c>
      <c r="E322" s="168" t="s">
        <v>488</v>
      </c>
      <c r="F322" s="169" t="s">
        <v>489</v>
      </c>
      <c r="G322" s="170" t="s">
        <v>157</v>
      </c>
      <c r="H322" s="171">
        <v>52.26</v>
      </c>
      <c r="I322" s="172"/>
      <c r="J322" s="173">
        <f>ROUND(I322*H322,2)</f>
        <v>0</v>
      </c>
      <c r="K322" s="169" t="s">
        <v>138</v>
      </c>
      <c r="L322" s="174"/>
      <c r="M322" s="175" t="s">
        <v>18</v>
      </c>
      <c r="N322" s="176" t="s">
        <v>44</v>
      </c>
      <c r="P322" s="137">
        <f>O322*H322</f>
        <v>0</v>
      </c>
      <c r="Q322" s="137">
        <v>1.9E-3</v>
      </c>
      <c r="R322" s="137">
        <f>Q322*H322</f>
        <v>9.9293999999999993E-2</v>
      </c>
      <c r="S322" s="137">
        <v>0</v>
      </c>
      <c r="T322" s="138">
        <f>S322*H322</f>
        <v>0</v>
      </c>
      <c r="AR322" s="139" t="s">
        <v>359</v>
      </c>
      <c r="AT322" s="139" t="s">
        <v>180</v>
      </c>
      <c r="AU322" s="139" t="s">
        <v>82</v>
      </c>
      <c r="AY322" s="18" t="s">
        <v>131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8" t="s">
        <v>78</v>
      </c>
      <c r="BK322" s="140">
        <f>ROUND(I322*H322,2)</f>
        <v>0</v>
      </c>
      <c r="BL322" s="18" t="s">
        <v>246</v>
      </c>
      <c r="BM322" s="139" t="s">
        <v>490</v>
      </c>
    </row>
    <row r="323" spans="2:65" s="1" customFormat="1" x14ac:dyDescent="0.2">
      <c r="B323" s="33"/>
      <c r="D323" s="141" t="s">
        <v>141</v>
      </c>
      <c r="F323" s="142" t="s">
        <v>489</v>
      </c>
      <c r="I323" s="143"/>
      <c r="L323" s="33"/>
      <c r="M323" s="144"/>
      <c r="T323" s="54"/>
      <c r="AT323" s="18" t="s">
        <v>141</v>
      </c>
      <c r="AU323" s="18" t="s">
        <v>82</v>
      </c>
    </row>
    <row r="324" spans="2:65" s="12" customFormat="1" x14ac:dyDescent="0.2">
      <c r="B324" s="147"/>
      <c r="D324" s="141" t="s">
        <v>151</v>
      </c>
      <c r="F324" s="149" t="s">
        <v>491</v>
      </c>
      <c r="H324" s="150">
        <v>52.26</v>
      </c>
      <c r="I324" s="151"/>
      <c r="L324" s="147"/>
      <c r="M324" s="152"/>
      <c r="T324" s="153"/>
      <c r="AT324" s="148" t="s">
        <v>151</v>
      </c>
      <c r="AU324" s="148" t="s">
        <v>82</v>
      </c>
      <c r="AV324" s="12" t="s">
        <v>82</v>
      </c>
      <c r="AW324" s="12" t="s">
        <v>4</v>
      </c>
      <c r="AX324" s="12" t="s">
        <v>78</v>
      </c>
      <c r="AY324" s="148" t="s">
        <v>131</v>
      </c>
    </row>
    <row r="325" spans="2:65" s="1" customFormat="1" ht="16.5" customHeight="1" x14ac:dyDescent="0.2">
      <c r="B325" s="33"/>
      <c r="C325" s="128" t="s">
        <v>492</v>
      </c>
      <c r="D325" s="128" t="s">
        <v>134</v>
      </c>
      <c r="E325" s="129" t="s">
        <v>493</v>
      </c>
      <c r="F325" s="130" t="s">
        <v>494</v>
      </c>
      <c r="G325" s="131" t="s">
        <v>157</v>
      </c>
      <c r="H325" s="132">
        <v>95.83</v>
      </c>
      <c r="I325" s="133"/>
      <c r="J325" s="134">
        <f>ROUND(I325*H325,2)</f>
        <v>0</v>
      </c>
      <c r="K325" s="130" t="s">
        <v>138</v>
      </c>
      <c r="L325" s="33"/>
      <c r="M325" s="135" t="s">
        <v>18</v>
      </c>
      <c r="N325" s="136" t="s">
        <v>44</v>
      </c>
      <c r="P325" s="137">
        <f>O325*H325</f>
        <v>0</v>
      </c>
      <c r="Q325" s="137">
        <v>0</v>
      </c>
      <c r="R325" s="137">
        <f>Q325*H325</f>
        <v>0</v>
      </c>
      <c r="S325" s="137">
        <v>3.2000000000000002E-3</v>
      </c>
      <c r="T325" s="138">
        <f>S325*H325</f>
        <v>0.30665599999999998</v>
      </c>
      <c r="AR325" s="139" t="s">
        <v>246</v>
      </c>
      <c r="AT325" s="139" t="s">
        <v>134</v>
      </c>
      <c r="AU325" s="139" t="s">
        <v>82</v>
      </c>
      <c r="AY325" s="18" t="s">
        <v>131</v>
      </c>
      <c r="BE325" s="140">
        <f>IF(N325="základní",J325,0)</f>
        <v>0</v>
      </c>
      <c r="BF325" s="140">
        <f>IF(N325="snížená",J325,0)</f>
        <v>0</v>
      </c>
      <c r="BG325" s="140">
        <f>IF(N325="zákl. přenesená",J325,0)</f>
        <v>0</v>
      </c>
      <c r="BH325" s="140">
        <f>IF(N325="sníž. přenesená",J325,0)</f>
        <v>0</v>
      </c>
      <c r="BI325" s="140">
        <f>IF(N325="nulová",J325,0)</f>
        <v>0</v>
      </c>
      <c r="BJ325" s="18" t="s">
        <v>78</v>
      </c>
      <c r="BK325" s="140">
        <f>ROUND(I325*H325,2)</f>
        <v>0</v>
      </c>
      <c r="BL325" s="18" t="s">
        <v>246</v>
      </c>
      <c r="BM325" s="139" t="s">
        <v>495</v>
      </c>
    </row>
    <row r="326" spans="2:65" s="1" customFormat="1" x14ac:dyDescent="0.2">
      <c r="B326" s="33"/>
      <c r="D326" s="141" t="s">
        <v>141</v>
      </c>
      <c r="F326" s="142" t="s">
        <v>496</v>
      </c>
      <c r="I326" s="143"/>
      <c r="L326" s="33"/>
      <c r="M326" s="144"/>
      <c r="T326" s="54"/>
      <c r="AT326" s="18" t="s">
        <v>141</v>
      </c>
      <c r="AU326" s="18" t="s">
        <v>82</v>
      </c>
    </row>
    <row r="327" spans="2:65" s="1" customFormat="1" x14ac:dyDescent="0.2">
      <c r="B327" s="33"/>
      <c r="D327" s="145" t="s">
        <v>143</v>
      </c>
      <c r="F327" s="146" t="s">
        <v>497</v>
      </c>
      <c r="I327" s="143"/>
      <c r="L327" s="33"/>
      <c r="M327" s="144"/>
      <c r="T327" s="54"/>
      <c r="AT327" s="18" t="s">
        <v>143</v>
      </c>
      <c r="AU327" s="18" t="s">
        <v>82</v>
      </c>
    </row>
    <row r="328" spans="2:65" s="13" customFormat="1" x14ac:dyDescent="0.2">
      <c r="B328" s="154"/>
      <c r="D328" s="141" t="s">
        <v>151</v>
      </c>
      <c r="E328" s="155" t="s">
        <v>18</v>
      </c>
      <c r="F328" s="156" t="s">
        <v>498</v>
      </c>
      <c r="H328" s="155" t="s">
        <v>18</v>
      </c>
      <c r="I328" s="157"/>
      <c r="L328" s="154"/>
      <c r="M328" s="158"/>
      <c r="T328" s="159"/>
      <c r="AT328" s="155" t="s">
        <v>151</v>
      </c>
      <c r="AU328" s="155" t="s">
        <v>82</v>
      </c>
      <c r="AV328" s="13" t="s">
        <v>78</v>
      </c>
      <c r="AW328" s="13" t="s">
        <v>32</v>
      </c>
      <c r="AX328" s="13" t="s">
        <v>73</v>
      </c>
      <c r="AY328" s="155" t="s">
        <v>131</v>
      </c>
    </row>
    <row r="329" spans="2:65" s="12" customFormat="1" x14ac:dyDescent="0.2">
      <c r="B329" s="147"/>
      <c r="D329" s="141" t="s">
        <v>151</v>
      </c>
      <c r="E329" s="148" t="s">
        <v>18</v>
      </c>
      <c r="F329" s="149" t="s">
        <v>313</v>
      </c>
      <c r="H329" s="150">
        <v>34.82</v>
      </c>
      <c r="I329" s="151"/>
      <c r="L329" s="147"/>
      <c r="M329" s="152"/>
      <c r="T329" s="153"/>
      <c r="AT329" s="148" t="s">
        <v>151</v>
      </c>
      <c r="AU329" s="148" t="s">
        <v>82</v>
      </c>
      <c r="AV329" s="12" t="s">
        <v>82</v>
      </c>
      <c r="AW329" s="12" t="s">
        <v>32</v>
      </c>
      <c r="AX329" s="12" t="s">
        <v>73</v>
      </c>
      <c r="AY329" s="148" t="s">
        <v>131</v>
      </c>
    </row>
    <row r="330" spans="2:65" s="12" customFormat="1" x14ac:dyDescent="0.2">
      <c r="B330" s="147"/>
      <c r="D330" s="141" t="s">
        <v>151</v>
      </c>
      <c r="E330" s="148" t="s">
        <v>18</v>
      </c>
      <c r="F330" s="149" t="s">
        <v>499</v>
      </c>
      <c r="H330" s="150">
        <v>5.82</v>
      </c>
      <c r="I330" s="151"/>
      <c r="L330" s="147"/>
      <c r="M330" s="152"/>
      <c r="T330" s="153"/>
      <c r="AT330" s="148" t="s">
        <v>151</v>
      </c>
      <c r="AU330" s="148" t="s">
        <v>82</v>
      </c>
      <c r="AV330" s="12" t="s">
        <v>82</v>
      </c>
      <c r="AW330" s="12" t="s">
        <v>32</v>
      </c>
      <c r="AX330" s="12" t="s">
        <v>73</v>
      </c>
      <c r="AY330" s="148" t="s">
        <v>131</v>
      </c>
    </row>
    <row r="331" spans="2:65" s="15" customFormat="1" x14ac:dyDescent="0.2">
      <c r="B331" s="177"/>
      <c r="D331" s="141" t="s">
        <v>151</v>
      </c>
      <c r="E331" s="178" t="s">
        <v>18</v>
      </c>
      <c r="F331" s="179" t="s">
        <v>500</v>
      </c>
      <c r="H331" s="180">
        <v>40.64</v>
      </c>
      <c r="I331" s="181"/>
      <c r="L331" s="177"/>
      <c r="M331" s="182"/>
      <c r="T331" s="183"/>
      <c r="AT331" s="178" t="s">
        <v>151</v>
      </c>
      <c r="AU331" s="178" t="s">
        <v>82</v>
      </c>
      <c r="AV331" s="15" t="s">
        <v>132</v>
      </c>
      <c r="AW331" s="15" t="s">
        <v>32</v>
      </c>
      <c r="AX331" s="15" t="s">
        <v>73</v>
      </c>
      <c r="AY331" s="178" t="s">
        <v>131</v>
      </c>
    </row>
    <row r="332" spans="2:65" s="13" customFormat="1" x14ac:dyDescent="0.2">
      <c r="B332" s="154"/>
      <c r="D332" s="141" t="s">
        <v>151</v>
      </c>
      <c r="E332" s="155" t="s">
        <v>18</v>
      </c>
      <c r="F332" s="156" t="s">
        <v>501</v>
      </c>
      <c r="H332" s="155" t="s">
        <v>18</v>
      </c>
      <c r="I332" s="157"/>
      <c r="L332" s="154"/>
      <c r="M332" s="158"/>
      <c r="T332" s="159"/>
      <c r="AT332" s="155" t="s">
        <v>151</v>
      </c>
      <c r="AU332" s="155" t="s">
        <v>82</v>
      </c>
      <c r="AV332" s="13" t="s">
        <v>78</v>
      </c>
      <c r="AW332" s="13" t="s">
        <v>32</v>
      </c>
      <c r="AX332" s="13" t="s">
        <v>73</v>
      </c>
      <c r="AY332" s="155" t="s">
        <v>131</v>
      </c>
    </row>
    <row r="333" spans="2:65" s="12" customFormat="1" x14ac:dyDescent="0.2">
      <c r="B333" s="147"/>
      <c r="D333" s="141" t="s">
        <v>151</v>
      </c>
      <c r="E333" s="148" t="s">
        <v>18</v>
      </c>
      <c r="F333" s="149" t="s">
        <v>313</v>
      </c>
      <c r="H333" s="150">
        <v>34.82</v>
      </c>
      <c r="I333" s="151"/>
      <c r="L333" s="147"/>
      <c r="M333" s="152"/>
      <c r="T333" s="153"/>
      <c r="AT333" s="148" t="s">
        <v>151</v>
      </c>
      <c r="AU333" s="148" t="s">
        <v>82</v>
      </c>
      <c r="AV333" s="12" t="s">
        <v>82</v>
      </c>
      <c r="AW333" s="12" t="s">
        <v>32</v>
      </c>
      <c r="AX333" s="12" t="s">
        <v>73</v>
      </c>
      <c r="AY333" s="148" t="s">
        <v>131</v>
      </c>
    </row>
    <row r="334" spans="2:65" s="12" customFormat="1" x14ac:dyDescent="0.2">
      <c r="B334" s="147"/>
      <c r="D334" s="141" t="s">
        <v>151</v>
      </c>
      <c r="E334" s="148" t="s">
        <v>18</v>
      </c>
      <c r="F334" s="149" t="s">
        <v>502</v>
      </c>
      <c r="H334" s="150">
        <v>20.37</v>
      </c>
      <c r="I334" s="151"/>
      <c r="L334" s="147"/>
      <c r="M334" s="152"/>
      <c r="T334" s="153"/>
      <c r="AT334" s="148" t="s">
        <v>151</v>
      </c>
      <c r="AU334" s="148" t="s">
        <v>82</v>
      </c>
      <c r="AV334" s="12" t="s">
        <v>82</v>
      </c>
      <c r="AW334" s="12" t="s">
        <v>32</v>
      </c>
      <c r="AX334" s="12" t="s">
        <v>73</v>
      </c>
      <c r="AY334" s="148" t="s">
        <v>131</v>
      </c>
    </row>
    <row r="335" spans="2:65" s="15" customFormat="1" x14ac:dyDescent="0.2">
      <c r="B335" s="177"/>
      <c r="D335" s="141" t="s">
        <v>151</v>
      </c>
      <c r="E335" s="178" t="s">
        <v>18</v>
      </c>
      <c r="F335" s="179" t="s">
        <v>500</v>
      </c>
      <c r="H335" s="180">
        <v>55.19</v>
      </c>
      <c r="I335" s="181"/>
      <c r="L335" s="177"/>
      <c r="M335" s="182"/>
      <c r="T335" s="183"/>
      <c r="AT335" s="178" t="s">
        <v>151</v>
      </c>
      <c r="AU335" s="178" t="s">
        <v>82</v>
      </c>
      <c r="AV335" s="15" t="s">
        <v>132</v>
      </c>
      <c r="AW335" s="15" t="s">
        <v>32</v>
      </c>
      <c r="AX335" s="15" t="s">
        <v>73</v>
      </c>
      <c r="AY335" s="178" t="s">
        <v>131</v>
      </c>
    </row>
    <row r="336" spans="2:65" s="14" customFormat="1" x14ac:dyDescent="0.2">
      <c r="B336" s="160"/>
      <c r="D336" s="141" t="s">
        <v>151</v>
      </c>
      <c r="E336" s="161" t="s">
        <v>18</v>
      </c>
      <c r="F336" s="162" t="s">
        <v>179</v>
      </c>
      <c r="H336" s="163">
        <v>95.83</v>
      </c>
      <c r="I336" s="164"/>
      <c r="L336" s="160"/>
      <c r="M336" s="165"/>
      <c r="T336" s="166"/>
      <c r="AT336" s="161" t="s">
        <v>151</v>
      </c>
      <c r="AU336" s="161" t="s">
        <v>82</v>
      </c>
      <c r="AV336" s="14" t="s">
        <v>139</v>
      </c>
      <c r="AW336" s="14" t="s">
        <v>32</v>
      </c>
      <c r="AX336" s="14" t="s">
        <v>78</v>
      </c>
      <c r="AY336" s="161" t="s">
        <v>131</v>
      </c>
    </row>
    <row r="337" spans="2:65" s="1" customFormat="1" ht="16.5" customHeight="1" x14ac:dyDescent="0.2">
      <c r="B337" s="33"/>
      <c r="C337" s="128" t="s">
        <v>503</v>
      </c>
      <c r="D337" s="128" t="s">
        <v>134</v>
      </c>
      <c r="E337" s="129" t="s">
        <v>504</v>
      </c>
      <c r="F337" s="130" t="s">
        <v>505</v>
      </c>
      <c r="G337" s="131" t="s">
        <v>157</v>
      </c>
      <c r="H337" s="132">
        <v>34.82</v>
      </c>
      <c r="I337" s="133"/>
      <c r="J337" s="134">
        <f>ROUND(I337*H337,2)</f>
        <v>0</v>
      </c>
      <c r="K337" s="130" t="s">
        <v>138</v>
      </c>
      <c r="L337" s="33"/>
      <c r="M337" s="135" t="s">
        <v>18</v>
      </c>
      <c r="N337" s="136" t="s">
        <v>44</v>
      </c>
      <c r="P337" s="137">
        <f>O337*H337</f>
        <v>0</v>
      </c>
      <c r="Q337" s="137">
        <v>0</v>
      </c>
      <c r="R337" s="137">
        <f>Q337*H337</f>
        <v>0</v>
      </c>
      <c r="S337" s="137">
        <v>0</v>
      </c>
      <c r="T337" s="138">
        <f>S337*H337</f>
        <v>0</v>
      </c>
      <c r="AR337" s="139" t="s">
        <v>246</v>
      </c>
      <c r="AT337" s="139" t="s">
        <v>134</v>
      </c>
      <c r="AU337" s="139" t="s">
        <v>82</v>
      </c>
      <c r="AY337" s="18" t="s">
        <v>131</v>
      </c>
      <c r="BE337" s="140">
        <f>IF(N337="základní",J337,0)</f>
        <v>0</v>
      </c>
      <c r="BF337" s="140">
        <f>IF(N337="snížená",J337,0)</f>
        <v>0</v>
      </c>
      <c r="BG337" s="140">
        <f>IF(N337="zákl. přenesená",J337,0)</f>
        <v>0</v>
      </c>
      <c r="BH337" s="140">
        <f>IF(N337="sníž. přenesená",J337,0)</f>
        <v>0</v>
      </c>
      <c r="BI337" s="140">
        <f>IF(N337="nulová",J337,0)</f>
        <v>0</v>
      </c>
      <c r="BJ337" s="18" t="s">
        <v>78</v>
      </c>
      <c r="BK337" s="140">
        <f>ROUND(I337*H337,2)</f>
        <v>0</v>
      </c>
      <c r="BL337" s="18" t="s">
        <v>246</v>
      </c>
      <c r="BM337" s="139" t="s">
        <v>506</v>
      </c>
    </row>
    <row r="338" spans="2:65" s="1" customFormat="1" x14ac:dyDescent="0.2">
      <c r="B338" s="33"/>
      <c r="D338" s="141" t="s">
        <v>141</v>
      </c>
      <c r="F338" s="142" t="s">
        <v>507</v>
      </c>
      <c r="I338" s="143"/>
      <c r="L338" s="33"/>
      <c r="M338" s="144"/>
      <c r="T338" s="54"/>
      <c r="AT338" s="18" t="s">
        <v>141</v>
      </c>
      <c r="AU338" s="18" t="s">
        <v>82</v>
      </c>
    </row>
    <row r="339" spans="2:65" s="1" customFormat="1" x14ac:dyDescent="0.2">
      <c r="B339" s="33"/>
      <c r="D339" s="145" t="s">
        <v>143</v>
      </c>
      <c r="F339" s="146" t="s">
        <v>508</v>
      </c>
      <c r="I339" s="143"/>
      <c r="L339" s="33"/>
      <c r="M339" s="144"/>
      <c r="T339" s="54"/>
      <c r="AT339" s="18" t="s">
        <v>143</v>
      </c>
      <c r="AU339" s="18" t="s">
        <v>82</v>
      </c>
    </row>
    <row r="340" spans="2:65" s="12" customFormat="1" x14ac:dyDescent="0.2">
      <c r="B340" s="147"/>
      <c r="D340" s="141" t="s">
        <v>151</v>
      </c>
      <c r="E340" s="148" t="s">
        <v>18</v>
      </c>
      <c r="F340" s="149" t="s">
        <v>313</v>
      </c>
      <c r="H340" s="150">
        <v>34.82</v>
      </c>
      <c r="I340" s="151"/>
      <c r="L340" s="147"/>
      <c r="M340" s="152"/>
      <c r="T340" s="153"/>
      <c r="AT340" s="148" t="s">
        <v>151</v>
      </c>
      <c r="AU340" s="148" t="s">
        <v>82</v>
      </c>
      <c r="AV340" s="12" t="s">
        <v>82</v>
      </c>
      <c r="AW340" s="12" t="s">
        <v>32</v>
      </c>
      <c r="AX340" s="12" t="s">
        <v>78</v>
      </c>
      <c r="AY340" s="148" t="s">
        <v>131</v>
      </c>
    </row>
    <row r="341" spans="2:65" s="1" customFormat="1" ht="16.5" customHeight="1" x14ac:dyDescent="0.2">
      <c r="B341" s="33"/>
      <c r="C341" s="167" t="s">
        <v>509</v>
      </c>
      <c r="D341" s="167" t="s">
        <v>180</v>
      </c>
      <c r="E341" s="168" t="s">
        <v>510</v>
      </c>
      <c r="F341" s="169" t="s">
        <v>511</v>
      </c>
      <c r="G341" s="170" t="s">
        <v>157</v>
      </c>
      <c r="H341" s="171">
        <v>41.783999999999999</v>
      </c>
      <c r="I341" s="172"/>
      <c r="J341" s="173">
        <f>ROUND(I341*H341,2)</f>
        <v>0</v>
      </c>
      <c r="K341" s="169" t="s">
        <v>138</v>
      </c>
      <c r="L341" s="174"/>
      <c r="M341" s="175" t="s">
        <v>18</v>
      </c>
      <c r="N341" s="176" t="s">
        <v>44</v>
      </c>
      <c r="P341" s="137">
        <f>O341*H341</f>
        <v>0</v>
      </c>
      <c r="Q341" s="137">
        <v>2.9999999999999997E-4</v>
      </c>
      <c r="R341" s="137">
        <f>Q341*H341</f>
        <v>1.2535199999999998E-2</v>
      </c>
      <c r="S341" s="137">
        <v>0</v>
      </c>
      <c r="T341" s="138">
        <f>S341*H341</f>
        <v>0</v>
      </c>
      <c r="AR341" s="139" t="s">
        <v>359</v>
      </c>
      <c r="AT341" s="139" t="s">
        <v>180</v>
      </c>
      <c r="AU341" s="139" t="s">
        <v>82</v>
      </c>
      <c r="AY341" s="18" t="s">
        <v>131</v>
      </c>
      <c r="BE341" s="140">
        <f>IF(N341="základní",J341,0)</f>
        <v>0</v>
      </c>
      <c r="BF341" s="140">
        <f>IF(N341="snížená",J341,0)</f>
        <v>0</v>
      </c>
      <c r="BG341" s="140">
        <f>IF(N341="zákl. přenesená",J341,0)</f>
        <v>0</v>
      </c>
      <c r="BH341" s="140">
        <f>IF(N341="sníž. přenesená",J341,0)</f>
        <v>0</v>
      </c>
      <c r="BI341" s="140">
        <f>IF(N341="nulová",J341,0)</f>
        <v>0</v>
      </c>
      <c r="BJ341" s="18" t="s">
        <v>78</v>
      </c>
      <c r="BK341" s="140">
        <f>ROUND(I341*H341,2)</f>
        <v>0</v>
      </c>
      <c r="BL341" s="18" t="s">
        <v>246</v>
      </c>
      <c r="BM341" s="139" t="s">
        <v>512</v>
      </c>
    </row>
    <row r="342" spans="2:65" s="1" customFormat="1" x14ac:dyDescent="0.2">
      <c r="B342" s="33"/>
      <c r="D342" s="141" t="s">
        <v>141</v>
      </c>
      <c r="F342" s="142" t="s">
        <v>511</v>
      </c>
      <c r="I342" s="143"/>
      <c r="L342" s="33"/>
      <c r="M342" s="144"/>
      <c r="T342" s="54"/>
      <c r="AT342" s="18" t="s">
        <v>141</v>
      </c>
      <c r="AU342" s="18" t="s">
        <v>82</v>
      </c>
    </row>
    <row r="343" spans="2:65" s="12" customFormat="1" x14ac:dyDescent="0.2">
      <c r="B343" s="147"/>
      <c r="D343" s="141" t="s">
        <v>151</v>
      </c>
      <c r="F343" s="149" t="s">
        <v>513</v>
      </c>
      <c r="H343" s="150">
        <v>41.783999999999999</v>
      </c>
      <c r="I343" s="151"/>
      <c r="L343" s="147"/>
      <c r="M343" s="152"/>
      <c r="T343" s="153"/>
      <c r="AT343" s="148" t="s">
        <v>151</v>
      </c>
      <c r="AU343" s="148" t="s">
        <v>82</v>
      </c>
      <c r="AV343" s="12" t="s">
        <v>82</v>
      </c>
      <c r="AW343" s="12" t="s">
        <v>4</v>
      </c>
      <c r="AX343" s="12" t="s">
        <v>78</v>
      </c>
      <c r="AY343" s="148" t="s">
        <v>131</v>
      </c>
    </row>
    <row r="344" spans="2:65" s="1" customFormat="1" ht="16.5" customHeight="1" x14ac:dyDescent="0.2">
      <c r="B344" s="33"/>
      <c r="C344" s="128" t="s">
        <v>514</v>
      </c>
      <c r="D344" s="128" t="s">
        <v>134</v>
      </c>
      <c r="E344" s="129" t="s">
        <v>515</v>
      </c>
      <c r="F344" s="130" t="s">
        <v>516</v>
      </c>
      <c r="G344" s="131" t="s">
        <v>157</v>
      </c>
      <c r="H344" s="132">
        <v>34.82</v>
      </c>
      <c r="I344" s="133"/>
      <c r="J344" s="134">
        <f>ROUND(I344*H344,2)</f>
        <v>0</v>
      </c>
      <c r="K344" s="130" t="s">
        <v>138</v>
      </c>
      <c r="L344" s="33"/>
      <c r="M344" s="135" t="s">
        <v>18</v>
      </c>
      <c r="N344" s="136" t="s">
        <v>44</v>
      </c>
      <c r="P344" s="137">
        <f>O344*H344</f>
        <v>0</v>
      </c>
      <c r="Q344" s="137">
        <v>0</v>
      </c>
      <c r="R344" s="137">
        <f>Q344*H344</f>
        <v>0</v>
      </c>
      <c r="S344" s="137">
        <v>0</v>
      </c>
      <c r="T344" s="138">
        <f>S344*H344</f>
        <v>0</v>
      </c>
      <c r="AR344" s="139" t="s">
        <v>246</v>
      </c>
      <c r="AT344" s="139" t="s">
        <v>134</v>
      </c>
      <c r="AU344" s="139" t="s">
        <v>82</v>
      </c>
      <c r="AY344" s="18" t="s">
        <v>131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8" t="s">
        <v>78</v>
      </c>
      <c r="BK344" s="140">
        <f>ROUND(I344*H344,2)</f>
        <v>0</v>
      </c>
      <c r="BL344" s="18" t="s">
        <v>246</v>
      </c>
      <c r="BM344" s="139" t="s">
        <v>517</v>
      </c>
    </row>
    <row r="345" spans="2:65" s="1" customFormat="1" x14ac:dyDescent="0.2">
      <c r="B345" s="33"/>
      <c r="D345" s="141" t="s">
        <v>141</v>
      </c>
      <c r="F345" s="142" t="s">
        <v>518</v>
      </c>
      <c r="I345" s="143"/>
      <c r="L345" s="33"/>
      <c r="M345" s="144"/>
      <c r="T345" s="54"/>
      <c r="AT345" s="18" t="s">
        <v>141</v>
      </c>
      <c r="AU345" s="18" t="s">
        <v>82</v>
      </c>
    </row>
    <row r="346" spans="2:65" s="1" customFormat="1" x14ac:dyDescent="0.2">
      <c r="B346" s="33"/>
      <c r="D346" s="145" t="s">
        <v>143</v>
      </c>
      <c r="F346" s="146" t="s">
        <v>519</v>
      </c>
      <c r="I346" s="143"/>
      <c r="L346" s="33"/>
      <c r="M346" s="144"/>
      <c r="T346" s="54"/>
      <c r="AT346" s="18" t="s">
        <v>143</v>
      </c>
      <c r="AU346" s="18" t="s">
        <v>82</v>
      </c>
    </row>
    <row r="347" spans="2:65" s="1" customFormat="1" ht="16.5" customHeight="1" x14ac:dyDescent="0.2">
      <c r="B347" s="33"/>
      <c r="C347" s="167" t="s">
        <v>520</v>
      </c>
      <c r="D347" s="167" t="s">
        <v>180</v>
      </c>
      <c r="E347" s="168" t="s">
        <v>510</v>
      </c>
      <c r="F347" s="169" t="s">
        <v>511</v>
      </c>
      <c r="G347" s="170" t="s">
        <v>157</v>
      </c>
      <c r="H347" s="171">
        <v>41.783999999999999</v>
      </c>
      <c r="I347" s="172"/>
      <c r="J347" s="173">
        <f>ROUND(I347*H347,2)</f>
        <v>0</v>
      </c>
      <c r="K347" s="169" t="s">
        <v>138</v>
      </c>
      <c r="L347" s="174"/>
      <c r="M347" s="175" t="s">
        <v>18</v>
      </c>
      <c r="N347" s="176" t="s">
        <v>44</v>
      </c>
      <c r="P347" s="137">
        <f>O347*H347</f>
        <v>0</v>
      </c>
      <c r="Q347" s="137">
        <v>2.9999999999999997E-4</v>
      </c>
      <c r="R347" s="137">
        <f>Q347*H347</f>
        <v>1.2535199999999998E-2</v>
      </c>
      <c r="S347" s="137">
        <v>0</v>
      </c>
      <c r="T347" s="138">
        <f>S347*H347</f>
        <v>0</v>
      </c>
      <c r="AR347" s="139" t="s">
        <v>359</v>
      </c>
      <c r="AT347" s="139" t="s">
        <v>180</v>
      </c>
      <c r="AU347" s="139" t="s">
        <v>82</v>
      </c>
      <c r="AY347" s="18" t="s">
        <v>131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8" t="s">
        <v>78</v>
      </c>
      <c r="BK347" s="140">
        <f>ROUND(I347*H347,2)</f>
        <v>0</v>
      </c>
      <c r="BL347" s="18" t="s">
        <v>246</v>
      </c>
      <c r="BM347" s="139" t="s">
        <v>521</v>
      </c>
    </row>
    <row r="348" spans="2:65" s="1" customFormat="1" x14ac:dyDescent="0.2">
      <c r="B348" s="33"/>
      <c r="D348" s="141" t="s">
        <v>141</v>
      </c>
      <c r="F348" s="142" t="s">
        <v>511</v>
      </c>
      <c r="I348" s="143"/>
      <c r="L348" s="33"/>
      <c r="M348" s="144"/>
      <c r="T348" s="54"/>
      <c r="AT348" s="18" t="s">
        <v>141</v>
      </c>
      <c r="AU348" s="18" t="s">
        <v>82</v>
      </c>
    </row>
    <row r="349" spans="2:65" s="12" customFormat="1" x14ac:dyDescent="0.2">
      <c r="B349" s="147"/>
      <c r="D349" s="141" t="s">
        <v>151</v>
      </c>
      <c r="F349" s="149" t="s">
        <v>513</v>
      </c>
      <c r="H349" s="150">
        <v>41.783999999999999</v>
      </c>
      <c r="I349" s="151"/>
      <c r="L349" s="147"/>
      <c r="M349" s="152"/>
      <c r="T349" s="153"/>
      <c r="AT349" s="148" t="s">
        <v>151</v>
      </c>
      <c r="AU349" s="148" t="s">
        <v>82</v>
      </c>
      <c r="AV349" s="12" t="s">
        <v>82</v>
      </c>
      <c r="AW349" s="12" t="s">
        <v>4</v>
      </c>
      <c r="AX349" s="12" t="s">
        <v>78</v>
      </c>
      <c r="AY349" s="148" t="s">
        <v>131</v>
      </c>
    </row>
    <row r="350" spans="2:65" s="1" customFormat="1" ht="21.75" customHeight="1" x14ac:dyDescent="0.2">
      <c r="B350" s="33"/>
      <c r="C350" s="128" t="s">
        <v>522</v>
      </c>
      <c r="D350" s="128" t="s">
        <v>134</v>
      </c>
      <c r="E350" s="129" t="s">
        <v>523</v>
      </c>
      <c r="F350" s="130" t="s">
        <v>524</v>
      </c>
      <c r="G350" s="131" t="s">
        <v>157</v>
      </c>
      <c r="H350" s="132">
        <v>34.82</v>
      </c>
      <c r="I350" s="133"/>
      <c r="J350" s="134">
        <f>ROUND(I350*H350,2)</f>
        <v>0</v>
      </c>
      <c r="K350" s="130" t="s">
        <v>138</v>
      </c>
      <c r="L350" s="33"/>
      <c r="M350" s="135" t="s">
        <v>18</v>
      </c>
      <c r="N350" s="136" t="s">
        <v>44</v>
      </c>
      <c r="P350" s="137">
        <f>O350*H350</f>
        <v>0</v>
      </c>
      <c r="Q350" s="137">
        <v>0</v>
      </c>
      <c r="R350" s="137">
        <f>Q350*H350</f>
        <v>0</v>
      </c>
      <c r="S350" s="137">
        <v>0</v>
      </c>
      <c r="T350" s="138">
        <f>S350*H350</f>
        <v>0</v>
      </c>
      <c r="AR350" s="139" t="s">
        <v>246</v>
      </c>
      <c r="AT350" s="139" t="s">
        <v>134</v>
      </c>
      <c r="AU350" s="139" t="s">
        <v>82</v>
      </c>
      <c r="AY350" s="18" t="s">
        <v>131</v>
      </c>
      <c r="BE350" s="140">
        <f>IF(N350="základní",J350,0)</f>
        <v>0</v>
      </c>
      <c r="BF350" s="140">
        <f>IF(N350="snížená",J350,0)</f>
        <v>0</v>
      </c>
      <c r="BG350" s="140">
        <f>IF(N350="zákl. přenesená",J350,0)</f>
        <v>0</v>
      </c>
      <c r="BH350" s="140">
        <f>IF(N350="sníž. přenesená",J350,0)</f>
        <v>0</v>
      </c>
      <c r="BI350" s="140">
        <f>IF(N350="nulová",J350,0)</f>
        <v>0</v>
      </c>
      <c r="BJ350" s="18" t="s">
        <v>78</v>
      </c>
      <c r="BK350" s="140">
        <f>ROUND(I350*H350,2)</f>
        <v>0</v>
      </c>
      <c r="BL350" s="18" t="s">
        <v>246</v>
      </c>
      <c r="BM350" s="139" t="s">
        <v>525</v>
      </c>
    </row>
    <row r="351" spans="2:65" s="1" customFormat="1" x14ac:dyDescent="0.2">
      <c r="B351" s="33"/>
      <c r="D351" s="141" t="s">
        <v>141</v>
      </c>
      <c r="F351" s="142" t="s">
        <v>526</v>
      </c>
      <c r="I351" s="143"/>
      <c r="L351" s="33"/>
      <c r="M351" s="144"/>
      <c r="T351" s="54"/>
      <c r="AT351" s="18" t="s">
        <v>141</v>
      </c>
      <c r="AU351" s="18" t="s">
        <v>82</v>
      </c>
    </row>
    <row r="352" spans="2:65" s="1" customFormat="1" x14ac:dyDescent="0.2">
      <c r="B352" s="33"/>
      <c r="D352" s="145" t="s">
        <v>143</v>
      </c>
      <c r="F352" s="146" t="s">
        <v>527</v>
      </c>
      <c r="I352" s="143"/>
      <c r="L352" s="33"/>
      <c r="M352" s="144"/>
      <c r="T352" s="54"/>
      <c r="AT352" s="18" t="s">
        <v>143</v>
      </c>
      <c r="AU352" s="18" t="s">
        <v>82</v>
      </c>
    </row>
    <row r="353" spans="2:65" s="12" customFormat="1" x14ac:dyDescent="0.2">
      <c r="B353" s="147"/>
      <c r="D353" s="141" t="s">
        <v>151</v>
      </c>
      <c r="E353" s="148" t="s">
        <v>18</v>
      </c>
      <c r="F353" s="149" t="s">
        <v>313</v>
      </c>
      <c r="H353" s="150">
        <v>34.82</v>
      </c>
      <c r="I353" s="151"/>
      <c r="L353" s="147"/>
      <c r="M353" s="152"/>
      <c r="T353" s="153"/>
      <c r="AT353" s="148" t="s">
        <v>151</v>
      </c>
      <c r="AU353" s="148" t="s">
        <v>82</v>
      </c>
      <c r="AV353" s="12" t="s">
        <v>82</v>
      </c>
      <c r="AW353" s="12" t="s">
        <v>32</v>
      </c>
      <c r="AX353" s="12" t="s">
        <v>78</v>
      </c>
      <c r="AY353" s="148" t="s">
        <v>131</v>
      </c>
    </row>
    <row r="354" spans="2:65" s="1" customFormat="1" ht="16.5" customHeight="1" x14ac:dyDescent="0.2">
      <c r="B354" s="33"/>
      <c r="C354" s="167" t="s">
        <v>528</v>
      </c>
      <c r="D354" s="167" t="s">
        <v>180</v>
      </c>
      <c r="E354" s="168" t="s">
        <v>529</v>
      </c>
      <c r="F354" s="169" t="s">
        <v>530</v>
      </c>
      <c r="G354" s="170" t="s">
        <v>157</v>
      </c>
      <c r="H354" s="171">
        <v>41.783999999999999</v>
      </c>
      <c r="I354" s="172"/>
      <c r="J354" s="173">
        <f>ROUND(I354*H354,2)</f>
        <v>0</v>
      </c>
      <c r="K354" s="169" t="s">
        <v>138</v>
      </c>
      <c r="L354" s="174"/>
      <c r="M354" s="175" t="s">
        <v>18</v>
      </c>
      <c r="N354" s="176" t="s">
        <v>44</v>
      </c>
      <c r="P354" s="137">
        <f>O354*H354</f>
        <v>0</v>
      </c>
      <c r="Q354" s="137">
        <v>8.9999999999999998E-4</v>
      </c>
      <c r="R354" s="137">
        <f>Q354*H354</f>
        <v>3.7605599999999996E-2</v>
      </c>
      <c r="S354" s="137">
        <v>0</v>
      </c>
      <c r="T354" s="138">
        <f>S354*H354</f>
        <v>0</v>
      </c>
      <c r="AR354" s="139" t="s">
        <v>359</v>
      </c>
      <c r="AT354" s="139" t="s">
        <v>180</v>
      </c>
      <c r="AU354" s="139" t="s">
        <v>82</v>
      </c>
      <c r="AY354" s="18" t="s">
        <v>131</v>
      </c>
      <c r="BE354" s="140">
        <f>IF(N354="základní",J354,0)</f>
        <v>0</v>
      </c>
      <c r="BF354" s="140">
        <f>IF(N354="snížená",J354,0)</f>
        <v>0</v>
      </c>
      <c r="BG354" s="140">
        <f>IF(N354="zákl. přenesená",J354,0)</f>
        <v>0</v>
      </c>
      <c r="BH354" s="140">
        <f>IF(N354="sníž. přenesená",J354,0)</f>
        <v>0</v>
      </c>
      <c r="BI354" s="140">
        <f>IF(N354="nulová",J354,0)</f>
        <v>0</v>
      </c>
      <c r="BJ354" s="18" t="s">
        <v>78</v>
      </c>
      <c r="BK354" s="140">
        <f>ROUND(I354*H354,2)</f>
        <v>0</v>
      </c>
      <c r="BL354" s="18" t="s">
        <v>246</v>
      </c>
      <c r="BM354" s="139" t="s">
        <v>531</v>
      </c>
    </row>
    <row r="355" spans="2:65" s="1" customFormat="1" x14ac:dyDescent="0.2">
      <c r="B355" s="33"/>
      <c r="D355" s="141" t="s">
        <v>141</v>
      </c>
      <c r="F355" s="142" t="s">
        <v>530</v>
      </c>
      <c r="I355" s="143"/>
      <c r="L355" s="33"/>
      <c r="M355" s="144"/>
      <c r="T355" s="54"/>
      <c r="AT355" s="18" t="s">
        <v>141</v>
      </c>
      <c r="AU355" s="18" t="s">
        <v>82</v>
      </c>
    </row>
    <row r="356" spans="2:65" s="12" customFormat="1" x14ac:dyDescent="0.2">
      <c r="B356" s="147"/>
      <c r="D356" s="141" t="s">
        <v>151</v>
      </c>
      <c r="F356" s="149" t="s">
        <v>513</v>
      </c>
      <c r="H356" s="150">
        <v>41.783999999999999</v>
      </c>
      <c r="I356" s="151"/>
      <c r="L356" s="147"/>
      <c r="M356" s="152"/>
      <c r="T356" s="153"/>
      <c r="AT356" s="148" t="s">
        <v>151</v>
      </c>
      <c r="AU356" s="148" t="s">
        <v>82</v>
      </c>
      <c r="AV356" s="12" t="s">
        <v>82</v>
      </c>
      <c r="AW356" s="12" t="s">
        <v>4</v>
      </c>
      <c r="AX356" s="12" t="s">
        <v>78</v>
      </c>
      <c r="AY356" s="148" t="s">
        <v>131</v>
      </c>
    </row>
    <row r="357" spans="2:65" s="1" customFormat="1" ht="16.5" customHeight="1" x14ac:dyDescent="0.2">
      <c r="B357" s="33"/>
      <c r="C357" s="128" t="s">
        <v>532</v>
      </c>
      <c r="D357" s="128" t="s">
        <v>134</v>
      </c>
      <c r="E357" s="129" t="s">
        <v>533</v>
      </c>
      <c r="F357" s="130" t="s">
        <v>534</v>
      </c>
      <c r="G357" s="131" t="s">
        <v>157</v>
      </c>
      <c r="H357" s="132">
        <v>142.5</v>
      </c>
      <c r="I357" s="133"/>
      <c r="J357" s="134">
        <f>ROUND(I357*H357,2)</f>
        <v>0</v>
      </c>
      <c r="K357" s="130" t="s">
        <v>138</v>
      </c>
      <c r="L357" s="33"/>
      <c r="M357" s="135" t="s">
        <v>18</v>
      </c>
      <c r="N357" s="136" t="s">
        <v>44</v>
      </c>
      <c r="P357" s="137">
        <f>O357*H357</f>
        <v>0</v>
      </c>
      <c r="Q357" s="137">
        <v>0</v>
      </c>
      <c r="R357" s="137">
        <f>Q357*H357</f>
        <v>0</v>
      </c>
      <c r="S357" s="137">
        <v>3.2000000000000002E-3</v>
      </c>
      <c r="T357" s="138">
        <f>S357*H357</f>
        <v>0.45600000000000002</v>
      </c>
      <c r="AR357" s="139" t="s">
        <v>246</v>
      </c>
      <c r="AT357" s="139" t="s">
        <v>134</v>
      </c>
      <c r="AU357" s="139" t="s">
        <v>82</v>
      </c>
      <c r="AY357" s="18" t="s">
        <v>131</v>
      </c>
      <c r="BE357" s="140">
        <f>IF(N357="základní",J357,0)</f>
        <v>0</v>
      </c>
      <c r="BF357" s="140">
        <f>IF(N357="snížená",J357,0)</f>
        <v>0</v>
      </c>
      <c r="BG357" s="140">
        <f>IF(N357="zákl. přenesená",J357,0)</f>
        <v>0</v>
      </c>
      <c r="BH357" s="140">
        <f>IF(N357="sníž. přenesená",J357,0)</f>
        <v>0</v>
      </c>
      <c r="BI357" s="140">
        <f>IF(N357="nulová",J357,0)</f>
        <v>0</v>
      </c>
      <c r="BJ357" s="18" t="s">
        <v>78</v>
      </c>
      <c r="BK357" s="140">
        <f>ROUND(I357*H357,2)</f>
        <v>0</v>
      </c>
      <c r="BL357" s="18" t="s">
        <v>246</v>
      </c>
      <c r="BM357" s="139" t="s">
        <v>535</v>
      </c>
    </row>
    <row r="358" spans="2:65" s="1" customFormat="1" x14ac:dyDescent="0.2">
      <c r="B358" s="33"/>
      <c r="D358" s="141" t="s">
        <v>141</v>
      </c>
      <c r="F358" s="142" t="s">
        <v>536</v>
      </c>
      <c r="I358" s="143"/>
      <c r="L358" s="33"/>
      <c r="M358" s="144"/>
      <c r="T358" s="54"/>
      <c r="AT358" s="18" t="s">
        <v>141</v>
      </c>
      <c r="AU358" s="18" t="s">
        <v>82</v>
      </c>
    </row>
    <row r="359" spans="2:65" s="1" customFormat="1" x14ac:dyDescent="0.2">
      <c r="B359" s="33"/>
      <c r="D359" s="145" t="s">
        <v>143</v>
      </c>
      <c r="F359" s="146" t="s">
        <v>537</v>
      </c>
      <c r="I359" s="143"/>
      <c r="L359" s="33"/>
      <c r="M359" s="144"/>
      <c r="T359" s="54"/>
      <c r="AT359" s="18" t="s">
        <v>143</v>
      </c>
      <c r="AU359" s="18" t="s">
        <v>82</v>
      </c>
    </row>
    <row r="360" spans="2:65" s="1" customFormat="1" ht="16.5" customHeight="1" x14ac:dyDescent="0.2">
      <c r="B360" s="33"/>
      <c r="C360" s="128" t="s">
        <v>538</v>
      </c>
      <c r="D360" s="128" t="s">
        <v>134</v>
      </c>
      <c r="E360" s="129" t="s">
        <v>539</v>
      </c>
      <c r="F360" s="130" t="s">
        <v>540</v>
      </c>
      <c r="G360" s="131" t="s">
        <v>281</v>
      </c>
      <c r="H360" s="132">
        <v>0.77200000000000002</v>
      </c>
      <c r="I360" s="133"/>
      <c r="J360" s="134">
        <f>ROUND(I360*H360,2)</f>
        <v>0</v>
      </c>
      <c r="K360" s="130" t="s">
        <v>138</v>
      </c>
      <c r="L360" s="33"/>
      <c r="M360" s="135" t="s">
        <v>18</v>
      </c>
      <c r="N360" s="136" t="s">
        <v>44</v>
      </c>
      <c r="P360" s="137">
        <f>O360*H360</f>
        <v>0</v>
      </c>
      <c r="Q360" s="137">
        <v>0</v>
      </c>
      <c r="R360" s="137">
        <f>Q360*H360</f>
        <v>0</v>
      </c>
      <c r="S360" s="137">
        <v>0</v>
      </c>
      <c r="T360" s="138">
        <f>S360*H360</f>
        <v>0</v>
      </c>
      <c r="AR360" s="139" t="s">
        <v>246</v>
      </c>
      <c r="AT360" s="139" t="s">
        <v>134</v>
      </c>
      <c r="AU360" s="139" t="s">
        <v>82</v>
      </c>
      <c r="AY360" s="18" t="s">
        <v>131</v>
      </c>
      <c r="BE360" s="140">
        <f>IF(N360="základní",J360,0)</f>
        <v>0</v>
      </c>
      <c r="BF360" s="140">
        <f>IF(N360="snížená",J360,0)</f>
        <v>0</v>
      </c>
      <c r="BG360" s="140">
        <f>IF(N360="zákl. přenesená",J360,0)</f>
        <v>0</v>
      </c>
      <c r="BH360" s="140">
        <f>IF(N360="sníž. přenesená",J360,0)</f>
        <v>0</v>
      </c>
      <c r="BI360" s="140">
        <f>IF(N360="nulová",J360,0)</f>
        <v>0</v>
      </c>
      <c r="BJ360" s="18" t="s">
        <v>78</v>
      </c>
      <c r="BK360" s="140">
        <f>ROUND(I360*H360,2)</f>
        <v>0</v>
      </c>
      <c r="BL360" s="18" t="s">
        <v>246</v>
      </c>
      <c r="BM360" s="139" t="s">
        <v>541</v>
      </c>
    </row>
    <row r="361" spans="2:65" s="1" customFormat="1" ht="19.5" x14ac:dyDescent="0.2">
      <c r="B361" s="33"/>
      <c r="D361" s="141" t="s">
        <v>141</v>
      </c>
      <c r="F361" s="142" t="s">
        <v>542</v>
      </c>
      <c r="I361" s="143"/>
      <c r="L361" s="33"/>
      <c r="M361" s="144"/>
      <c r="T361" s="54"/>
      <c r="AT361" s="18" t="s">
        <v>141</v>
      </c>
      <c r="AU361" s="18" t="s">
        <v>82</v>
      </c>
    </row>
    <row r="362" spans="2:65" s="1" customFormat="1" x14ac:dyDescent="0.2">
      <c r="B362" s="33"/>
      <c r="D362" s="145" t="s">
        <v>143</v>
      </c>
      <c r="F362" s="146" t="s">
        <v>543</v>
      </c>
      <c r="I362" s="143"/>
      <c r="L362" s="33"/>
      <c r="M362" s="144"/>
      <c r="T362" s="54"/>
      <c r="AT362" s="18" t="s">
        <v>143</v>
      </c>
      <c r="AU362" s="18" t="s">
        <v>82</v>
      </c>
    </row>
    <row r="363" spans="2:65" s="1" customFormat="1" ht="16.5" customHeight="1" x14ac:dyDescent="0.2">
      <c r="B363" s="33"/>
      <c r="C363" s="128" t="s">
        <v>544</v>
      </c>
      <c r="D363" s="128" t="s">
        <v>134</v>
      </c>
      <c r="E363" s="129" t="s">
        <v>545</v>
      </c>
      <c r="F363" s="130" t="s">
        <v>546</v>
      </c>
      <c r="G363" s="131" t="s">
        <v>281</v>
      </c>
      <c r="H363" s="132">
        <v>0.77200000000000002</v>
      </c>
      <c r="I363" s="133"/>
      <c r="J363" s="134">
        <f>ROUND(I363*H363,2)</f>
        <v>0</v>
      </c>
      <c r="K363" s="130" t="s">
        <v>138</v>
      </c>
      <c r="L363" s="33"/>
      <c r="M363" s="135" t="s">
        <v>18</v>
      </c>
      <c r="N363" s="136" t="s">
        <v>44</v>
      </c>
      <c r="P363" s="137">
        <f>O363*H363</f>
        <v>0</v>
      </c>
      <c r="Q363" s="137">
        <v>0</v>
      </c>
      <c r="R363" s="137">
        <f>Q363*H363</f>
        <v>0</v>
      </c>
      <c r="S363" s="137">
        <v>0</v>
      </c>
      <c r="T363" s="138">
        <f>S363*H363</f>
        <v>0</v>
      </c>
      <c r="AR363" s="139" t="s">
        <v>246</v>
      </c>
      <c r="AT363" s="139" t="s">
        <v>134</v>
      </c>
      <c r="AU363" s="139" t="s">
        <v>82</v>
      </c>
      <c r="AY363" s="18" t="s">
        <v>131</v>
      </c>
      <c r="BE363" s="140">
        <f>IF(N363="základní",J363,0)</f>
        <v>0</v>
      </c>
      <c r="BF363" s="140">
        <f>IF(N363="snížená",J363,0)</f>
        <v>0</v>
      </c>
      <c r="BG363" s="140">
        <f>IF(N363="zákl. přenesená",J363,0)</f>
        <v>0</v>
      </c>
      <c r="BH363" s="140">
        <f>IF(N363="sníž. přenesená",J363,0)</f>
        <v>0</v>
      </c>
      <c r="BI363" s="140">
        <f>IF(N363="nulová",J363,0)</f>
        <v>0</v>
      </c>
      <c r="BJ363" s="18" t="s">
        <v>78</v>
      </c>
      <c r="BK363" s="140">
        <f>ROUND(I363*H363,2)</f>
        <v>0</v>
      </c>
      <c r="BL363" s="18" t="s">
        <v>246</v>
      </c>
      <c r="BM363" s="139" t="s">
        <v>547</v>
      </c>
    </row>
    <row r="364" spans="2:65" s="1" customFormat="1" ht="19.5" x14ac:dyDescent="0.2">
      <c r="B364" s="33"/>
      <c r="D364" s="141" t="s">
        <v>141</v>
      </c>
      <c r="F364" s="142" t="s">
        <v>548</v>
      </c>
      <c r="I364" s="143"/>
      <c r="L364" s="33"/>
      <c r="M364" s="144"/>
      <c r="T364" s="54"/>
      <c r="AT364" s="18" t="s">
        <v>141</v>
      </c>
      <c r="AU364" s="18" t="s">
        <v>82</v>
      </c>
    </row>
    <row r="365" spans="2:65" s="1" customFormat="1" x14ac:dyDescent="0.2">
      <c r="B365" s="33"/>
      <c r="D365" s="145" t="s">
        <v>143</v>
      </c>
      <c r="F365" s="146" t="s">
        <v>549</v>
      </c>
      <c r="I365" s="143"/>
      <c r="L365" s="33"/>
      <c r="M365" s="144"/>
      <c r="T365" s="54"/>
      <c r="AT365" s="18" t="s">
        <v>143</v>
      </c>
      <c r="AU365" s="18" t="s">
        <v>82</v>
      </c>
    </row>
    <row r="366" spans="2:65" s="11" customFormat="1" ht="22.9" customHeight="1" x14ac:dyDescent="0.2">
      <c r="B366" s="116"/>
      <c r="D366" s="117" t="s">
        <v>72</v>
      </c>
      <c r="E366" s="126" t="s">
        <v>550</v>
      </c>
      <c r="F366" s="126" t="s">
        <v>551</v>
      </c>
      <c r="I366" s="119"/>
      <c r="J366" s="127">
        <f>BK366</f>
        <v>0</v>
      </c>
      <c r="L366" s="116"/>
      <c r="M366" s="121"/>
      <c r="P366" s="122">
        <f>SUM(P367:P405)</f>
        <v>0</v>
      </c>
      <c r="R366" s="122">
        <f>SUM(R367:R405)</f>
        <v>1.8071936</v>
      </c>
      <c r="T366" s="123">
        <f>SUM(T367:T405)</f>
        <v>3.604546</v>
      </c>
      <c r="AR366" s="117" t="s">
        <v>82</v>
      </c>
      <c r="AT366" s="124" t="s">
        <v>72</v>
      </c>
      <c r="AU366" s="124" t="s">
        <v>78</v>
      </c>
      <c r="AY366" s="117" t="s">
        <v>131</v>
      </c>
      <c r="BK366" s="125">
        <f>SUM(BK367:BK405)</f>
        <v>0</v>
      </c>
    </row>
    <row r="367" spans="2:65" s="1" customFormat="1" ht="16.5" customHeight="1" x14ac:dyDescent="0.2">
      <c r="B367" s="33"/>
      <c r="C367" s="128" t="s">
        <v>552</v>
      </c>
      <c r="D367" s="128" t="s">
        <v>134</v>
      </c>
      <c r="E367" s="129" t="s">
        <v>553</v>
      </c>
      <c r="F367" s="130" t="s">
        <v>554</v>
      </c>
      <c r="G367" s="131" t="s">
        <v>157</v>
      </c>
      <c r="H367" s="132">
        <v>31.931000000000001</v>
      </c>
      <c r="I367" s="133"/>
      <c r="J367" s="134">
        <f>ROUND(I367*H367,2)</f>
        <v>0</v>
      </c>
      <c r="K367" s="130" t="s">
        <v>138</v>
      </c>
      <c r="L367" s="33"/>
      <c r="M367" s="135" t="s">
        <v>18</v>
      </c>
      <c r="N367" s="136" t="s">
        <v>44</v>
      </c>
      <c r="P367" s="137">
        <f>O367*H367</f>
        <v>0</v>
      </c>
      <c r="Q367" s="137">
        <v>6.0000000000000001E-3</v>
      </c>
      <c r="R367" s="137">
        <f>Q367*H367</f>
        <v>0.19158600000000001</v>
      </c>
      <c r="S367" s="137">
        <v>0</v>
      </c>
      <c r="T367" s="138">
        <f>S367*H367</f>
        <v>0</v>
      </c>
      <c r="AR367" s="139" t="s">
        <v>246</v>
      </c>
      <c r="AT367" s="139" t="s">
        <v>134</v>
      </c>
      <c r="AU367" s="139" t="s">
        <v>82</v>
      </c>
      <c r="AY367" s="18" t="s">
        <v>131</v>
      </c>
      <c r="BE367" s="140">
        <f>IF(N367="základní",J367,0)</f>
        <v>0</v>
      </c>
      <c r="BF367" s="140">
        <f>IF(N367="snížená",J367,0)</f>
        <v>0</v>
      </c>
      <c r="BG367" s="140">
        <f>IF(N367="zákl. přenesená",J367,0)</f>
        <v>0</v>
      </c>
      <c r="BH367" s="140">
        <f>IF(N367="sníž. přenesená",J367,0)</f>
        <v>0</v>
      </c>
      <c r="BI367" s="140">
        <f>IF(N367="nulová",J367,0)</f>
        <v>0</v>
      </c>
      <c r="BJ367" s="18" t="s">
        <v>78</v>
      </c>
      <c r="BK367" s="140">
        <f>ROUND(I367*H367,2)</f>
        <v>0</v>
      </c>
      <c r="BL367" s="18" t="s">
        <v>246</v>
      </c>
      <c r="BM367" s="139" t="s">
        <v>555</v>
      </c>
    </row>
    <row r="368" spans="2:65" s="1" customFormat="1" x14ac:dyDescent="0.2">
      <c r="B368" s="33"/>
      <c r="D368" s="141" t="s">
        <v>141</v>
      </c>
      <c r="F368" s="142" t="s">
        <v>556</v>
      </c>
      <c r="I368" s="143"/>
      <c r="L368" s="33"/>
      <c r="M368" s="144"/>
      <c r="T368" s="54"/>
      <c r="AT368" s="18" t="s">
        <v>141</v>
      </c>
      <c r="AU368" s="18" t="s">
        <v>82</v>
      </c>
    </row>
    <row r="369" spans="2:65" s="1" customFormat="1" x14ac:dyDescent="0.2">
      <c r="B369" s="33"/>
      <c r="D369" s="145" t="s">
        <v>143</v>
      </c>
      <c r="F369" s="146" t="s">
        <v>557</v>
      </c>
      <c r="I369" s="143"/>
      <c r="L369" s="33"/>
      <c r="M369" s="144"/>
      <c r="T369" s="54"/>
      <c r="AT369" s="18" t="s">
        <v>143</v>
      </c>
      <c r="AU369" s="18" t="s">
        <v>82</v>
      </c>
    </row>
    <row r="370" spans="2:65" s="12" customFormat="1" x14ac:dyDescent="0.2">
      <c r="B370" s="147"/>
      <c r="D370" s="141" t="s">
        <v>151</v>
      </c>
      <c r="E370" s="148" t="s">
        <v>18</v>
      </c>
      <c r="F370" s="149" t="s">
        <v>558</v>
      </c>
      <c r="H370" s="150">
        <v>31.931000000000001</v>
      </c>
      <c r="I370" s="151"/>
      <c r="L370" s="147"/>
      <c r="M370" s="152"/>
      <c r="T370" s="153"/>
      <c r="AT370" s="148" t="s">
        <v>151</v>
      </c>
      <c r="AU370" s="148" t="s">
        <v>82</v>
      </c>
      <c r="AV370" s="12" t="s">
        <v>82</v>
      </c>
      <c r="AW370" s="12" t="s">
        <v>32</v>
      </c>
      <c r="AX370" s="12" t="s">
        <v>78</v>
      </c>
      <c r="AY370" s="148" t="s">
        <v>131</v>
      </c>
    </row>
    <row r="371" spans="2:65" s="1" customFormat="1" ht="16.5" customHeight="1" x14ac:dyDescent="0.2">
      <c r="B371" s="33"/>
      <c r="C371" s="167" t="s">
        <v>559</v>
      </c>
      <c r="D371" s="167" t="s">
        <v>180</v>
      </c>
      <c r="E371" s="168" t="s">
        <v>560</v>
      </c>
      <c r="F371" s="169" t="s">
        <v>561</v>
      </c>
      <c r="G371" s="170" t="s">
        <v>157</v>
      </c>
      <c r="H371" s="171">
        <v>35.124000000000002</v>
      </c>
      <c r="I371" s="172"/>
      <c r="J371" s="173">
        <f>ROUND(I371*H371,2)</f>
        <v>0</v>
      </c>
      <c r="K371" s="169" t="s">
        <v>138</v>
      </c>
      <c r="L371" s="174"/>
      <c r="M371" s="175" t="s">
        <v>18</v>
      </c>
      <c r="N371" s="176" t="s">
        <v>44</v>
      </c>
      <c r="P371" s="137">
        <f>O371*H371</f>
        <v>0</v>
      </c>
      <c r="Q371" s="137">
        <v>2.3999999999999998E-3</v>
      </c>
      <c r="R371" s="137">
        <f>Q371*H371</f>
        <v>8.42976E-2</v>
      </c>
      <c r="S371" s="137">
        <v>0</v>
      </c>
      <c r="T371" s="138">
        <f>S371*H371</f>
        <v>0</v>
      </c>
      <c r="AR371" s="139" t="s">
        <v>359</v>
      </c>
      <c r="AT371" s="139" t="s">
        <v>180</v>
      </c>
      <c r="AU371" s="139" t="s">
        <v>82</v>
      </c>
      <c r="AY371" s="18" t="s">
        <v>131</v>
      </c>
      <c r="BE371" s="140">
        <f>IF(N371="základní",J371,0)</f>
        <v>0</v>
      </c>
      <c r="BF371" s="140">
        <f>IF(N371="snížená",J371,0)</f>
        <v>0</v>
      </c>
      <c r="BG371" s="140">
        <f>IF(N371="zákl. přenesená",J371,0)</f>
        <v>0</v>
      </c>
      <c r="BH371" s="140">
        <f>IF(N371="sníž. přenesená",J371,0)</f>
        <v>0</v>
      </c>
      <c r="BI371" s="140">
        <f>IF(N371="nulová",J371,0)</f>
        <v>0</v>
      </c>
      <c r="BJ371" s="18" t="s">
        <v>78</v>
      </c>
      <c r="BK371" s="140">
        <f>ROUND(I371*H371,2)</f>
        <v>0</v>
      </c>
      <c r="BL371" s="18" t="s">
        <v>246</v>
      </c>
      <c r="BM371" s="139" t="s">
        <v>562</v>
      </c>
    </row>
    <row r="372" spans="2:65" s="1" customFormat="1" x14ac:dyDescent="0.2">
      <c r="B372" s="33"/>
      <c r="D372" s="141" t="s">
        <v>141</v>
      </c>
      <c r="F372" s="142" t="s">
        <v>561</v>
      </c>
      <c r="I372" s="143"/>
      <c r="L372" s="33"/>
      <c r="M372" s="144"/>
      <c r="T372" s="54"/>
      <c r="AT372" s="18" t="s">
        <v>141</v>
      </c>
      <c r="AU372" s="18" t="s">
        <v>82</v>
      </c>
    </row>
    <row r="373" spans="2:65" s="12" customFormat="1" x14ac:dyDescent="0.2">
      <c r="B373" s="147"/>
      <c r="D373" s="141" t="s">
        <v>151</v>
      </c>
      <c r="F373" s="149" t="s">
        <v>563</v>
      </c>
      <c r="H373" s="150">
        <v>35.124000000000002</v>
      </c>
      <c r="I373" s="151"/>
      <c r="L373" s="147"/>
      <c r="M373" s="152"/>
      <c r="T373" s="153"/>
      <c r="AT373" s="148" t="s">
        <v>151</v>
      </c>
      <c r="AU373" s="148" t="s">
        <v>82</v>
      </c>
      <c r="AV373" s="12" t="s">
        <v>82</v>
      </c>
      <c r="AW373" s="12" t="s">
        <v>4</v>
      </c>
      <c r="AX373" s="12" t="s">
        <v>78</v>
      </c>
      <c r="AY373" s="148" t="s">
        <v>131</v>
      </c>
    </row>
    <row r="374" spans="2:65" s="1" customFormat="1" ht="16.5" customHeight="1" x14ac:dyDescent="0.2">
      <c r="B374" s="33"/>
      <c r="C374" s="128" t="s">
        <v>564</v>
      </c>
      <c r="D374" s="128" t="s">
        <v>134</v>
      </c>
      <c r="E374" s="129" t="s">
        <v>565</v>
      </c>
      <c r="F374" s="130" t="s">
        <v>566</v>
      </c>
      <c r="G374" s="131" t="s">
        <v>157</v>
      </c>
      <c r="H374" s="132">
        <v>18.5</v>
      </c>
      <c r="I374" s="133"/>
      <c r="J374" s="134">
        <f>ROUND(I374*H374,2)</f>
        <v>0</v>
      </c>
      <c r="K374" s="130" t="s">
        <v>138</v>
      </c>
      <c r="L374" s="33"/>
      <c r="M374" s="135" t="s">
        <v>18</v>
      </c>
      <c r="N374" s="136" t="s">
        <v>44</v>
      </c>
      <c r="P374" s="137">
        <f>O374*H374</f>
        <v>0</v>
      </c>
      <c r="Q374" s="137">
        <v>0</v>
      </c>
      <c r="R374" s="137">
        <f>Q374*H374</f>
        <v>0</v>
      </c>
      <c r="S374" s="137">
        <v>0</v>
      </c>
      <c r="T374" s="138">
        <f>S374*H374</f>
        <v>0</v>
      </c>
      <c r="AR374" s="139" t="s">
        <v>246</v>
      </c>
      <c r="AT374" s="139" t="s">
        <v>134</v>
      </c>
      <c r="AU374" s="139" t="s">
        <v>82</v>
      </c>
      <c r="AY374" s="18" t="s">
        <v>131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8" t="s">
        <v>78</v>
      </c>
      <c r="BK374" s="140">
        <f>ROUND(I374*H374,2)</f>
        <v>0</v>
      </c>
      <c r="BL374" s="18" t="s">
        <v>246</v>
      </c>
      <c r="BM374" s="139" t="s">
        <v>567</v>
      </c>
    </row>
    <row r="375" spans="2:65" s="1" customFormat="1" x14ac:dyDescent="0.2">
      <c r="B375" s="33"/>
      <c r="D375" s="141" t="s">
        <v>141</v>
      </c>
      <c r="F375" s="142" t="s">
        <v>568</v>
      </c>
      <c r="I375" s="143"/>
      <c r="L375" s="33"/>
      <c r="M375" s="144"/>
      <c r="T375" s="54"/>
      <c r="AT375" s="18" t="s">
        <v>141</v>
      </c>
      <c r="AU375" s="18" t="s">
        <v>82</v>
      </c>
    </row>
    <row r="376" spans="2:65" s="1" customFormat="1" x14ac:dyDescent="0.2">
      <c r="B376" s="33"/>
      <c r="D376" s="145" t="s">
        <v>143</v>
      </c>
      <c r="F376" s="146" t="s">
        <v>569</v>
      </c>
      <c r="I376" s="143"/>
      <c r="L376" s="33"/>
      <c r="M376" s="144"/>
      <c r="T376" s="54"/>
      <c r="AT376" s="18" t="s">
        <v>143</v>
      </c>
      <c r="AU376" s="18" t="s">
        <v>82</v>
      </c>
    </row>
    <row r="377" spans="2:65" s="13" customFormat="1" x14ac:dyDescent="0.2">
      <c r="B377" s="154"/>
      <c r="D377" s="141" t="s">
        <v>151</v>
      </c>
      <c r="E377" s="155" t="s">
        <v>18</v>
      </c>
      <c r="F377" s="156" t="s">
        <v>570</v>
      </c>
      <c r="H377" s="155" t="s">
        <v>18</v>
      </c>
      <c r="I377" s="157"/>
      <c r="L377" s="154"/>
      <c r="M377" s="158"/>
      <c r="T377" s="159"/>
      <c r="AT377" s="155" t="s">
        <v>151</v>
      </c>
      <c r="AU377" s="155" t="s">
        <v>82</v>
      </c>
      <c r="AV377" s="13" t="s">
        <v>78</v>
      </c>
      <c r="AW377" s="13" t="s">
        <v>32</v>
      </c>
      <c r="AX377" s="13" t="s">
        <v>73</v>
      </c>
      <c r="AY377" s="155" t="s">
        <v>131</v>
      </c>
    </row>
    <row r="378" spans="2:65" s="12" customFormat="1" x14ac:dyDescent="0.2">
      <c r="B378" s="147"/>
      <c r="D378" s="141" t="s">
        <v>151</v>
      </c>
      <c r="E378" s="148" t="s">
        <v>18</v>
      </c>
      <c r="F378" s="149" t="s">
        <v>571</v>
      </c>
      <c r="H378" s="150">
        <v>18.5</v>
      </c>
      <c r="I378" s="151"/>
      <c r="L378" s="147"/>
      <c r="M378" s="152"/>
      <c r="T378" s="153"/>
      <c r="AT378" s="148" t="s">
        <v>151</v>
      </c>
      <c r="AU378" s="148" t="s">
        <v>82</v>
      </c>
      <c r="AV378" s="12" t="s">
        <v>82</v>
      </c>
      <c r="AW378" s="12" t="s">
        <v>32</v>
      </c>
      <c r="AX378" s="12" t="s">
        <v>78</v>
      </c>
      <c r="AY378" s="148" t="s">
        <v>131</v>
      </c>
    </row>
    <row r="379" spans="2:65" s="1" customFormat="1" ht="16.5" customHeight="1" x14ac:dyDescent="0.2">
      <c r="B379" s="33"/>
      <c r="C379" s="167" t="s">
        <v>572</v>
      </c>
      <c r="D379" s="167" t="s">
        <v>180</v>
      </c>
      <c r="E379" s="168" t="s">
        <v>573</v>
      </c>
      <c r="F379" s="169" t="s">
        <v>574</v>
      </c>
      <c r="G379" s="170" t="s">
        <v>157</v>
      </c>
      <c r="H379" s="171">
        <v>20.350000000000001</v>
      </c>
      <c r="I379" s="172"/>
      <c r="J379" s="173">
        <f>ROUND(I379*H379,2)</f>
        <v>0</v>
      </c>
      <c r="K379" s="169" t="s">
        <v>138</v>
      </c>
      <c r="L379" s="174"/>
      <c r="M379" s="175" t="s">
        <v>18</v>
      </c>
      <c r="N379" s="176" t="s">
        <v>44</v>
      </c>
      <c r="P379" s="137">
        <f>O379*H379</f>
        <v>0</v>
      </c>
      <c r="Q379" s="137">
        <v>5.0000000000000001E-3</v>
      </c>
      <c r="R379" s="137">
        <f>Q379*H379</f>
        <v>0.10175000000000001</v>
      </c>
      <c r="S379" s="137">
        <v>0</v>
      </c>
      <c r="T379" s="138">
        <f>S379*H379</f>
        <v>0</v>
      </c>
      <c r="AR379" s="139" t="s">
        <v>359</v>
      </c>
      <c r="AT379" s="139" t="s">
        <v>180</v>
      </c>
      <c r="AU379" s="139" t="s">
        <v>82</v>
      </c>
      <c r="AY379" s="18" t="s">
        <v>131</v>
      </c>
      <c r="BE379" s="140">
        <f>IF(N379="základní",J379,0)</f>
        <v>0</v>
      </c>
      <c r="BF379" s="140">
        <f>IF(N379="snížená",J379,0)</f>
        <v>0</v>
      </c>
      <c r="BG379" s="140">
        <f>IF(N379="zákl. přenesená",J379,0)</f>
        <v>0</v>
      </c>
      <c r="BH379" s="140">
        <f>IF(N379="sníž. přenesená",J379,0)</f>
        <v>0</v>
      </c>
      <c r="BI379" s="140">
        <f>IF(N379="nulová",J379,0)</f>
        <v>0</v>
      </c>
      <c r="BJ379" s="18" t="s">
        <v>78</v>
      </c>
      <c r="BK379" s="140">
        <f>ROUND(I379*H379,2)</f>
        <v>0</v>
      </c>
      <c r="BL379" s="18" t="s">
        <v>246</v>
      </c>
      <c r="BM379" s="139" t="s">
        <v>575</v>
      </c>
    </row>
    <row r="380" spans="2:65" s="1" customFormat="1" x14ac:dyDescent="0.2">
      <c r="B380" s="33"/>
      <c r="D380" s="141" t="s">
        <v>141</v>
      </c>
      <c r="F380" s="142" t="s">
        <v>574</v>
      </c>
      <c r="I380" s="143"/>
      <c r="L380" s="33"/>
      <c r="M380" s="144"/>
      <c r="T380" s="54"/>
      <c r="AT380" s="18" t="s">
        <v>141</v>
      </c>
      <c r="AU380" s="18" t="s">
        <v>82</v>
      </c>
    </row>
    <row r="381" spans="2:65" s="12" customFormat="1" x14ac:dyDescent="0.2">
      <c r="B381" s="147"/>
      <c r="D381" s="141" t="s">
        <v>151</v>
      </c>
      <c r="F381" s="149" t="s">
        <v>576</v>
      </c>
      <c r="H381" s="150">
        <v>20.350000000000001</v>
      </c>
      <c r="I381" s="151"/>
      <c r="L381" s="147"/>
      <c r="M381" s="152"/>
      <c r="T381" s="153"/>
      <c r="AT381" s="148" t="s">
        <v>151</v>
      </c>
      <c r="AU381" s="148" t="s">
        <v>82</v>
      </c>
      <c r="AV381" s="12" t="s">
        <v>82</v>
      </c>
      <c r="AW381" s="12" t="s">
        <v>4</v>
      </c>
      <c r="AX381" s="12" t="s">
        <v>78</v>
      </c>
      <c r="AY381" s="148" t="s">
        <v>131</v>
      </c>
    </row>
    <row r="382" spans="2:65" s="1" customFormat="1" ht="21.75" customHeight="1" x14ac:dyDescent="0.2">
      <c r="B382" s="33"/>
      <c r="C382" s="128" t="s">
        <v>577</v>
      </c>
      <c r="D382" s="128" t="s">
        <v>134</v>
      </c>
      <c r="E382" s="129" t="s">
        <v>578</v>
      </c>
      <c r="F382" s="130" t="s">
        <v>579</v>
      </c>
      <c r="G382" s="131" t="s">
        <v>157</v>
      </c>
      <c r="H382" s="132">
        <v>34.82</v>
      </c>
      <c r="I382" s="133"/>
      <c r="J382" s="134">
        <f>ROUND(I382*H382,2)</f>
        <v>0</v>
      </c>
      <c r="K382" s="130" t="s">
        <v>138</v>
      </c>
      <c r="L382" s="33"/>
      <c r="M382" s="135" t="s">
        <v>18</v>
      </c>
      <c r="N382" s="136" t="s">
        <v>44</v>
      </c>
      <c r="P382" s="137">
        <f>O382*H382</f>
        <v>0</v>
      </c>
      <c r="Q382" s="137">
        <v>0</v>
      </c>
      <c r="R382" s="137">
        <f>Q382*H382</f>
        <v>0</v>
      </c>
      <c r="S382" s="137">
        <v>5.3E-3</v>
      </c>
      <c r="T382" s="138">
        <f>S382*H382</f>
        <v>0.18454600000000002</v>
      </c>
      <c r="AR382" s="139" t="s">
        <v>246</v>
      </c>
      <c r="AT382" s="139" t="s">
        <v>134</v>
      </c>
      <c r="AU382" s="139" t="s">
        <v>82</v>
      </c>
      <c r="AY382" s="18" t="s">
        <v>131</v>
      </c>
      <c r="BE382" s="140">
        <f>IF(N382="základní",J382,0)</f>
        <v>0</v>
      </c>
      <c r="BF382" s="140">
        <f>IF(N382="snížená",J382,0)</f>
        <v>0</v>
      </c>
      <c r="BG382" s="140">
        <f>IF(N382="zákl. přenesená",J382,0)</f>
        <v>0</v>
      </c>
      <c r="BH382" s="140">
        <f>IF(N382="sníž. přenesená",J382,0)</f>
        <v>0</v>
      </c>
      <c r="BI382" s="140">
        <f>IF(N382="nulová",J382,0)</f>
        <v>0</v>
      </c>
      <c r="BJ382" s="18" t="s">
        <v>78</v>
      </c>
      <c r="BK382" s="140">
        <f>ROUND(I382*H382,2)</f>
        <v>0</v>
      </c>
      <c r="BL382" s="18" t="s">
        <v>246</v>
      </c>
      <c r="BM382" s="139" t="s">
        <v>580</v>
      </c>
    </row>
    <row r="383" spans="2:65" s="1" customFormat="1" ht="19.5" x14ac:dyDescent="0.2">
      <c r="B383" s="33"/>
      <c r="D383" s="141" t="s">
        <v>141</v>
      </c>
      <c r="F383" s="142" t="s">
        <v>581</v>
      </c>
      <c r="I383" s="143"/>
      <c r="L383" s="33"/>
      <c r="M383" s="144"/>
      <c r="T383" s="54"/>
      <c r="AT383" s="18" t="s">
        <v>141</v>
      </c>
      <c r="AU383" s="18" t="s">
        <v>82</v>
      </c>
    </row>
    <row r="384" spans="2:65" s="1" customFormat="1" x14ac:dyDescent="0.2">
      <c r="B384" s="33"/>
      <c r="D384" s="145" t="s">
        <v>143</v>
      </c>
      <c r="F384" s="146" t="s">
        <v>582</v>
      </c>
      <c r="I384" s="143"/>
      <c r="L384" s="33"/>
      <c r="M384" s="144"/>
      <c r="T384" s="54"/>
      <c r="AT384" s="18" t="s">
        <v>143</v>
      </c>
      <c r="AU384" s="18" t="s">
        <v>82</v>
      </c>
    </row>
    <row r="385" spans="2:65" s="13" customFormat="1" x14ac:dyDescent="0.2">
      <c r="B385" s="154"/>
      <c r="D385" s="141" t="s">
        <v>151</v>
      </c>
      <c r="E385" s="155" t="s">
        <v>18</v>
      </c>
      <c r="F385" s="156" t="s">
        <v>583</v>
      </c>
      <c r="H385" s="155" t="s">
        <v>18</v>
      </c>
      <c r="I385" s="157"/>
      <c r="L385" s="154"/>
      <c r="M385" s="158"/>
      <c r="T385" s="159"/>
      <c r="AT385" s="155" t="s">
        <v>151</v>
      </c>
      <c r="AU385" s="155" t="s">
        <v>82</v>
      </c>
      <c r="AV385" s="13" t="s">
        <v>78</v>
      </c>
      <c r="AW385" s="13" t="s">
        <v>32</v>
      </c>
      <c r="AX385" s="13" t="s">
        <v>73</v>
      </c>
      <c r="AY385" s="155" t="s">
        <v>131</v>
      </c>
    </row>
    <row r="386" spans="2:65" s="12" customFormat="1" x14ac:dyDescent="0.2">
      <c r="B386" s="147"/>
      <c r="D386" s="141" t="s">
        <v>151</v>
      </c>
      <c r="E386" s="148" t="s">
        <v>18</v>
      </c>
      <c r="F386" s="149" t="s">
        <v>313</v>
      </c>
      <c r="H386" s="150">
        <v>34.82</v>
      </c>
      <c r="I386" s="151"/>
      <c r="L386" s="147"/>
      <c r="M386" s="152"/>
      <c r="T386" s="153"/>
      <c r="AT386" s="148" t="s">
        <v>151</v>
      </c>
      <c r="AU386" s="148" t="s">
        <v>82</v>
      </c>
      <c r="AV386" s="12" t="s">
        <v>82</v>
      </c>
      <c r="AW386" s="12" t="s">
        <v>32</v>
      </c>
      <c r="AX386" s="12" t="s">
        <v>78</v>
      </c>
      <c r="AY386" s="148" t="s">
        <v>131</v>
      </c>
    </row>
    <row r="387" spans="2:65" s="1" customFormat="1" ht="16.5" customHeight="1" x14ac:dyDescent="0.2">
      <c r="B387" s="33"/>
      <c r="C387" s="128" t="s">
        <v>584</v>
      </c>
      <c r="D387" s="128" t="s">
        <v>134</v>
      </c>
      <c r="E387" s="129" t="s">
        <v>585</v>
      </c>
      <c r="F387" s="130" t="s">
        <v>586</v>
      </c>
      <c r="G387" s="131" t="s">
        <v>157</v>
      </c>
      <c r="H387" s="132">
        <v>285</v>
      </c>
      <c r="I387" s="133"/>
      <c r="J387" s="134">
        <f>ROUND(I387*H387,2)</f>
        <v>0</v>
      </c>
      <c r="K387" s="130" t="s">
        <v>138</v>
      </c>
      <c r="L387" s="33"/>
      <c r="M387" s="135" t="s">
        <v>18</v>
      </c>
      <c r="N387" s="136" t="s">
        <v>44</v>
      </c>
      <c r="P387" s="137">
        <f>O387*H387</f>
        <v>0</v>
      </c>
      <c r="Q387" s="137">
        <v>0</v>
      </c>
      <c r="R387" s="137">
        <f>Q387*H387</f>
        <v>0</v>
      </c>
      <c r="S387" s="137">
        <v>0</v>
      </c>
      <c r="T387" s="138">
        <f>S387*H387</f>
        <v>0</v>
      </c>
      <c r="AR387" s="139" t="s">
        <v>246</v>
      </c>
      <c r="AT387" s="139" t="s">
        <v>134</v>
      </c>
      <c r="AU387" s="139" t="s">
        <v>82</v>
      </c>
      <c r="AY387" s="18" t="s">
        <v>131</v>
      </c>
      <c r="BE387" s="140">
        <f>IF(N387="základní",J387,0)</f>
        <v>0</v>
      </c>
      <c r="BF387" s="140">
        <f>IF(N387="snížená",J387,0)</f>
        <v>0</v>
      </c>
      <c r="BG387" s="140">
        <f>IF(N387="zákl. přenesená",J387,0)</f>
        <v>0</v>
      </c>
      <c r="BH387" s="140">
        <f>IF(N387="sníž. přenesená",J387,0)</f>
        <v>0</v>
      </c>
      <c r="BI387" s="140">
        <f>IF(N387="nulová",J387,0)</f>
        <v>0</v>
      </c>
      <c r="BJ387" s="18" t="s">
        <v>78</v>
      </c>
      <c r="BK387" s="140">
        <f>ROUND(I387*H387,2)</f>
        <v>0</v>
      </c>
      <c r="BL387" s="18" t="s">
        <v>246</v>
      </c>
      <c r="BM387" s="139" t="s">
        <v>587</v>
      </c>
    </row>
    <row r="388" spans="2:65" s="1" customFormat="1" x14ac:dyDescent="0.2">
      <c r="B388" s="33"/>
      <c r="D388" s="141" t="s">
        <v>141</v>
      </c>
      <c r="F388" s="142" t="s">
        <v>588</v>
      </c>
      <c r="I388" s="143"/>
      <c r="L388" s="33"/>
      <c r="M388" s="144"/>
      <c r="T388" s="54"/>
      <c r="AT388" s="18" t="s">
        <v>141</v>
      </c>
      <c r="AU388" s="18" t="s">
        <v>82</v>
      </c>
    </row>
    <row r="389" spans="2:65" s="1" customFormat="1" x14ac:dyDescent="0.2">
      <c r="B389" s="33"/>
      <c r="D389" s="145" t="s">
        <v>143</v>
      </c>
      <c r="F389" s="146" t="s">
        <v>589</v>
      </c>
      <c r="I389" s="143"/>
      <c r="L389" s="33"/>
      <c r="M389" s="144"/>
      <c r="T389" s="54"/>
      <c r="AT389" s="18" t="s">
        <v>143</v>
      </c>
      <c r="AU389" s="18" t="s">
        <v>82</v>
      </c>
    </row>
    <row r="390" spans="2:65" s="12" customFormat="1" x14ac:dyDescent="0.2">
      <c r="B390" s="147"/>
      <c r="D390" s="141" t="s">
        <v>151</v>
      </c>
      <c r="E390" s="148" t="s">
        <v>18</v>
      </c>
      <c r="F390" s="149" t="s">
        <v>590</v>
      </c>
      <c r="H390" s="150">
        <v>285</v>
      </c>
      <c r="I390" s="151"/>
      <c r="L390" s="147"/>
      <c r="M390" s="152"/>
      <c r="T390" s="153"/>
      <c r="AT390" s="148" t="s">
        <v>151</v>
      </c>
      <c r="AU390" s="148" t="s">
        <v>82</v>
      </c>
      <c r="AV390" s="12" t="s">
        <v>82</v>
      </c>
      <c r="AW390" s="12" t="s">
        <v>32</v>
      </c>
      <c r="AX390" s="12" t="s">
        <v>78</v>
      </c>
      <c r="AY390" s="148" t="s">
        <v>131</v>
      </c>
    </row>
    <row r="391" spans="2:65" s="1" customFormat="1" ht="16.5" customHeight="1" x14ac:dyDescent="0.2">
      <c r="B391" s="33"/>
      <c r="C391" s="167" t="s">
        <v>591</v>
      </c>
      <c r="D391" s="167" t="s">
        <v>180</v>
      </c>
      <c r="E391" s="168" t="s">
        <v>592</v>
      </c>
      <c r="F391" s="169" t="s">
        <v>593</v>
      </c>
      <c r="G391" s="170" t="s">
        <v>157</v>
      </c>
      <c r="H391" s="171">
        <v>156.75</v>
      </c>
      <c r="I391" s="172"/>
      <c r="J391" s="173">
        <f>ROUND(I391*H391,2)</f>
        <v>0</v>
      </c>
      <c r="K391" s="169" t="s">
        <v>138</v>
      </c>
      <c r="L391" s="174"/>
      <c r="M391" s="175" t="s">
        <v>18</v>
      </c>
      <c r="N391" s="176" t="s">
        <v>44</v>
      </c>
      <c r="P391" s="137">
        <f>O391*H391</f>
        <v>0</v>
      </c>
      <c r="Q391" s="137">
        <v>6.0800000000000003E-3</v>
      </c>
      <c r="R391" s="137">
        <f>Q391*H391</f>
        <v>0.95304</v>
      </c>
      <c r="S391" s="137">
        <v>0</v>
      </c>
      <c r="T391" s="138">
        <f>S391*H391</f>
        <v>0</v>
      </c>
      <c r="AR391" s="139" t="s">
        <v>359</v>
      </c>
      <c r="AT391" s="139" t="s">
        <v>180</v>
      </c>
      <c r="AU391" s="139" t="s">
        <v>82</v>
      </c>
      <c r="AY391" s="18" t="s">
        <v>131</v>
      </c>
      <c r="BE391" s="140">
        <f>IF(N391="základní",J391,0)</f>
        <v>0</v>
      </c>
      <c r="BF391" s="140">
        <f>IF(N391="snížená",J391,0)</f>
        <v>0</v>
      </c>
      <c r="BG391" s="140">
        <f>IF(N391="zákl. přenesená",J391,0)</f>
        <v>0</v>
      </c>
      <c r="BH391" s="140">
        <f>IF(N391="sníž. přenesená",J391,0)</f>
        <v>0</v>
      </c>
      <c r="BI391" s="140">
        <f>IF(N391="nulová",J391,0)</f>
        <v>0</v>
      </c>
      <c r="BJ391" s="18" t="s">
        <v>78</v>
      </c>
      <c r="BK391" s="140">
        <f>ROUND(I391*H391,2)</f>
        <v>0</v>
      </c>
      <c r="BL391" s="18" t="s">
        <v>246</v>
      </c>
      <c r="BM391" s="139" t="s">
        <v>594</v>
      </c>
    </row>
    <row r="392" spans="2:65" s="1" customFormat="1" x14ac:dyDescent="0.2">
      <c r="B392" s="33"/>
      <c r="D392" s="141" t="s">
        <v>141</v>
      </c>
      <c r="F392" s="142" t="s">
        <v>593</v>
      </c>
      <c r="I392" s="143"/>
      <c r="L392" s="33"/>
      <c r="M392" s="144"/>
      <c r="T392" s="54"/>
      <c r="AT392" s="18" t="s">
        <v>141</v>
      </c>
      <c r="AU392" s="18" t="s">
        <v>82</v>
      </c>
    </row>
    <row r="393" spans="2:65" s="12" customFormat="1" x14ac:dyDescent="0.2">
      <c r="B393" s="147"/>
      <c r="D393" s="141" t="s">
        <v>151</v>
      </c>
      <c r="F393" s="149" t="s">
        <v>595</v>
      </c>
      <c r="H393" s="150">
        <v>156.75</v>
      </c>
      <c r="I393" s="151"/>
      <c r="L393" s="147"/>
      <c r="M393" s="152"/>
      <c r="T393" s="153"/>
      <c r="AT393" s="148" t="s">
        <v>151</v>
      </c>
      <c r="AU393" s="148" t="s">
        <v>82</v>
      </c>
      <c r="AV393" s="12" t="s">
        <v>82</v>
      </c>
      <c r="AW393" s="12" t="s">
        <v>4</v>
      </c>
      <c r="AX393" s="12" t="s">
        <v>78</v>
      </c>
      <c r="AY393" s="148" t="s">
        <v>131</v>
      </c>
    </row>
    <row r="394" spans="2:65" s="1" customFormat="1" ht="16.5" customHeight="1" x14ac:dyDescent="0.2">
      <c r="B394" s="33"/>
      <c r="C394" s="167" t="s">
        <v>596</v>
      </c>
      <c r="D394" s="167" t="s">
        <v>180</v>
      </c>
      <c r="E394" s="168" t="s">
        <v>597</v>
      </c>
      <c r="F394" s="169" t="s">
        <v>598</v>
      </c>
      <c r="G394" s="170" t="s">
        <v>157</v>
      </c>
      <c r="H394" s="171">
        <v>156.75</v>
      </c>
      <c r="I394" s="172"/>
      <c r="J394" s="173">
        <f>ROUND(I394*H394,2)</f>
        <v>0</v>
      </c>
      <c r="K394" s="169" t="s">
        <v>138</v>
      </c>
      <c r="L394" s="174"/>
      <c r="M394" s="175" t="s">
        <v>18</v>
      </c>
      <c r="N394" s="176" t="s">
        <v>44</v>
      </c>
      <c r="P394" s="137">
        <f>O394*H394</f>
        <v>0</v>
      </c>
      <c r="Q394" s="137">
        <v>3.0400000000000002E-3</v>
      </c>
      <c r="R394" s="137">
        <f>Q394*H394</f>
        <v>0.47652</v>
      </c>
      <c r="S394" s="137">
        <v>0</v>
      </c>
      <c r="T394" s="138">
        <f>S394*H394</f>
        <v>0</v>
      </c>
      <c r="AR394" s="139" t="s">
        <v>359</v>
      </c>
      <c r="AT394" s="139" t="s">
        <v>180</v>
      </c>
      <c r="AU394" s="139" t="s">
        <v>82</v>
      </c>
      <c r="AY394" s="18" t="s">
        <v>131</v>
      </c>
      <c r="BE394" s="140">
        <f>IF(N394="základní",J394,0)</f>
        <v>0</v>
      </c>
      <c r="BF394" s="140">
        <f>IF(N394="snížená",J394,0)</f>
        <v>0</v>
      </c>
      <c r="BG394" s="140">
        <f>IF(N394="zákl. přenesená",J394,0)</f>
        <v>0</v>
      </c>
      <c r="BH394" s="140">
        <f>IF(N394="sníž. přenesená",J394,0)</f>
        <v>0</v>
      </c>
      <c r="BI394" s="140">
        <f>IF(N394="nulová",J394,0)</f>
        <v>0</v>
      </c>
      <c r="BJ394" s="18" t="s">
        <v>78</v>
      </c>
      <c r="BK394" s="140">
        <f>ROUND(I394*H394,2)</f>
        <v>0</v>
      </c>
      <c r="BL394" s="18" t="s">
        <v>246</v>
      </c>
      <c r="BM394" s="139" t="s">
        <v>599</v>
      </c>
    </row>
    <row r="395" spans="2:65" s="1" customFormat="1" x14ac:dyDescent="0.2">
      <c r="B395" s="33"/>
      <c r="D395" s="141" t="s">
        <v>141</v>
      </c>
      <c r="F395" s="142" t="s">
        <v>598</v>
      </c>
      <c r="I395" s="143"/>
      <c r="L395" s="33"/>
      <c r="M395" s="144"/>
      <c r="T395" s="54"/>
      <c r="AT395" s="18" t="s">
        <v>141</v>
      </c>
      <c r="AU395" s="18" t="s">
        <v>82</v>
      </c>
    </row>
    <row r="396" spans="2:65" s="12" customFormat="1" x14ac:dyDescent="0.2">
      <c r="B396" s="147"/>
      <c r="D396" s="141" t="s">
        <v>151</v>
      </c>
      <c r="F396" s="149" t="s">
        <v>595</v>
      </c>
      <c r="H396" s="150">
        <v>156.75</v>
      </c>
      <c r="I396" s="151"/>
      <c r="L396" s="147"/>
      <c r="M396" s="152"/>
      <c r="T396" s="153"/>
      <c r="AT396" s="148" t="s">
        <v>151</v>
      </c>
      <c r="AU396" s="148" t="s">
        <v>82</v>
      </c>
      <c r="AV396" s="12" t="s">
        <v>82</v>
      </c>
      <c r="AW396" s="12" t="s">
        <v>4</v>
      </c>
      <c r="AX396" s="12" t="s">
        <v>78</v>
      </c>
      <c r="AY396" s="148" t="s">
        <v>131</v>
      </c>
    </row>
    <row r="397" spans="2:65" s="1" customFormat="1" ht="24.2" customHeight="1" x14ac:dyDescent="0.2">
      <c r="B397" s="33"/>
      <c r="C397" s="128" t="s">
        <v>600</v>
      </c>
      <c r="D397" s="128" t="s">
        <v>134</v>
      </c>
      <c r="E397" s="129" t="s">
        <v>601</v>
      </c>
      <c r="F397" s="130" t="s">
        <v>602</v>
      </c>
      <c r="G397" s="131" t="s">
        <v>157</v>
      </c>
      <c r="H397" s="132">
        <v>142.5</v>
      </c>
      <c r="I397" s="133"/>
      <c r="J397" s="134">
        <f>ROUND(I397*H397,2)</f>
        <v>0</v>
      </c>
      <c r="K397" s="130" t="s">
        <v>138</v>
      </c>
      <c r="L397" s="33"/>
      <c r="M397" s="135" t="s">
        <v>18</v>
      </c>
      <c r="N397" s="136" t="s">
        <v>44</v>
      </c>
      <c r="P397" s="137">
        <f>O397*H397</f>
        <v>0</v>
      </c>
      <c r="Q397" s="137">
        <v>0</v>
      </c>
      <c r="R397" s="137">
        <f>Q397*H397</f>
        <v>0</v>
      </c>
      <c r="S397" s="137">
        <v>2.4E-2</v>
      </c>
      <c r="T397" s="138">
        <f>S397*H397</f>
        <v>3.42</v>
      </c>
      <c r="AR397" s="139" t="s">
        <v>246</v>
      </c>
      <c r="AT397" s="139" t="s">
        <v>134</v>
      </c>
      <c r="AU397" s="139" t="s">
        <v>82</v>
      </c>
      <c r="AY397" s="18" t="s">
        <v>131</v>
      </c>
      <c r="BE397" s="140">
        <f>IF(N397="základní",J397,0)</f>
        <v>0</v>
      </c>
      <c r="BF397" s="140">
        <f>IF(N397="snížená",J397,0)</f>
        <v>0</v>
      </c>
      <c r="BG397" s="140">
        <f>IF(N397="zákl. přenesená",J397,0)</f>
        <v>0</v>
      </c>
      <c r="BH397" s="140">
        <f>IF(N397="sníž. přenesená",J397,0)</f>
        <v>0</v>
      </c>
      <c r="BI397" s="140">
        <f>IF(N397="nulová",J397,0)</f>
        <v>0</v>
      </c>
      <c r="BJ397" s="18" t="s">
        <v>78</v>
      </c>
      <c r="BK397" s="140">
        <f>ROUND(I397*H397,2)</f>
        <v>0</v>
      </c>
      <c r="BL397" s="18" t="s">
        <v>246</v>
      </c>
      <c r="BM397" s="139" t="s">
        <v>603</v>
      </c>
    </row>
    <row r="398" spans="2:65" s="1" customFormat="1" ht="19.5" x14ac:dyDescent="0.2">
      <c r="B398" s="33"/>
      <c r="D398" s="141" t="s">
        <v>141</v>
      </c>
      <c r="F398" s="142" t="s">
        <v>604</v>
      </c>
      <c r="I398" s="143"/>
      <c r="L398" s="33"/>
      <c r="M398" s="144"/>
      <c r="T398" s="54"/>
      <c r="AT398" s="18" t="s">
        <v>141</v>
      </c>
      <c r="AU398" s="18" t="s">
        <v>82</v>
      </c>
    </row>
    <row r="399" spans="2:65" s="1" customFormat="1" x14ac:dyDescent="0.2">
      <c r="B399" s="33"/>
      <c r="D399" s="145" t="s">
        <v>143</v>
      </c>
      <c r="F399" s="146" t="s">
        <v>605</v>
      </c>
      <c r="I399" s="143"/>
      <c r="L399" s="33"/>
      <c r="M399" s="144"/>
      <c r="T399" s="54"/>
      <c r="AT399" s="18" t="s">
        <v>143</v>
      </c>
      <c r="AU399" s="18" t="s">
        <v>82</v>
      </c>
    </row>
    <row r="400" spans="2:65" s="1" customFormat="1" ht="16.5" customHeight="1" x14ac:dyDescent="0.2">
      <c r="B400" s="33"/>
      <c r="C400" s="128" t="s">
        <v>606</v>
      </c>
      <c r="D400" s="128" t="s">
        <v>134</v>
      </c>
      <c r="E400" s="129" t="s">
        <v>607</v>
      </c>
      <c r="F400" s="130" t="s">
        <v>608</v>
      </c>
      <c r="G400" s="131" t="s">
        <v>281</v>
      </c>
      <c r="H400" s="132">
        <v>1.8069999999999999</v>
      </c>
      <c r="I400" s="133"/>
      <c r="J400" s="134">
        <f>ROUND(I400*H400,2)</f>
        <v>0</v>
      </c>
      <c r="K400" s="130" t="s">
        <v>138</v>
      </c>
      <c r="L400" s="33"/>
      <c r="M400" s="135" t="s">
        <v>18</v>
      </c>
      <c r="N400" s="136" t="s">
        <v>44</v>
      </c>
      <c r="P400" s="137">
        <f>O400*H400</f>
        <v>0</v>
      </c>
      <c r="Q400" s="137">
        <v>0</v>
      </c>
      <c r="R400" s="137">
        <f>Q400*H400</f>
        <v>0</v>
      </c>
      <c r="S400" s="137">
        <v>0</v>
      </c>
      <c r="T400" s="138">
        <f>S400*H400</f>
        <v>0</v>
      </c>
      <c r="AR400" s="139" t="s">
        <v>246</v>
      </c>
      <c r="AT400" s="139" t="s">
        <v>134</v>
      </c>
      <c r="AU400" s="139" t="s">
        <v>82</v>
      </c>
      <c r="AY400" s="18" t="s">
        <v>131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8" t="s">
        <v>78</v>
      </c>
      <c r="BK400" s="140">
        <f>ROUND(I400*H400,2)</f>
        <v>0</v>
      </c>
      <c r="BL400" s="18" t="s">
        <v>246</v>
      </c>
      <c r="BM400" s="139" t="s">
        <v>609</v>
      </c>
    </row>
    <row r="401" spans="2:65" s="1" customFormat="1" ht="19.5" x14ac:dyDescent="0.2">
      <c r="B401" s="33"/>
      <c r="D401" s="141" t="s">
        <v>141</v>
      </c>
      <c r="F401" s="142" t="s">
        <v>610</v>
      </c>
      <c r="I401" s="143"/>
      <c r="L401" s="33"/>
      <c r="M401" s="144"/>
      <c r="T401" s="54"/>
      <c r="AT401" s="18" t="s">
        <v>141</v>
      </c>
      <c r="AU401" s="18" t="s">
        <v>82</v>
      </c>
    </row>
    <row r="402" spans="2:65" s="1" customFormat="1" x14ac:dyDescent="0.2">
      <c r="B402" s="33"/>
      <c r="D402" s="145" t="s">
        <v>143</v>
      </c>
      <c r="F402" s="146" t="s">
        <v>611</v>
      </c>
      <c r="I402" s="143"/>
      <c r="L402" s="33"/>
      <c r="M402" s="144"/>
      <c r="T402" s="54"/>
      <c r="AT402" s="18" t="s">
        <v>143</v>
      </c>
      <c r="AU402" s="18" t="s">
        <v>82</v>
      </c>
    </row>
    <row r="403" spans="2:65" s="1" customFormat="1" ht="16.5" customHeight="1" x14ac:dyDescent="0.2">
      <c r="B403" s="33"/>
      <c r="C403" s="128" t="s">
        <v>612</v>
      </c>
      <c r="D403" s="128" t="s">
        <v>134</v>
      </c>
      <c r="E403" s="129" t="s">
        <v>613</v>
      </c>
      <c r="F403" s="130" t="s">
        <v>614</v>
      </c>
      <c r="G403" s="131" t="s">
        <v>281</v>
      </c>
      <c r="H403" s="132">
        <v>1.8069999999999999</v>
      </c>
      <c r="I403" s="133"/>
      <c r="J403" s="134">
        <f>ROUND(I403*H403,2)</f>
        <v>0</v>
      </c>
      <c r="K403" s="130" t="s">
        <v>138</v>
      </c>
      <c r="L403" s="33"/>
      <c r="M403" s="135" t="s">
        <v>18</v>
      </c>
      <c r="N403" s="136" t="s">
        <v>44</v>
      </c>
      <c r="P403" s="137">
        <f>O403*H403</f>
        <v>0</v>
      </c>
      <c r="Q403" s="137">
        <v>0</v>
      </c>
      <c r="R403" s="137">
        <f>Q403*H403</f>
        <v>0</v>
      </c>
      <c r="S403" s="137">
        <v>0</v>
      </c>
      <c r="T403" s="138">
        <f>S403*H403</f>
        <v>0</v>
      </c>
      <c r="AR403" s="139" t="s">
        <v>246</v>
      </c>
      <c r="AT403" s="139" t="s">
        <v>134</v>
      </c>
      <c r="AU403" s="139" t="s">
        <v>82</v>
      </c>
      <c r="AY403" s="18" t="s">
        <v>131</v>
      </c>
      <c r="BE403" s="140">
        <f>IF(N403="základní",J403,0)</f>
        <v>0</v>
      </c>
      <c r="BF403" s="140">
        <f>IF(N403="snížená",J403,0)</f>
        <v>0</v>
      </c>
      <c r="BG403" s="140">
        <f>IF(N403="zákl. přenesená",J403,0)</f>
        <v>0</v>
      </c>
      <c r="BH403" s="140">
        <f>IF(N403="sníž. přenesená",J403,0)</f>
        <v>0</v>
      </c>
      <c r="BI403" s="140">
        <f>IF(N403="nulová",J403,0)</f>
        <v>0</v>
      </c>
      <c r="BJ403" s="18" t="s">
        <v>78</v>
      </c>
      <c r="BK403" s="140">
        <f>ROUND(I403*H403,2)</f>
        <v>0</v>
      </c>
      <c r="BL403" s="18" t="s">
        <v>246</v>
      </c>
      <c r="BM403" s="139" t="s">
        <v>615</v>
      </c>
    </row>
    <row r="404" spans="2:65" s="1" customFormat="1" ht="19.5" x14ac:dyDescent="0.2">
      <c r="B404" s="33"/>
      <c r="D404" s="141" t="s">
        <v>141</v>
      </c>
      <c r="F404" s="142" t="s">
        <v>616</v>
      </c>
      <c r="I404" s="143"/>
      <c r="L404" s="33"/>
      <c r="M404" s="144"/>
      <c r="T404" s="54"/>
      <c r="AT404" s="18" t="s">
        <v>141</v>
      </c>
      <c r="AU404" s="18" t="s">
        <v>82</v>
      </c>
    </row>
    <row r="405" spans="2:65" s="1" customFormat="1" x14ac:dyDescent="0.2">
      <c r="B405" s="33"/>
      <c r="D405" s="145" t="s">
        <v>143</v>
      </c>
      <c r="F405" s="146" t="s">
        <v>617</v>
      </c>
      <c r="I405" s="143"/>
      <c r="L405" s="33"/>
      <c r="M405" s="144"/>
      <c r="T405" s="54"/>
      <c r="AT405" s="18" t="s">
        <v>143</v>
      </c>
      <c r="AU405" s="18" t="s">
        <v>82</v>
      </c>
    </row>
    <row r="406" spans="2:65" s="11" customFormat="1" ht="22.9" customHeight="1" x14ac:dyDescent="0.2">
      <c r="B406" s="116"/>
      <c r="D406" s="117" t="s">
        <v>72</v>
      </c>
      <c r="E406" s="126" t="s">
        <v>618</v>
      </c>
      <c r="F406" s="126" t="s">
        <v>619</v>
      </c>
      <c r="I406" s="119"/>
      <c r="J406" s="127">
        <f>BK406</f>
        <v>0</v>
      </c>
      <c r="L406" s="116"/>
      <c r="M406" s="121"/>
      <c r="P406" s="122">
        <f>SUM(P407:P425)</f>
        <v>0</v>
      </c>
      <c r="R406" s="122">
        <f>SUM(R407:R425)</f>
        <v>1.6983999999999999E-2</v>
      </c>
      <c r="T406" s="123">
        <f>SUM(T407:T425)</f>
        <v>6.8199999999999997E-2</v>
      </c>
      <c r="AR406" s="117" t="s">
        <v>82</v>
      </c>
      <c r="AT406" s="124" t="s">
        <v>72</v>
      </c>
      <c r="AU406" s="124" t="s">
        <v>78</v>
      </c>
      <c r="AY406" s="117" t="s">
        <v>131</v>
      </c>
      <c r="BK406" s="125">
        <f>SUM(BK407:BK425)</f>
        <v>0</v>
      </c>
    </row>
    <row r="407" spans="2:65" s="1" customFormat="1" ht="16.5" customHeight="1" x14ac:dyDescent="0.2">
      <c r="B407" s="33"/>
      <c r="C407" s="128" t="s">
        <v>620</v>
      </c>
      <c r="D407" s="128" t="s">
        <v>134</v>
      </c>
      <c r="E407" s="129" t="s">
        <v>621</v>
      </c>
      <c r="F407" s="130" t="s">
        <v>622</v>
      </c>
      <c r="G407" s="131" t="s">
        <v>195</v>
      </c>
      <c r="H407" s="132">
        <v>4.8</v>
      </c>
      <c r="I407" s="133"/>
      <c r="J407" s="134">
        <f>ROUND(I407*H407,2)</f>
        <v>0</v>
      </c>
      <c r="K407" s="130" t="s">
        <v>138</v>
      </c>
      <c r="L407" s="33"/>
      <c r="M407" s="135" t="s">
        <v>18</v>
      </c>
      <c r="N407" s="136" t="s">
        <v>44</v>
      </c>
      <c r="P407" s="137">
        <f>O407*H407</f>
        <v>0</v>
      </c>
      <c r="Q407" s="137">
        <v>1.9300000000000001E-3</v>
      </c>
      <c r="R407" s="137">
        <f>Q407*H407</f>
        <v>9.2639999999999997E-3</v>
      </c>
      <c r="S407" s="137">
        <v>0</v>
      </c>
      <c r="T407" s="138">
        <f>S407*H407</f>
        <v>0</v>
      </c>
      <c r="AR407" s="139" t="s">
        <v>246</v>
      </c>
      <c r="AT407" s="139" t="s">
        <v>134</v>
      </c>
      <c r="AU407" s="139" t="s">
        <v>82</v>
      </c>
      <c r="AY407" s="18" t="s">
        <v>131</v>
      </c>
      <c r="BE407" s="140">
        <f>IF(N407="základní",J407,0)</f>
        <v>0</v>
      </c>
      <c r="BF407" s="140">
        <f>IF(N407="snížená",J407,0)</f>
        <v>0</v>
      </c>
      <c r="BG407" s="140">
        <f>IF(N407="zákl. přenesená",J407,0)</f>
        <v>0</v>
      </c>
      <c r="BH407" s="140">
        <f>IF(N407="sníž. přenesená",J407,0)</f>
        <v>0</v>
      </c>
      <c r="BI407" s="140">
        <f>IF(N407="nulová",J407,0)</f>
        <v>0</v>
      </c>
      <c r="BJ407" s="18" t="s">
        <v>78</v>
      </c>
      <c r="BK407" s="140">
        <f>ROUND(I407*H407,2)</f>
        <v>0</v>
      </c>
      <c r="BL407" s="18" t="s">
        <v>246</v>
      </c>
      <c r="BM407" s="139" t="s">
        <v>623</v>
      </c>
    </row>
    <row r="408" spans="2:65" s="1" customFormat="1" x14ac:dyDescent="0.2">
      <c r="B408" s="33"/>
      <c r="D408" s="141" t="s">
        <v>141</v>
      </c>
      <c r="F408" s="142" t="s">
        <v>624</v>
      </c>
      <c r="I408" s="143"/>
      <c r="L408" s="33"/>
      <c r="M408" s="144"/>
      <c r="T408" s="54"/>
      <c r="AT408" s="18" t="s">
        <v>141</v>
      </c>
      <c r="AU408" s="18" t="s">
        <v>82</v>
      </c>
    </row>
    <row r="409" spans="2:65" s="1" customFormat="1" x14ac:dyDescent="0.2">
      <c r="B409" s="33"/>
      <c r="D409" s="145" t="s">
        <v>143</v>
      </c>
      <c r="F409" s="146" t="s">
        <v>625</v>
      </c>
      <c r="I409" s="143"/>
      <c r="L409" s="33"/>
      <c r="M409" s="144"/>
      <c r="T409" s="54"/>
      <c r="AT409" s="18" t="s">
        <v>143</v>
      </c>
      <c r="AU409" s="18" t="s">
        <v>82</v>
      </c>
    </row>
    <row r="410" spans="2:65" s="12" customFormat="1" x14ac:dyDescent="0.2">
      <c r="B410" s="147"/>
      <c r="D410" s="141" t="s">
        <v>151</v>
      </c>
      <c r="E410" s="148" t="s">
        <v>18</v>
      </c>
      <c r="F410" s="149" t="s">
        <v>626</v>
      </c>
      <c r="H410" s="150">
        <v>4.8</v>
      </c>
      <c r="I410" s="151"/>
      <c r="L410" s="147"/>
      <c r="M410" s="152"/>
      <c r="T410" s="153"/>
      <c r="AT410" s="148" t="s">
        <v>151</v>
      </c>
      <c r="AU410" s="148" t="s">
        <v>82</v>
      </c>
      <c r="AV410" s="12" t="s">
        <v>82</v>
      </c>
      <c r="AW410" s="12" t="s">
        <v>32</v>
      </c>
      <c r="AX410" s="12" t="s">
        <v>78</v>
      </c>
      <c r="AY410" s="148" t="s">
        <v>131</v>
      </c>
    </row>
    <row r="411" spans="2:65" s="1" customFormat="1" ht="16.5" customHeight="1" x14ac:dyDescent="0.2">
      <c r="B411" s="33"/>
      <c r="C411" s="128" t="s">
        <v>627</v>
      </c>
      <c r="D411" s="128" t="s">
        <v>134</v>
      </c>
      <c r="E411" s="129" t="s">
        <v>628</v>
      </c>
      <c r="F411" s="130" t="s">
        <v>629</v>
      </c>
      <c r="G411" s="131" t="s">
        <v>137</v>
      </c>
      <c r="H411" s="132">
        <v>4</v>
      </c>
      <c r="I411" s="133"/>
      <c r="J411" s="134">
        <f>ROUND(I411*H411,2)</f>
        <v>0</v>
      </c>
      <c r="K411" s="130" t="s">
        <v>138</v>
      </c>
      <c r="L411" s="33"/>
      <c r="M411" s="135" t="s">
        <v>18</v>
      </c>
      <c r="N411" s="136" t="s">
        <v>44</v>
      </c>
      <c r="P411" s="137">
        <f>O411*H411</f>
        <v>0</v>
      </c>
      <c r="Q411" s="137">
        <v>0</v>
      </c>
      <c r="R411" s="137">
        <f>Q411*H411</f>
        <v>0</v>
      </c>
      <c r="S411" s="137">
        <v>1.7049999999999999E-2</v>
      </c>
      <c r="T411" s="138">
        <f>S411*H411</f>
        <v>6.8199999999999997E-2</v>
      </c>
      <c r="AR411" s="139" t="s">
        <v>246</v>
      </c>
      <c r="AT411" s="139" t="s">
        <v>134</v>
      </c>
      <c r="AU411" s="139" t="s">
        <v>82</v>
      </c>
      <c r="AY411" s="18" t="s">
        <v>131</v>
      </c>
      <c r="BE411" s="140">
        <f>IF(N411="základní",J411,0)</f>
        <v>0</v>
      </c>
      <c r="BF411" s="140">
        <f>IF(N411="snížená",J411,0)</f>
        <v>0</v>
      </c>
      <c r="BG411" s="140">
        <f>IF(N411="zákl. přenesená",J411,0)</f>
        <v>0</v>
      </c>
      <c r="BH411" s="140">
        <f>IF(N411="sníž. přenesená",J411,0)</f>
        <v>0</v>
      </c>
      <c r="BI411" s="140">
        <f>IF(N411="nulová",J411,0)</f>
        <v>0</v>
      </c>
      <c r="BJ411" s="18" t="s">
        <v>78</v>
      </c>
      <c r="BK411" s="140">
        <f>ROUND(I411*H411,2)</f>
        <v>0</v>
      </c>
      <c r="BL411" s="18" t="s">
        <v>246</v>
      </c>
      <c r="BM411" s="139" t="s">
        <v>630</v>
      </c>
    </row>
    <row r="412" spans="2:65" s="1" customFormat="1" x14ac:dyDescent="0.2">
      <c r="B412" s="33"/>
      <c r="D412" s="141" t="s">
        <v>141</v>
      </c>
      <c r="F412" s="142" t="s">
        <v>631</v>
      </c>
      <c r="I412" s="143"/>
      <c r="L412" s="33"/>
      <c r="M412" s="144"/>
      <c r="T412" s="54"/>
      <c r="AT412" s="18" t="s">
        <v>141</v>
      </c>
      <c r="AU412" s="18" t="s">
        <v>82</v>
      </c>
    </row>
    <row r="413" spans="2:65" s="1" customFormat="1" x14ac:dyDescent="0.2">
      <c r="B413" s="33"/>
      <c r="D413" s="145" t="s">
        <v>143</v>
      </c>
      <c r="F413" s="146" t="s">
        <v>632</v>
      </c>
      <c r="I413" s="143"/>
      <c r="L413" s="33"/>
      <c r="M413" s="144"/>
      <c r="T413" s="54"/>
      <c r="AT413" s="18" t="s">
        <v>143</v>
      </c>
      <c r="AU413" s="18" t="s">
        <v>82</v>
      </c>
    </row>
    <row r="414" spans="2:65" s="1" customFormat="1" ht="16.5" customHeight="1" x14ac:dyDescent="0.2">
      <c r="B414" s="33"/>
      <c r="C414" s="128" t="s">
        <v>633</v>
      </c>
      <c r="D414" s="128" t="s">
        <v>134</v>
      </c>
      <c r="E414" s="129" t="s">
        <v>634</v>
      </c>
      <c r="F414" s="130" t="s">
        <v>635</v>
      </c>
      <c r="G414" s="131" t="s">
        <v>137</v>
      </c>
      <c r="H414" s="132">
        <v>4</v>
      </c>
      <c r="I414" s="133"/>
      <c r="J414" s="134">
        <f>ROUND(I414*H414,2)</f>
        <v>0</v>
      </c>
      <c r="K414" s="130" t="s">
        <v>138</v>
      </c>
      <c r="L414" s="33"/>
      <c r="M414" s="135" t="s">
        <v>18</v>
      </c>
      <c r="N414" s="136" t="s">
        <v>44</v>
      </c>
      <c r="P414" s="137">
        <f>O414*H414</f>
        <v>0</v>
      </c>
      <c r="Q414" s="137">
        <v>1.9300000000000001E-3</v>
      </c>
      <c r="R414" s="137">
        <f>Q414*H414</f>
        <v>7.7200000000000003E-3</v>
      </c>
      <c r="S414" s="137">
        <v>0</v>
      </c>
      <c r="T414" s="138">
        <f>S414*H414</f>
        <v>0</v>
      </c>
      <c r="AR414" s="139" t="s">
        <v>246</v>
      </c>
      <c r="AT414" s="139" t="s">
        <v>134</v>
      </c>
      <c r="AU414" s="139" t="s">
        <v>82</v>
      </c>
      <c r="AY414" s="18" t="s">
        <v>131</v>
      </c>
      <c r="BE414" s="140">
        <f>IF(N414="základní",J414,0)</f>
        <v>0</v>
      </c>
      <c r="BF414" s="140">
        <f>IF(N414="snížená",J414,0)</f>
        <v>0</v>
      </c>
      <c r="BG414" s="140">
        <f>IF(N414="zákl. přenesená",J414,0)</f>
        <v>0</v>
      </c>
      <c r="BH414" s="140">
        <f>IF(N414="sníž. přenesená",J414,0)</f>
        <v>0</v>
      </c>
      <c r="BI414" s="140">
        <f>IF(N414="nulová",J414,0)</f>
        <v>0</v>
      </c>
      <c r="BJ414" s="18" t="s">
        <v>78</v>
      </c>
      <c r="BK414" s="140">
        <f>ROUND(I414*H414,2)</f>
        <v>0</v>
      </c>
      <c r="BL414" s="18" t="s">
        <v>246</v>
      </c>
      <c r="BM414" s="139" t="s">
        <v>636</v>
      </c>
    </row>
    <row r="415" spans="2:65" s="1" customFormat="1" x14ac:dyDescent="0.2">
      <c r="B415" s="33"/>
      <c r="D415" s="141" t="s">
        <v>141</v>
      </c>
      <c r="F415" s="142" t="s">
        <v>637</v>
      </c>
      <c r="I415" s="143"/>
      <c r="L415" s="33"/>
      <c r="M415" s="144"/>
      <c r="T415" s="54"/>
      <c r="AT415" s="18" t="s">
        <v>141</v>
      </c>
      <c r="AU415" s="18" t="s">
        <v>82</v>
      </c>
    </row>
    <row r="416" spans="2:65" s="1" customFormat="1" x14ac:dyDescent="0.2">
      <c r="B416" s="33"/>
      <c r="D416" s="145" t="s">
        <v>143</v>
      </c>
      <c r="F416" s="146" t="s">
        <v>638</v>
      </c>
      <c r="I416" s="143"/>
      <c r="L416" s="33"/>
      <c r="M416" s="144"/>
      <c r="T416" s="54"/>
      <c r="AT416" s="18" t="s">
        <v>143</v>
      </c>
      <c r="AU416" s="18" t="s">
        <v>82</v>
      </c>
    </row>
    <row r="417" spans="2:65" s="1" customFormat="1" ht="16.5" customHeight="1" x14ac:dyDescent="0.2">
      <c r="B417" s="33"/>
      <c r="C417" s="128" t="s">
        <v>639</v>
      </c>
      <c r="D417" s="128" t="s">
        <v>134</v>
      </c>
      <c r="E417" s="129" t="s">
        <v>640</v>
      </c>
      <c r="F417" s="130" t="s">
        <v>641</v>
      </c>
      <c r="G417" s="131" t="s">
        <v>195</v>
      </c>
      <c r="H417" s="132">
        <v>4.8</v>
      </c>
      <c r="I417" s="133"/>
      <c r="J417" s="134">
        <f>ROUND(I417*H417,2)</f>
        <v>0</v>
      </c>
      <c r="K417" s="130" t="s">
        <v>138</v>
      </c>
      <c r="L417" s="33"/>
      <c r="M417" s="135" t="s">
        <v>18</v>
      </c>
      <c r="N417" s="136" t="s">
        <v>44</v>
      </c>
      <c r="P417" s="137">
        <f>O417*H417</f>
        <v>0</v>
      </c>
      <c r="Q417" s="137">
        <v>0</v>
      </c>
      <c r="R417" s="137">
        <f>Q417*H417</f>
        <v>0</v>
      </c>
      <c r="S417" s="137">
        <v>0</v>
      </c>
      <c r="T417" s="138">
        <f>S417*H417</f>
        <v>0</v>
      </c>
      <c r="AR417" s="139" t="s">
        <v>246</v>
      </c>
      <c r="AT417" s="139" t="s">
        <v>134</v>
      </c>
      <c r="AU417" s="139" t="s">
        <v>82</v>
      </c>
      <c r="AY417" s="18" t="s">
        <v>131</v>
      </c>
      <c r="BE417" s="140">
        <f>IF(N417="základní",J417,0)</f>
        <v>0</v>
      </c>
      <c r="BF417" s="140">
        <f>IF(N417="snížená",J417,0)</f>
        <v>0</v>
      </c>
      <c r="BG417" s="140">
        <f>IF(N417="zákl. přenesená",J417,0)</f>
        <v>0</v>
      </c>
      <c r="BH417" s="140">
        <f>IF(N417="sníž. přenesená",J417,0)</f>
        <v>0</v>
      </c>
      <c r="BI417" s="140">
        <f>IF(N417="nulová",J417,0)</f>
        <v>0</v>
      </c>
      <c r="BJ417" s="18" t="s">
        <v>78</v>
      </c>
      <c r="BK417" s="140">
        <f>ROUND(I417*H417,2)</f>
        <v>0</v>
      </c>
      <c r="BL417" s="18" t="s">
        <v>246</v>
      </c>
      <c r="BM417" s="139" t="s">
        <v>642</v>
      </c>
    </row>
    <row r="418" spans="2:65" s="1" customFormat="1" x14ac:dyDescent="0.2">
      <c r="B418" s="33"/>
      <c r="D418" s="141" t="s">
        <v>141</v>
      </c>
      <c r="F418" s="142" t="s">
        <v>643</v>
      </c>
      <c r="I418" s="143"/>
      <c r="L418" s="33"/>
      <c r="M418" s="144"/>
      <c r="T418" s="54"/>
      <c r="AT418" s="18" t="s">
        <v>141</v>
      </c>
      <c r="AU418" s="18" t="s">
        <v>82</v>
      </c>
    </row>
    <row r="419" spans="2:65" s="1" customFormat="1" x14ac:dyDescent="0.2">
      <c r="B419" s="33"/>
      <c r="D419" s="145" t="s">
        <v>143</v>
      </c>
      <c r="F419" s="146" t="s">
        <v>644</v>
      </c>
      <c r="I419" s="143"/>
      <c r="L419" s="33"/>
      <c r="M419" s="144"/>
      <c r="T419" s="54"/>
      <c r="AT419" s="18" t="s">
        <v>143</v>
      </c>
      <c r="AU419" s="18" t="s">
        <v>82</v>
      </c>
    </row>
    <row r="420" spans="2:65" s="1" customFormat="1" ht="16.5" customHeight="1" x14ac:dyDescent="0.2">
      <c r="B420" s="33"/>
      <c r="C420" s="128" t="s">
        <v>645</v>
      </c>
      <c r="D420" s="128" t="s">
        <v>134</v>
      </c>
      <c r="E420" s="129" t="s">
        <v>646</v>
      </c>
      <c r="F420" s="130" t="s">
        <v>647</v>
      </c>
      <c r="G420" s="131" t="s">
        <v>281</v>
      </c>
      <c r="H420" s="132">
        <v>1.7000000000000001E-2</v>
      </c>
      <c r="I420" s="133"/>
      <c r="J420" s="134">
        <f>ROUND(I420*H420,2)</f>
        <v>0</v>
      </c>
      <c r="K420" s="130" t="s">
        <v>138</v>
      </c>
      <c r="L420" s="33"/>
      <c r="M420" s="135" t="s">
        <v>18</v>
      </c>
      <c r="N420" s="136" t="s">
        <v>44</v>
      </c>
      <c r="P420" s="137">
        <f>O420*H420</f>
        <v>0</v>
      </c>
      <c r="Q420" s="137">
        <v>0</v>
      </c>
      <c r="R420" s="137">
        <f>Q420*H420</f>
        <v>0</v>
      </c>
      <c r="S420" s="137">
        <v>0</v>
      </c>
      <c r="T420" s="138">
        <f>S420*H420</f>
        <v>0</v>
      </c>
      <c r="AR420" s="139" t="s">
        <v>246</v>
      </c>
      <c r="AT420" s="139" t="s">
        <v>134</v>
      </c>
      <c r="AU420" s="139" t="s">
        <v>82</v>
      </c>
      <c r="AY420" s="18" t="s">
        <v>131</v>
      </c>
      <c r="BE420" s="140">
        <f>IF(N420="základní",J420,0)</f>
        <v>0</v>
      </c>
      <c r="BF420" s="140">
        <f>IF(N420="snížená",J420,0)</f>
        <v>0</v>
      </c>
      <c r="BG420" s="140">
        <f>IF(N420="zákl. přenesená",J420,0)</f>
        <v>0</v>
      </c>
      <c r="BH420" s="140">
        <f>IF(N420="sníž. přenesená",J420,0)</f>
        <v>0</v>
      </c>
      <c r="BI420" s="140">
        <f>IF(N420="nulová",J420,0)</f>
        <v>0</v>
      </c>
      <c r="BJ420" s="18" t="s">
        <v>78</v>
      </c>
      <c r="BK420" s="140">
        <f>ROUND(I420*H420,2)</f>
        <v>0</v>
      </c>
      <c r="BL420" s="18" t="s">
        <v>246</v>
      </c>
      <c r="BM420" s="139" t="s">
        <v>648</v>
      </c>
    </row>
    <row r="421" spans="2:65" s="1" customFormat="1" ht="19.5" x14ac:dyDescent="0.2">
      <c r="B421" s="33"/>
      <c r="D421" s="141" t="s">
        <v>141</v>
      </c>
      <c r="F421" s="142" t="s">
        <v>649</v>
      </c>
      <c r="I421" s="143"/>
      <c r="L421" s="33"/>
      <c r="M421" s="144"/>
      <c r="T421" s="54"/>
      <c r="AT421" s="18" t="s">
        <v>141</v>
      </c>
      <c r="AU421" s="18" t="s">
        <v>82</v>
      </c>
    </row>
    <row r="422" spans="2:65" s="1" customFormat="1" x14ac:dyDescent="0.2">
      <c r="B422" s="33"/>
      <c r="D422" s="145" t="s">
        <v>143</v>
      </c>
      <c r="F422" s="146" t="s">
        <v>650</v>
      </c>
      <c r="I422" s="143"/>
      <c r="L422" s="33"/>
      <c r="M422" s="144"/>
      <c r="T422" s="54"/>
      <c r="AT422" s="18" t="s">
        <v>143</v>
      </c>
      <c r="AU422" s="18" t="s">
        <v>82</v>
      </c>
    </row>
    <row r="423" spans="2:65" s="1" customFormat="1" ht="16.5" customHeight="1" x14ac:dyDescent="0.2">
      <c r="B423" s="33"/>
      <c r="C423" s="128" t="s">
        <v>651</v>
      </c>
      <c r="D423" s="128" t="s">
        <v>134</v>
      </c>
      <c r="E423" s="129" t="s">
        <v>652</v>
      </c>
      <c r="F423" s="130" t="s">
        <v>653</v>
      </c>
      <c r="G423" s="131" t="s">
        <v>281</v>
      </c>
      <c r="H423" s="132">
        <v>1.7000000000000001E-2</v>
      </c>
      <c r="I423" s="133"/>
      <c r="J423" s="134">
        <f>ROUND(I423*H423,2)</f>
        <v>0</v>
      </c>
      <c r="K423" s="130" t="s">
        <v>138</v>
      </c>
      <c r="L423" s="33"/>
      <c r="M423" s="135" t="s">
        <v>18</v>
      </c>
      <c r="N423" s="136" t="s">
        <v>44</v>
      </c>
      <c r="P423" s="137">
        <f>O423*H423</f>
        <v>0</v>
      </c>
      <c r="Q423" s="137">
        <v>0</v>
      </c>
      <c r="R423" s="137">
        <f>Q423*H423</f>
        <v>0</v>
      </c>
      <c r="S423" s="137">
        <v>0</v>
      </c>
      <c r="T423" s="138">
        <f>S423*H423</f>
        <v>0</v>
      </c>
      <c r="AR423" s="139" t="s">
        <v>246</v>
      </c>
      <c r="AT423" s="139" t="s">
        <v>134</v>
      </c>
      <c r="AU423" s="139" t="s">
        <v>82</v>
      </c>
      <c r="AY423" s="18" t="s">
        <v>131</v>
      </c>
      <c r="BE423" s="140">
        <f>IF(N423="základní",J423,0)</f>
        <v>0</v>
      </c>
      <c r="BF423" s="140">
        <f>IF(N423="snížená",J423,0)</f>
        <v>0</v>
      </c>
      <c r="BG423" s="140">
        <f>IF(N423="zákl. přenesená",J423,0)</f>
        <v>0</v>
      </c>
      <c r="BH423" s="140">
        <f>IF(N423="sníž. přenesená",J423,0)</f>
        <v>0</v>
      </c>
      <c r="BI423" s="140">
        <f>IF(N423="nulová",J423,0)</f>
        <v>0</v>
      </c>
      <c r="BJ423" s="18" t="s">
        <v>78</v>
      </c>
      <c r="BK423" s="140">
        <f>ROUND(I423*H423,2)</f>
        <v>0</v>
      </c>
      <c r="BL423" s="18" t="s">
        <v>246</v>
      </c>
      <c r="BM423" s="139" t="s">
        <v>654</v>
      </c>
    </row>
    <row r="424" spans="2:65" s="1" customFormat="1" ht="19.5" x14ac:dyDescent="0.2">
      <c r="B424" s="33"/>
      <c r="D424" s="141" t="s">
        <v>141</v>
      </c>
      <c r="F424" s="142" t="s">
        <v>655</v>
      </c>
      <c r="I424" s="143"/>
      <c r="L424" s="33"/>
      <c r="M424" s="144"/>
      <c r="T424" s="54"/>
      <c r="AT424" s="18" t="s">
        <v>141</v>
      </c>
      <c r="AU424" s="18" t="s">
        <v>82</v>
      </c>
    </row>
    <row r="425" spans="2:65" s="1" customFormat="1" x14ac:dyDescent="0.2">
      <c r="B425" s="33"/>
      <c r="D425" s="145" t="s">
        <v>143</v>
      </c>
      <c r="F425" s="146" t="s">
        <v>656</v>
      </c>
      <c r="I425" s="143"/>
      <c r="L425" s="33"/>
      <c r="M425" s="144"/>
      <c r="T425" s="54"/>
      <c r="AT425" s="18" t="s">
        <v>143</v>
      </c>
      <c r="AU425" s="18" t="s">
        <v>82</v>
      </c>
    </row>
    <row r="426" spans="2:65" s="11" customFormat="1" ht="22.9" customHeight="1" x14ac:dyDescent="0.2">
      <c r="B426" s="116"/>
      <c r="D426" s="117" t="s">
        <v>72</v>
      </c>
      <c r="E426" s="126" t="s">
        <v>657</v>
      </c>
      <c r="F426" s="126" t="s">
        <v>658</v>
      </c>
      <c r="I426" s="119"/>
      <c r="J426" s="127">
        <f>BK426</f>
        <v>0</v>
      </c>
      <c r="L426" s="116"/>
      <c r="M426" s="121"/>
      <c r="P426" s="122">
        <f>SUM(P427:P439)</f>
        <v>0</v>
      </c>
      <c r="R426" s="122">
        <f>SUM(R427:R439)</f>
        <v>0</v>
      </c>
      <c r="T426" s="123">
        <f>SUM(T427:T439)</f>
        <v>0</v>
      </c>
      <c r="AR426" s="117" t="s">
        <v>82</v>
      </c>
      <c r="AT426" s="124" t="s">
        <v>72</v>
      </c>
      <c r="AU426" s="124" t="s">
        <v>78</v>
      </c>
      <c r="AY426" s="117" t="s">
        <v>131</v>
      </c>
      <c r="BK426" s="125">
        <f>SUM(BK427:BK439)</f>
        <v>0</v>
      </c>
    </row>
    <row r="427" spans="2:65" s="1" customFormat="1" ht="21.75" customHeight="1" x14ac:dyDescent="0.2">
      <c r="B427" s="33"/>
      <c r="C427" s="128" t="s">
        <v>659</v>
      </c>
      <c r="D427" s="128" t="s">
        <v>134</v>
      </c>
      <c r="E427" s="129" t="s">
        <v>660</v>
      </c>
      <c r="F427" s="130" t="s">
        <v>661</v>
      </c>
      <c r="G427" s="131" t="s">
        <v>137</v>
      </c>
      <c r="H427" s="132">
        <v>32</v>
      </c>
      <c r="I427" s="133"/>
      <c r="J427" s="134">
        <f>ROUND(I427*H427,2)</f>
        <v>0</v>
      </c>
      <c r="K427" s="130" t="s">
        <v>138</v>
      </c>
      <c r="L427" s="33"/>
      <c r="M427" s="135" t="s">
        <v>18</v>
      </c>
      <c r="N427" s="136" t="s">
        <v>44</v>
      </c>
      <c r="P427" s="137">
        <f>O427*H427</f>
        <v>0</v>
      </c>
      <c r="Q427" s="137">
        <v>0</v>
      </c>
      <c r="R427" s="137">
        <f>Q427*H427</f>
        <v>0</v>
      </c>
      <c r="S427" s="137">
        <v>0</v>
      </c>
      <c r="T427" s="138">
        <f>S427*H427</f>
        <v>0</v>
      </c>
      <c r="AR427" s="139" t="s">
        <v>246</v>
      </c>
      <c r="AT427" s="139" t="s">
        <v>134</v>
      </c>
      <c r="AU427" s="139" t="s">
        <v>82</v>
      </c>
      <c r="AY427" s="18" t="s">
        <v>131</v>
      </c>
      <c r="BE427" s="140">
        <f>IF(N427="základní",J427,0)</f>
        <v>0</v>
      </c>
      <c r="BF427" s="140">
        <f>IF(N427="snížená",J427,0)</f>
        <v>0</v>
      </c>
      <c r="BG427" s="140">
        <f>IF(N427="zákl. přenesená",J427,0)</f>
        <v>0</v>
      </c>
      <c r="BH427" s="140">
        <f>IF(N427="sníž. přenesená",J427,0)</f>
        <v>0</v>
      </c>
      <c r="BI427" s="140">
        <f>IF(N427="nulová",J427,0)</f>
        <v>0</v>
      </c>
      <c r="BJ427" s="18" t="s">
        <v>78</v>
      </c>
      <c r="BK427" s="140">
        <f>ROUND(I427*H427,2)</f>
        <v>0</v>
      </c>
      <c r="BL427" s="18" t="s">
        <v>246</v>
      </c>
      <c r="BM427" s="139" t="s">
        <v>662</v>
      </c>
    </row>
    <row r="428" spans="2:65" s="1" customFormat="1" ht="19.5" x14ac:dyDescent="0.2">
      <c r="B428" s="33"/>
      <c r="D428" s="141" t="s">
        <v>141</v>
      </c>
      <c r="F428" s="142" t="s">
        <v>663</v>
      </c>
      <c r="I428" s="143"/>
      <c r="L428" s="33"/>
      <c r="M428" s="144"/>
      <c r="T428" s="54"/>
      <c r="AT428" s="18" t="s">
        <v>141</v>
      </c>
      <c r="AU428" s="18" t="s">
        <v>82</v>
      </c>
    </row>
    <row r="429" spans="2:65" s="1" customFormat="1" x14ac:dyDescent="0.2">
      <c r="B429" s="33"/>
      <c r="D429" s="145" t="s">
        <v>143</v>
      </c>
      <c r="F429" s="146" t="s">
        <v>664</v>
      </c>
      <c r="I429" s="143"/>
      <c r="L429" s="33"/>
      <c r="M429" s="144"/>
      <c r="T429" s="54"/>
      <c r="AT429" s="18" t="s">
        <v>143</v>
      </c>
      <c r="AU429" s="18" t="s">
        <v>82</v>
      </c>
    </row>
    <row r="430" spans="2:65" s="1" customFormat="1" ht="37.9" customHeight="1" x14ac:dyDescent="0.2">
      <c r="B430" s="33"/>
      <c r="C430" s="167" t="s">
        <v>665</v>
      </c>
      <c r="D430" s="167" t="s">
        <v>180</v>
      </c>
      <c r="E430" s="168" t="s">
        <v>666</v>
      </c>
      <c r="F430" s="169" t="s">
        <v>667</v>
      </c>
      <c r="G430" s="170" t="s">
        <v>137</v>
      </c>
      <c r="H430" s="171">
        <v>32</v>
      </c>
      <c r="I430" s="172"/>
      <c r="J430" s="173">
        <f>ROUND(I430*H430,2)</f>
        <v>0</v>
      </c>
      <c r="K430" s="169" t="s">
        <v>355</v>
      </c>
      <c r="L430" s="174"/>
      <c r="M430" s="175" t="s">
        <v>18</v>
      </c>
      <c r="N430" s="176" t="s">
        <v>44</v>
      </c>
      <c r="P430" s="137">
        <f>O430*H430</f>
        <v>0</v>
      </c>
      <c r="Q430" s="137">
        <v>0</v>
      </c>
      <c r="R430" s="137">
        <f>Q430*H430</f>
        <v>0</v>
      </c>
      <c r="S430" s="137">
        <v>0</v>
      </c>
      <c r="T430" s="138">
        <f>S430*H430</f>
        <v>0</v>
      </c>
      <c r="AR430" s="139" t="s">
        <v>359</v>
      </c>
      <c r="AT430" s="139" t="s">
        <v>180</v>
      </c>
      <c r="AU430" s="139" t="s">
        <v>82</v>
      </c>
      <c r="AY430" s="18" t="s">
        <v>131</v>
      </c>
      <c r="BE430" s="140">
        <f>IF(N430="základní",J430,0)</f>
        <v>0</v>
      </c>
      <c r="BF430" s="140">
        <f>IF(N430="snížená",J430,0)</f>
        <v>0</v>
      </c>
      <c r="BG430" s="140">
        <f>IF(N430="zákl. přenesená",J430,0)</f>
        <v>0</v>
      </c>
      <c r="BH430" s="140">
        <f>IF(N430="sníž. přenesená",J430,0)</f>
        <v>0</v>
      </c>
      <c r="BI430" s="140">
        <f>IF(N430="nulová",J430,0)</f>
        <v>0</v>
      </c>
      <c r="BJ430" s="18" t="s">
        <v>78</v>
      </c>
      <c r="BK430" s="140">
        <f>ROUND(I430*H430,2)</f>
        <v>0</v>
      </c>
      <c r="BL430" s="18" t="s">
        <v>246</v>
      </c>
      <c r="BM430" s="139" t="s">
        <v>668</v>
      </c>
    </row>
    <row r="431" spans="2:65" s="1" customFormat="1" ht="48.75" x14ac:dyDescent="0.2">
      <c r="B431" s="33"/>
      <c r="D431" s="141" t="s">
        <v>141</v>
      </c>
      <c r="F431" s="142" t="s">
        <v>669</v>
      </c>
      <c r="I431" s="143"/>
      <c r="L431" s="33"/>
      <c r="M431" s="144"/>
      <c r="T431" s="54"/>
      <c r="AT431" s="18" t="s">
        <v>141</v>
      </c>
      <c r="AU431" s="18" t="s">
        <v>82</v>
      </c>
    </row>
    <row r="432" spans="2:65" s="1" customFormat="1" ht="16.5" customHeight="1" x14ac:dyDescent="0.2">
      <c r="B432" s="33"/>
      <c r="C432" s="128" t="s">
        <v>670</v>
      </c>
      <c r="D432" s="128" t="s">
        <v>134</v>
      </c>
      <c r="E432" s="129" t="s">
        <v>671</v>
      </c>
      <c r="F432" s="130" t="s">
        <v>672</v>
      </c>
      <c r="G432" s="131" t="s">
        <v>137</v>
      </c>
      <c r="H432" s="132">
        <v>1</v>
      </c>
      <c r="I432" s="133"/>
      <c r="J432" s="134">
        <f>ROUND(I432*H432,2)</f>
        <v>0</v>
      </c>
      <c r="K432" s="130" t="s">
        <v>138</v>
      </c>
      <c r="L432" s="33"/>
      <c r="M432" s="135" t="s">
        <v>18</v>
      </c>
      <c r="N432" s="136" t="s">
        <v>44</v>
      </c>
      <c r="P432" s="137">
        <f>O432*H432</f>
        <v>0</v>
      </c>
      <c r="Q432" s="137">
        <v>0</v>
      </c>
      <c r="R432" s="137">
        <f>Q432*H432</f>
        <v>0</v>
      </c>
      <c r="S432" s="137">
        <v>0</v>
      </c>
      <c r="T432" s="138">
        <f>S432*H432</f>
        <v>0</v>
      </c>
      <c r="AR432" s="139" t="s">
        <v>246</v>
      </c>
      <c r="AT432" s="139" t="s">
        <v>134</v>
      </c>
      <c r="AU432" s="139" t="s">
        <v>82</v>
      </c>
      <c r="AY432" s="18" t="s">
        <v>131</v>
      </c>
      <c r="BE432" s="140">
        <f>IF(N432="základní",J432,0)</f>
        <v>0</v>
      </c>
      <c r="BF432" s="140">
        <f>IF(N432="snížená",J432,0)</f>
        <v>0</v>
      </c>
      <c r="BG432" s="140">
        <f>IF(N432="zákl. přenesená",J432,0)</f>
        <v>0</v>
      </c>
      <c r="BH432" s="140">
        <f>IF(N432="sníž. přenesená",J432,0)</f>
        <v>0</v>
      </c>
      <c r="BI432" s="140">
        <f>IF(N432="nulová",J432,0)</f>
        <v>0</v>
      </c>
      <c r="BJ432" s="18" t="s">
        <v>78</v>
      </c>
      <c r="BK432" s="140">
        <f>ROUND(I432*H432,2)</f>
        <v>0</v>
      </c>
      <c r="BL432" s="18" t="s">
        <v>246</v>
      </c>
      <c r="BM432" s="139" t="s">
        <v>673</v>
      </c>
    </row>
    <row r="433" spans="2:65" s="1" customFormat="1" ht="19.5" x14ac:dyDescent="0.2">
      <c r="B433" s="33"/>
      <c r="D433" s="141" t="s">
        <v>141</v>
      </c>
      <c r="F433" s="142" t="s">
        <v>674</v>
      </c>
      <c r="I433" s="143"/>
      <c r="L433" s="33"/>
      <c r="M433" s="144"/>
      <c r="T433" s="54"/>
      <c r="AT433" s="18" t="s">
        <v>141</v>
      </c>
      <c r="AU433" s="18" t="s">
        <v>82</v>
      </c>
    </row>
    <row r="434" spans="2:65" s="1" customFormat="1" x14ac:dyDescent="0.2">
      <c r="B434" s="33"/>
      <c r="D434" s="145" t="s">
        <v>143</v>
      </c>
      <c r="F434" s="146" t="s">
        <v>675</v>
      </c>
      <c r="I434" s="143"/>
      <c r="L434" s="33"/>
      <c r="M434" s="144"/>
      <c r="T434" s="54"/>
      <c r="AT434" s="18" t="s">
        <v>143</v>
      </c>
      <c r="AU434" s="18" t="s">
        <v>82</v>
      </c>
    </row>
    <row r="435" spans="2:65" s="1" customFormat="1" ht="16.5" customHeight="1" x14ac:dyDescent="0.2">
      <c r="B435" s="33"/>
      <c r="C435" s="128" t="s">
        <v>676</v>
      </c>
      <c r="D435" s="128" t="s">
        <v>134</v>
      </c>
      <c r="E435" s="129" t="s">
        <v>677</v>
      </c>
      <c r="F435" s="130" t="s">
        <v>678</v>
      </c>
      <c r="G435" s="131" t="s">
        <v>679</v>
      </c>
      <c r="H435" s="184"/>
      <c r="I435" s="133"/>
      <c r="J435" s="134">
        <f>ROUND(I435*H435,2)</f>
        <v>0</v>
      </c>
      <c r="K435" s="130" t="s">
        <v>138</v>
      </c>
      <c r="L435" s="33"/>
      <c r="M435" s="135" t="s">
        <v>18</v>
      </c>
      <c r="N435" s="136" t="s">
        <v>44</v>
      </c>
      <c r="P435" s="137">
        <f>O435*H435</f>
        <v>0</v>
      </c>
      <c r="Q435" s="137">
        <v>0</v>
      </c>
      <c r="R435" s="137">
        <f>Q435*H435</f>
        <v>0</v>
      </c>
      <c r="S435" s="137">
        <v>0</v>
      </c>
      <c r="T435" s="138">
        <f>S435*H435</f>
        <v>0</v>
      </c>
      <c r="AR435" s="139" t="s">
        <v>246</v>
      </c>
      <c r="AT435" s="139" t="s">
        <v>134</v>
      </c>
      <c r="AU435" s="139" t="s">
        <v>82</v>
      </c>
      <c r="AY435" s="18" t="s">
        <v>131</v>
      </c>
      <c r="BE435" s="140">
        <f>IF(N435="základní",J435,0)</f>
        <v>0</v>
      </c>
      <c r="BF435" s="140">
        <f>IF(N435="snížená",J435,0)</f>
        <v>0</v>
      </c>
      <c r="BG435" s="140">
        <f>IF(N435="zákl. přenesená",J435,0)</f>
        <v>0</v>
      </c>
      <c r="BH435" s="140">
        <f>IF(N435="sníž. přenesená",J435,0)</f>
        <v>0</v>
      </c>
      <c r="BI435" s="140">
        <f>IF(N435="nulová",J435,0)</f>
        <v>0</v>
      </c>
      <c r="BJ435" s="18" t="s">
        <v>78</v>
      </c>
      <c r="BK435" s="140">
        <f>ROUND(I435*H435,2)</f>
        <v>0</v>
      </c>
      <c r="BL435" s="18" t="s">
        <v>246</v>
      </c>
      <c r="BM435" s="139" t="s">
        <v>680</v>
      </c>
    </row>
    <row r="436" spans="2:65" s="1" customFormat="1" ht="19.5" x14ac:dyDescent="0.2">
      <c r="B436" s="33"/>
      <c r="D436" s="141" t="s">
        <v>141</v>
      </c>
      <c r="F436" s="142" t="s">
        <v>681</v>
      </c>
      <c r="I436" s="143"/>
      <c r="L436" s="33"/>
      <c r="M436" s="144"/>
      <c r="T436" s="54"/>
      <c r="AT436" s="18" t="s">
        <v>141</v>
      </c>
      <c r="AU436" s="18" t="s">
        <v>82</v>
      </c>
    </row>
    <row r="437" spans="2:65" s="1" customFormat="1" x14ac:dyDescent="0.2">
      <c r="B437" s="33"/>
      <c r="D437" s="145" t="s">
        <v>143</v>
      </c>
      <c r="F437" s="146" t="s">
        <v>682</v>
      </c>
      <c r="I437" s="143"/>
      <c r="L437" s="33"/>
      <c r="M437" s="144"/>
      <c r="T437" s="54"/>
      <c r="AT437" s="18" t="s">
        <v>143</v>
      </c>
      <c r="AU437" s="18" t="s">
        <v>82</v>
      </c>
    </row>
    <row r="438" spans="2:65" s="1" customFormat="1" ht="16.5" customHeight="1" x14ac:dyDescent="0.2">
      <c r="B438" s="33"/>
      <c r="C438" s="128" t="s">
        <v>683</v>
      </c>
      <c r="D438" s="128" t="s">
        <v>134</v>
      </c>
      <c r="E438" s="129" t="s">
        <v>684</v>
      </c>
      <c r="F438" s="130" t="s">
        <v>1814</v>
      </c>
      <c r="G438" s="131" t="s">
        <v>354</v>
      </c>
      <c r="H438" s="132">
        <v>1</v>
      </c>
      <c r="I438" s="133"/>
      <c r="J438" s="134">
        <f>ROUND(I438*H438,2)</f>
        <v>0</v>
      </c>
      <c r="K438" s="130" t="s">
        <v>355</v>
      </c>
      <c r="L438" s="33"/>
      <c r="M438" s="135" t="s">
        <v>18</v>
      </c>
      <c r="N438" s="136" t="s">
        <v>44</v>
      </c>
      <c r="P438" s="137">
        <f>O438*H438</f>
        <v>0</v>
      </c>
      <c r="Q438" s="137">
        <v>0</v>
      </c>
      <c r="R438" s="137">
        <f>Q438*H438</f>
        <v>0</v>
      </c>
      <c r="S438" s="137">
        <v>0</v>
      </c>
      <c r="T438" s="138">
        <f>S438*H438</f>
        <v>0</v>
      </c>
      <c r="AR438" s="139" t="s">
        <v>246</v>
      </c>
      <c r="AT438" s="139" t="s">
        <v>134</v>
      </c>
      <c r="AU438" s="139" t="s">
        <v>82</v>
      </c>
      <c r="AY438" s="18" t="s">
        <v>131</v>
      </c>
      <c r="BE438" s="140">
        <f>IF(N438="základní",J438,0)</f>
        <v>0</v>
      </c>
      <c r="BF438" s="140">
        <f>IF(N438="snížená",J438,0)</f>
        <v>0</v>
      </c>
      <c r="BG438" s="140">
        <f>IF(N438="zákl. přenesená",J438,0)</f>
        <v>0</v>
      </c>
      <c r="BH438" s="140">
        <f>IF(N438="sníž. přenesená",J438,0)</f>
        <v>0</v>
      </c>
      <c r="BI438" s="140">
        <f>IF(N438="nulová",J438,0)</f>
        <v>0</v>
      </c>
      <c r="BJ438" s="18" t="s">
        <v>78</v>
      </c>
      <c r="BK438" s="140">
        <f>ROUND(I438*H438,2)</f>
        <v>0</v>
      </c>
      <c r="BL438" s="18" t="s">
        <v>246</v>
      </c>
      <c r="BM438" s="139" t="s">
        <v>686</v>
      </c>
    </row>
    <row r="439" spans="2:65" s="1" customFormat="1" x14ac:dyDescent="0.2">
      <c r="B439" s="33"/>
      <c r="D439" s="141" t="s">
        <v>141</v>
      </c>
      <c r="F439" s="142" t="s">
        <v>685</v>
      </c>
      <c r="I439" s="143"/>
      <c r="L439" s="33"/>
      <c r="M439" s="144"/>
      <c r="T439" s="54"/>
      <c r="AT439" s="18" t="s">
        <v>141</v>
      </c>
      <c r="AU439" s="18" t="s">
        <v>82</v>
      </c>
    </row>
    <row r="440" spans="2:65" s="11" customFormat="1" ht="22.9" customHeight="1" x14ac:dyDescent="0.2">
      <c r="B440" s="116"/>
      <c r="D440" s="117" t="s">
        <v>72</v>
      </c>
      <c r="E440" s="126" t="s">
        <v>687</v>
      </c>
      <c r="F440" s="126" t="s">
        <v>688</v>
      </c>
      <c r="I440" s="119"/>
      <c r="J440" s="127">
        <f>BK440</f>
        <v>0</v>
      </c>
      <c r="L440" s="116"/>
      <c r="M440" s="121"/>
      <c r="P440" s="122">
        <f>SUM(P441:P494)</f>
        <v>0</v>
      </c>
      <c r="R440" s="122">
        <f>SUM(R441:R494)</f>
        <v>7.3010841400000004</v>
      </c>
      <c r="T440" s="123">
        <f>SUM(T441:T494)</f>
        <v>2.8499999999999996</v>
      </c>
      <c r="AR440" s="117" t="s">
        <v>82</v>
      </c>
      <c r="AT440" s="124" t="s">
        <v>72</v>
      </c>
      <c r="AU440" s="124" t="s">
        <v>78</v>
      </c>
      <c r="AY440" s="117" t="s">
        <v>131</v>
      </c>
      <c r="BK440" s="125">
        <f>SUM(BK441:BK494)</f>
        <v>0</v>
      </c>
    </row>
    <row r="441" spans="2:65" s="1" customFormat="1" ht="16.5" customHeight="1" x14ac:dyDescent="0.2">
      <c r="B441" s="33"/>
      <c r="C441" s="128" t="s">
        <v>689</v>
      </c>
      <c r="D441" s="128" t="s">
        <v>134</v>
      </c>
      <c r="E441" s="129" t="s">
        <v>690</v>
      </c>
      <c r="F441" s="130" t="s">
        <v>691</v>
      </c>
      <c r="G441" s="131" t="s">
        <v>147</v>
      </c>
      <c r="H441" s="132">
        <v>8.641</v>
      </c>
      <c r="I441" s="133"/>
      <c r="J441" s="134">
        <f>ROUND(I441*H441,2)</f>
        <v>0</v>
      </c>
      <c r="K441" s="130" t="s">
        <v>138</v>
      </c>
      <c r="L441" s="33"/>
      <c r="M441" s="135" t="s">
        <v>18</v>
      </c>
      <c r="N441" s="136" t="s">
        <v>44</v>
      </c>
      <c r="P441" s="137">
        <f>O441*H441</f>
        <v>0</v>
      </c>
      <c r="Q441" s="137">
        <v>1.08E-3</v>
      </c>
      <c r="R441" s="137">
        <f>Q441*H441</f>
        <v>9.3322800000000001E-3</v>
      </c>
      <c r="S441" s="137">
        <v>0</v>
      </c>
      <c r="T441" s="138">
        <f>S441*H441</f>
        <v>0</v>
      </c>
      <c r="AR441" s="139" t="s">
        <v>246</v>
      </c>
      <c r="AT441" s="139" t="s">
        <v>134</v>
      </c>
      <c r="AU441" s="139" t="s">
        <v>82</v>
      </c>
      <c r="AY441" s="18" t="s">
        <v>131</v>
      </c>
      <c r="BE441" s="140">
        <f>IF(N441="základní",J441,0)</f>
        <v>0</v>
      </c>
      <c r="BF441" s="140">
        <f>IF(N441="snížená",J441,0)</f>
        <v>0</v>
      </c>
      <c r="BG441" s="140">
        <f>IF(N441="zákl. přenesená",J441,0)</f>
        <v>0</v>
      </c>
      <c r="BH441" s="140">
        <f>IF(N441="sníž. přenesená",J441,0)</f>
        <v>0</v>
      </c>
      <c r="BI441" s="140">
        <f>IF(N441="nulová",J441,0)</f>
        <v>0</v>
      </c>
      <c r="BJ441" s="18" t="s">
        <v>78</v>
      </c>
      <c r="BK441" s="140">
        <f>ROUND(I441*H441,2)</f>
        <v>0</v>
      </c>
      <c r="BL441" s="18" t="s">
        <v>246</v>
      </c>
      <c r="BM441" s="139" t="s">
        <v>692</v>
      </c>
    </row>
    <row r="442" spans="2:65" s="1" customFormat="1" x14ac:dyDescent="0.2">
      <c r="B442" s="33"/>
      <c r="D442" s="141" t="s">
        <v>141</v>
      </c>
      <c r="F442" s="142" t="s">
        <v>693</v>
      </c>
      <c r="I442" s="143"/>
      <c r="L442" s="33"/>
      <c r="M442" s="144"/>
      <c r="T442" s="54"/>
      <c r="AT442" s="18" t="s">
        <v>141</v>
      </c>
      <c r="AU442" s="18" t="s">
        <v>82</v>
      </c>
    </row>
    <row r="443" spans="2:65" s="1" customFormat="1" x14ac:dyDescent="0.2">
      <c r="B443" s="33"/>
      <c r="D443" s="145" t="s">
        <v>143</v>
      </c>
      <c r="F443" s="146" t="s">
        <v>694</v>
      </c>
      <c r="I443" s="143"/>
      <c r="L443" s="33"/>
      <c r="M443" s="144"/>
      <c r="T443" s="54"/>
      <c r="AT443" s="18" t="s">
        <v>143</v>
      </c>
      <c r="AU443" s="18" t="s">
        <v>82</v>
      </c>
    </row>
    <row r="444" spans="2:65" s="12" customFormat="1" x14ac:dyDescent="0.2">
      <c r="B444" s="147"/>
      <c r="D444" s="141" t="s">
        <v>151</v>
      </c>
      <c r="E444" s="148" t="s">
        <v>18</v>
      </c>
      <c r="F444" s="149" t="s">
        <v>695</v>
      </c>
      <c r="H444" s="150">
        <v>8.641</v>
      </c>
      <c r="I444" s="151"/>
      <c r="L444" s="147"/>
      <c r="M444" s="152"/>
      <c r="T444" s="153"/>
      <c r="AT444" s="148" t="s">
        <v>151</v>
      </c>
      <c r="AU444" s="148" t="s">
        <v>82</v>
      </c>
      <c r="AV444" s="12" t="s">
        <v>82</v>
      </c>
      <c r="AW444" s="12" t="s">
        <v>32</v>
      </c>
      <c r="AX444" s="12" t="s">
        <v>78</v>
      </c>
      <c r="AY444" s="148" t="s">
        <v>131</v>
      </c>
    </row>
    <row r="445" spans="2:65" s="1" customFormat="1" ht="16.5" customHeight="1" x14ac:dyDescent="0.2">
      <c r="B445" s="33"/>
      <c r="C445" s="128" t="s">
        <v>696</v>
      </c>
      <c r="D445" s="128" t="s">
        <v>134</v>
      </c>
      <c r="E445" s="129" t="s">
        <v>697</v>
      </c>
      <c r="F445" s="130" t="s">
        <v>698</v>
      </c>
      <c r="G445" s="131" t="s">
        <v>195</v>
      </c>
      <c r="H445" s="132">
        <v>226.19</v>
      </c>
      <c r="I445" s="133"/>
      <c r="J445" s="134">
        <f>ROUND(I445*H445,2)</f>
        <v>0</v>
      </c>
      <c r="K445" s="130" t="s">
        <v>138</v>
      </c>
      <c r="L445" s="33"/>
      <c r="M445" s="135" t="s">
        <v>18</v>
      </c>
      <c r="N445" s="136" t="s">
        <v>44</v>
      </c>
      <c r="P445" s="137">
        <f>O445*H445</f>
        <v>0</v>
      </c>
      <c r="Q445" s="137">
        <v>0</v>
      </c>
      <c r="R445" s="137">
        <f>Q445*H445</f>
        <v>0</v>
      </c>
      <c r="S445" s="137">
        <v>0</v>
      </c>
      <c r="T445" s="138">
        <f>S445*H445</f>
        <v>0</v>
      </c>
      <c r="AR445" s="139" t="s">
        <v>246</v>
      </c>
      <c r="AT445" s="139" t="s">
        <v>134</v>
      </c>
      <c r="AU445" s="139" t="s">
        <v>82</v>
      </c>
      <c r="AY445" s="18" t="s">
        <v>131</v>
      </c>
      <c r="BE445" s="140">
        <f>IF(N445="základní",J445,0)</f>
        <v>0</v>
      </c>
      <c r="BF445" s="140">
        <f>IF(N445="snížená",J445,0)</f>
        <v>0</v>
      </c>
      <c r="BG445" s="140">
        <f>IF(N445="zákl. přenesená",J445,0)</f>
        <v>0</v>
      </c>
      <c r="BH445" s="140">
        <f>IF(N445="sníž. přenesená",J445,0)</f>
        <v>0</v>
      </c>
      <c r="BI445" s="140">
        <f>IF(N445="nulová",J445,0)</f>
        <v>0</v>
      </c>
      <c r="BJ445" s="18" t="s">
        <v>78</v>
      </c>
      <c r="BK445" s="140">
        <f>ROUND(I445*H445,2)</f>
        <v>0</v>
      </c>
      <c r="BL445" s="18" t="s">
        <v>246</v>
      </c>
      <c r="BM445" s="139" t="s">
        <v>699</v>
      </c>
    </row>
    <row r="446" spans="2:65" s="1" customFormat="1" ht="19.5" x14ac:dyDescent="0.2">
      <c r="B446" s="33"/>
      <c r="D446" s="141" t="s">
        <v>141</v>
      </c>
      <c r="F446" s="142" t="s">
        <v>700</v>
      </c>
      <c r="I446" s="143"/>
      <c r="L446" s="33"/>
      <c r="M446" s="144"/>
      <c r="T446" s="54"/>
      <c r="AT446" s="18" t="s">
        <v>141</v>
      </c>
      <c r="AU446" s="18" t="s">
        <v>82</v>
      </c>
    </row>
    <row r="447" spans="2:65" s="1" customFormat="1" x14ac:dyDescent="0.2">
      <c r="B447" s="33"/>
      <c r="D447" s="145" t="s">
        <v>143</v>
      </c>
      <c r="F447" s="146" t="s">
        <v>701</v>
      </c>
      <c r="I447" s="143"/>
      <c r="L447" s="33"/>
      <c r="M447" s="144"/>
      <c r="T447" s="54"/>
      <c r="AT447" s="18" t="s">
        <v>143</v>
      </c>
      <c r="AU447" s="18" t="s">
        <v>82</v>
      </c>
    </row>
    <row r="448" spans="2:65" s="12" customFormat="1" x14ac:dyDescent="0.2">
      <c r="B448" s="147"/>
      <c r="D448" s="141" t="s">
        <v>151</v>
      </c>
      <c r="E448" s="148" t="s">
        <v>18</v>
      </c>
      <c r="F448" s="149" t="s">
        <v>702</v>
      </c>
      <c r="H448" s="150">
        <v>226.19</v>
      </c>
      <c r="I448" s="151"/>
      <c r="L448" s="147"/>
      <c r="M448" s="152"/>
      <c r="T448" s="153"/>
      <c r="AT448" s="148" t="s">
        <v>151</v>
      </c>
      <c r="AU448" s="148" t="s">
        <v>82</v>
      </c>
      <c r="AV448" s="12" t="s">
        <v>82</v>
      </c>
      <c r="AW448" s="12" t="s">
        <v>32</v>
      </c>
      <c r="AX448" s="12" t="s">
        <v>78</v>
      </c>
      <c r="AY448" s="148" t="s">
        <v>131</v>
      </c>
    </row>
    <row r="449" spans="2:65" s="1" customFormat="1" ht="16.5" customHeight="1" x14ac:dyDescent="0.2">
      <c r="B449" s="33"/>
      <c r="C449" s="167" t="s">
        <v>703</v>
      </c>
      <c r="D449" s="167" t="s">
        <v>180</v>
      </c>
      <c r="E449" s="168" t="s">
        <v>704</v>
      </c>
      <c r="F449" s="169" t="s">
        <v>705</v>
      </c>
      <c r="G449" s="170" t="s">
        <v>147</v>
      </c>
      <c r="H449" s="171">
        <v>1.4930000000000001</v>
      </c>
      <c r="I449" s="172"/>
      <c r="J449" s="173">
        <f>ROUND(I449*H449,2)</f>
        <v>0</v>
      </c>
      <c r="K449" s="169" t="s">
        <v>138</v>
      </c>
      <c r="L449" s="174"/>
      <c r="M449" s="175" t="s">
        <v>18</v>
      </c>
      <c r="N449" s="176" t="s">
        <v>44</v>
      </c>
      <c r="P449" s="137">
        <f>O449*H449</f>
        <v>0</v>
      </c>
      <c r="Q449" s="137">
        <v>0.55000000000000004</v>
      </c>
      <c r="R449" s="137">
        <f>Q449*H449</f>
        <v>0.82115000000000016</v>
      </c>
      <c r="S449" s="137">
        <v>0</v>
      </c>
      <c r="T449" s="138">
        <f>S449*H449</f>
        <v>0</v>
      </c>
      <c r="AR449" s="139" t="s">
        <v>359</v>
      </c>
      <c r="AT449" s="139" t="s">
        <v>180</v>
      </c>
      <c r="AU449" s="139" t="s">
        <v>82</v>
      </c>
      <c r="AY449" s="18" t="s">
        <v>131</v>
      </c>
      <c r="BE449" s="140">
        <f>IF(N449="základní",J449,0)</f>
        <v>0</v>
      </c>
      <c r="BF449" s="140">
        <f>IF(N449="snížená",J449,0)</f>
        <v>0</v>
      </c>
      <c r="BG449" s="140">
        <f>IF(N449="zákl. přenesená",J449,0)</f>
        <v>0</v>
      </c>
      <c r="BH449" s="140">
        <f>IF(N449="sníž. přenesená",J449,0)</f>
        <v>0</v>
      </c>
      <c r="BI449" s="140">
        <f>IF(N449="nulová",J449,0)</f>
        <v>0</v>
      </c>
      <c r="BJ449" s="18" t="s">
        <v>78</v>
      </c>
      <c r="BK449" s="140">
        <f>ROUND(I449*H449,2)</f>
        <v>0</v>
      </c>
      <c r="BL449" s="18" t="s">
        <v>246</v>
      </c>
      <c r="BM449" s="139" t="s">
        <v>706</v>
      </c>
    </row>
    <row r="450" spans="2:65" s="1" customFormat="1" x14ac:dyDescent="0.2">
      <c r="B450" s="33"/>
      <c r="D450" s="141" t="s">
        <v>141</v>
      </c>
      <c r="F450" s="142" t="s">
        <v>705</v>
      </c>
      <c r="I450" s="143"/>
      <c r="L450" s="33"/>
      <c r="M450" s="144"/>
      <c r="T450" s="54"/>
      <c r="AT450" s="18" t="s">
        <v>141</v>
      </c>
      <c r="AU450" s="18" t="s">
        <v>82</v>
      </c>
    </row>
    <row r="451" spans="2:65" s="12" customFormat="1" x14ac:dyDescent="0.2">
      <c r="B451" s="147"/>
      <c r="D451" s="141" t="s">
        <v>151</v>
      </c>
      <c r="E451" s="148" t="s">
        <v>18</v>
      </c>
      <c r="F451" s="149" t="s">
        <v>707</v>
      </c>
      <c r="H451" s="150">
        <v>1.357</v>
      </c>
      <c r="I451" s="151"/>
      <c r="L451" s="147"/>
      <c r="M451" s="152"/>
      <c r="T451" s="153"/>
      <c r="AT451" s="148" t="s">
        <v>151</v>
      </c>
      <c r="AU451" s="148" t="s">
        <v>82</v>
      </c>
      <c r="AV451" s="12" t="s">
        <v>82</v>
      </c>
      <c r="AW451" s="12" t="s">
        <v>32</v>
      </c>
      <c r="AX451" s="12" t="s">
        <v>78</v>
      </c>
      <c r="AY451" s="148" t="s">
        <v>131</v>
      </c>
    </row>
    <row r="452" spans="2:65" s="12" customFormat="1" x14ac:dyDescent="0.2">
      <c r="B452" s="147"/>
      <c r="D452" s="141" t="s">
        <v>151</v>
      </c>
      <c r="F452" s="149" t="s">
        <v>708</v>
      </c>
      <c r="H452" s="150">
        <v>1.4930000000000001</v>
      </c>
      <c r="I452" s="151"/>
      <c r="L452" s="147"/>
      <c r="M452" s="152"/>
      <c r="T452" s="153"/>
      <c r="AT452" s="148" t="s">
        <v>151</v>
      </c>
      <c r="AU452" s="148" t="s">
        <v>82</v>
      </c>
      <c r="AV452" s="12" t="s">
        <v>82</v>
      </c>
      <c r="AW452" s="12" t="s">
        <v>4</v>
      </c>
      <c r="AX452" s="12" t="s">
        <v>78</v>
      </c>
      <c r="AY452" s="148" t="s">
        <v>131</v>
      </c>
    </row>
    <row r="453" spans="2:65" s="1" customFormat="1" ht="21.75" customHeight="1" x14ac:dyDescent="0.2">
      <c r="B453" s="33"/>
      <c r="C453" s="128" t="s">
        <v>709</v>
      </c>
      <c r="D453" s="128" t="s">
        <v>134</v>
      </c>
      <c r="E453" s="129" t="s">
        <v>710</v>
      </c>
      <c r="F453" s="130" t="s">
        <v>711</v>
      </c>
      <c r="G453" s="131" t="s">
        <v>157</v>
      </c>
      <c r="H453" s="132">
        <v>303.5</v>
      </c>
      <c r="I453" s="133"/>
      <c r="J453" s="134">
        <f>ROUND(I453*H453,2)</f>
        <v>0</v>
      </c>
      <c r="K453" s="130" t="s">
        <v>138</v>
      </c>
      <c r="L453" s="33"/>
      <c r="M453" s="135" t="s">
        <v>18</v>
      </c>
      <c r="N453" s="136" t="s">
        <v>44</v>
      </c>
      <c r="P453" s="137">
        <f>O453*H453</f>
        <v>0</v>
      </c>
      <c r="Q453" s="137">
        <v>0</v>
      </c>
      <c r="R453" s="137">
        <f>Q453*H453</f>
        <v>0</v>
      </c>
      <c r="S453" s="137">
        <v>0</v>
      </c>
      <c r="T453" s="138">
        <f>S453*H453</f>
        <v>0</v>
      </c>
      <c r="AR453" s="139" t="s">
        <v>246</v>
      </c>
      <c r="AT453" s="139" t="s">
        <v>134</v>
      </c>
      <c r="AU453" s="139" t="s">
        <v>82</v>
      </c>
      <c r="AY453" s="18" t="s">
        <v>131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8" t="s">
        <v>78</v>
      </c>
      <c r="BK453" s="140">
        <f>ROUND(I453*H453,2)</f>
        <v>0</v>
      </c>
      <c r="BL453" s="18" t="s">
        <v>246</v>
      </c>
      <c r="BM453" s="139" t="s">
        <v>712</v>
      </c>
    </row>
    <row r="454" spans="2:65" s="1" customFormat="1" x14ac:dyDescent="0.2">
      <c r="B454" s="33"/>
      <c r="D454" s="141" t="s">
        <v>141</v>
      </c>
      <c r="F454" s="142" t="s">
        <v>713</v>
      </c>
      <c r="I454" s="143"/>
      <c r="L454" s="33"/>
      <c r="M454" s="144"/>
      <c r="T454" s="54"/>
      <c r="AT454" s="18" t="s">
        <v>141</v>
      </c>
      <c r="AU454" s="18" t="s">
        <v>82</v>
      </c>
    </row>
    <row r="455" spans="2:65" s="1" customFormat="1" x14ac:dyDescent="0.2">
      <c r="B455" s="33"/>
      <c r="D455" s="145" t="s">
        <v>143</v>
      </c>
      <c r="F455" s="146" t="s">
        <v>714</v>
      </c>
      <c r="I455" s="143"/>
      <c r="L455" s="33"/>
      <c r="M455" s="144"/>
      <c r="T455" s="54"/>
      <c r="AT455" s="18" t="s">
        <v>143</v>
      </c>
      <c r="AU455" s="18" t="s">
        <v>82</v>
      </c>
    </row>
    <row r="456" spans="2:65" s="13" customFormat="1" x14ac:dyDescent="0.2">
      <c r="B456" s="154"/>
      <c r="D456" s="141" t="s">
        <v>151</v>
      </c>
      <c r="E456" s="155" t="s">
        <v>18</v>
      </c>
      <c r="F456" s="156" t="s">
        <v>715</v>
      </c>
      <c r="H456" s="155" t="s">
        <v>18</v>
      </c>
      <c r="I456" s="157"/>
      <c r="L456" s="154"/>
      <c r="M456" s="158"/>
      <c r="T456" s="159"/>
      <c r="AT456" s="155" t="s">
        <v>151</v>
      </c>
      <c r="AU456" s="155" t="s">
        <v>82</v>
      </c>
      <c r="AV456" s="13" t="s">
        <v>78</v>
      </c>
      <c r="AW456" s="13" t="s">
        <v>32</v>
      </c>
      <c r="AX456" s="13" t="s">
        <v>73</v>
      </c>
      <c r="AY456" s="155" t="s">
        <v>131</v>
      </c>
    </row>
    <row r="457" spans="2:65" s="12" customFormat="1" x14ac:dyDescent="0.2">
      <c r="B457" s="147"/>
      <c r="D457" s="141" t="s">
        <v>151</v>
      </c>
      <c r="E457" s="148" t="s">
        <v>18</v>
      </c>
      <c r="F457" s="149" t="s">
        <v>590</v>
      </c>
      <c r="H457" s="150">
        <v>285</v>
      </c>
      <c r="I457" s="151"/>
      <c r="L457" s="147"/>
      <c r="M457" s="152"/>
      <c r="T457" s="153"/>
      <c r="AT457" s="148" t="s">
        <v>151</v>
      </c>
      <c r="AU457" s="148" t="s">
        <v>82</v>
      </c>
      <c r="AV457" s="12" t="s">
        <v>82</v>
      </c>
      <c r="AW457" s="12" t="s">
        <v>32</v>
      </c>
      <c r="AX457" s="12" t="s">
        <v>73</v>
      </c>
      <c r="AY457" s="148" t="s">
        <v>131</v>
      </c>
    </row>
    <row r="458" spans="2:65" s="13" customFormat="1" x14ac:dyDescent="0.2">
      <c r="B458" s="154"/>
      <c r="D458" s="141" t="s">
        <v>151</v>
      </c>
      <c r="E458" s="155" t="s">
        <v>18</v>
      </c>
      <c r="F458" s="156" t="s">
        <v>570</v>
      </c>
      <c r="H458" s="155" t="s">
        <v>18</v>
      </c>
      <c r="I458" s="157"/>
      <c r="L458" s="154"/>
      <c r="M458" s="158"/>
      <c r="T458" s="159"/>
      <c r="AT458" s="155" t="s">
        <v>151</v>
      </c>
      <c r="AU458" s="155" t="s">
        <v>82</v>
      </c>
      <c r="AV458" s="13" t="s">
        <v>78</v>
      </c>
      <c r="AW458" s="13" t="s">
        <v>32</v>
      </c>
      <c r="AX458" s="13" t="s">
        <v>73</v>
      </c>
      <c r="AY458" s="155" t="s">
        <v>131</v>
      </c>
    </row>
    <row r="459" spans="2:65" s="12" customFormat="1" x14ac:dyDescent="0.2">
      <c r="B459" s="147"/>
      <c r="D459" s="141" t="s">
        <v>151</v>
      </c>
      <c r="E459" s="148" t="s">
        <v>18</v>
      </c>
      <c r="F459" s="149" t="s">
        <v>571</v>
      </c>
      <c r="H459" s="150">
        <v>18.5</v>
      </c>
      <c r="I459" s="151"/>
      <c r="L459" s="147"/>
      <c r="M459" s="152"/>
      <c r="T459" s="153"/>
      <c r="AT459" s="148" t="s">
        <v>151</v>
      </c>
      <c r="AU459" s="148" t="s">
        <v>82</v>
      </c>
      <c r="AV459" s="12" t="s">
        <v>82</v>
      </c>
      <c r="AW459" s="12" t="s">
        <v>32</v>
      </c>
      <c r="AX459" s="12" t="s">
        <v>73</v>
      </c>
      <c r="AY459" s="148" t="s">
        <v>131</v>
      </c>
    </row>
    <row r="460" spans="2:65" s="14" customFormat="1" x14ac:dyDescent="0.2">
      <c r="B460" s="160"/>
      <c r="D460" s="141" t="s">
        <v>151</v>
      </c>
      <c r="E460" s="161" t="s">
        <v>18</v>
      </c>
      <c r="F460" s="162" t="s">
        <v>179</v>
      </c>
      <c r="H460" s="163">
        <v>303.5</v>
      </c>
      <c r="I460" s="164"/>
      <c r="L460" s="160"/>
      <c r="M460" s="165"/>
      <c r="T460" s="166"/>
      <c r="AT460" s="161" t="s">
        <v>151</v>
      </c>
      <c r="AU460" s="161" t="s">
        <v>82</v>
      </c>
      <c r="AV460" s="14" t="s">
        <v>139</v>
      </c>
      <c r="AW460" s="14" t="s">
        <v>32</v>
      </c>
      <c r="AX460" s="14" t="s">
        <v>78</v>
      </c>
      <c r="AY460" s="161" t="s">
        <v>131</v>
      </c>
    </row>
    <row r="461" spans="2:65" s="1" customFormat="1" ht="16.5" customHeight="1" x14ac:dyDescent="0.2">
      <c r="B461" s="33"/>
      <c r="C461" s="167" t="s">
        <v>716</v>
      </c>
      <c r="D461" s="167" t="s">
        <v>180</v>
      </c>
      <c r="E461" s="168" t="s">
        <v>717</v>
      </c>
      <c r="F461" s="169" t="s">
        <v>718</v>
      </c>
      <c r="G461" s="170" t="s">
        <v>147</v>
      </c>
      <c r="H461" s="171">
        <v>8.0120000000000005</v>
      </c>
      <c r="I461" s="172"/>
      <c r="J461" s="173">
        <f>ROUND(I461*H461,2)</f>
        <v>0</v>
      </c>
      <c r="K461" s="169" t="s">
        <v>138</v>
      </c>
      <c r="L461" s="174"/>
      <c r="M461" s="175" t="s">
        <v>18</v>
      </c>
      <c r="N461" s="176" t="s">
        <v>44</v>
      </c>
      <c r="P461" s="137">
        <f>O461*H461</f>
        <v>0</v>
      </c>
      <c r="Q461" s="137">
        <v>0.55000000000000004</v>
      </c>
      <c r="R461" s="137">
        <f>Q461*H461</f>
        <v>4.406600000000001</v>
      </c>
      <c r="S461" s="137">
        <v>0</v>
      </c>
      <c r="T461" s="138">
        <f>S461*H461</f>
        <v>0</v>
      </c>
      <c r="AR461" s="139" t="s">
        <v>359</v>
      </c>
      <c r="AT461" s="139" t="s">
        <v>180</v>
      </c>
      <c r="AU461" s="139" t="s">
        <v>82</v>
      </c>
      <c r="AY461" s="18" t="s">
        <v>131</v>
      </c>
      <c r="BE461" s="140">
        <f>IF(N461="základní",J461,0)</f>
        <v>0</v>
      </c>
      <c r="BF461" s="140">
        <f>IF(N461="snížená",J461,0)</f>
        <v>0</v>
      </c>
      <c r="BG461" s="140">
        <f>IF(N461="zákl. přenesená",J461,0)</f>
        <v>0</v>
      </c>
      <c r="BH461" s="140">
        <f>IF(N461="sníž. přenesená",J461,0)</f>
        <v>0</v>
      </c>
      <c r="BI461" s="140">
        <f>IF(N461="nulová",J461,0)</f>
        <v>0</v>
      </c>
      <c r="BJ461" s="18" t="s">
        <v>78</v>
      </c>
      <c r="BK461" s="140">
        <f>ROUND(I461*H461,2)</f>
        <v>0</v>
      </c>
      <c r="BL461" s="18" t="s">
        <v>246</v>
      </c>
      <c r="BM461" s="139" t="s">
        <v>719</v>
      </c>
    </row>
    <row r="462" spans="2:65" s="1" customFormat="1" x14ac:dyDescent="0.2">
      <c r="B462" s="33"/>
      <c r="D462" s="141" t="s">
        <v>141</v>
      </c>
      <c r="F462" s="142" t="s">
        <v>718</v>
      </c>
      <c r="I462" s="143"/>
      <c r="L462" s="33"/>
      <c r="M462" s="144"/>
      <c r="T462" s="54"/>
      <c r="AT462" s="18" t="s">
        <v>141</v>
      </c>
      <c r="AU462" s="18" t="s">
        <v>82</v>
      </c>
    </row>
    <row r="463" spans="2:65" s="12" customFormat="1" x14ac:dyDescent="0.2">
      <c r="B463" s="147"/>
      <c r="D463" s="141" t="s">
        <v>151</v>
      </c>
      <c r="E463" s="148" t="s">
        <v>18</v>
      </c>
      <c r="F463" s="149" t="s">
        <v>720</v>
      </c>
      <c r="H463" s="150">
        <v>7.2839999999999998</v>
      </c>
      <c r="I463" s="151"/>
      <c r="L463" s="147"/>
      <c r="M463" s="152"/>
      <c r="T463" s="153"/>
      <c r="AT463" s="148" t="s">
        <v>151</v>
      </c>
      <c r="AU463" s="148" t="s">
        <v>82</v>
      </c>
      <c r="AV463" s="12" t="s">
        <v>82</v>
      </c>
      <c r="AW463" s="12" t="s">
        <v>32</v>
      </c>
      <c r="AX463" s="12" t="s">
        <v>78</v>
      </c>
      <c r="AY463" s="148" t="s">
        <v>131</v>
      </c>
    </row>
    <row r="464" spans="2:65" s="12" customFormat="1" x14ac:dyDescent="0.2">
      <c r="B464" s="147"/>
      <c r="D464" s="141" t="s">
        <v>151</v>
      </c>
      <c r="F464" s="149" t="s">
        <v>721</v>
      </c>
      <c r="H464" s="150">
        <v>8.0120000000000005</v>
      </c>
      <c r="I464" s="151"/>
      <c r="L464" s="147"/>
      <c r="M464" s="152"/>
      <c r="T464" s="153"/>
      <c r="AT464" s="148" t="s">
        <v>151</v>
      </c>
      <c r="AU464" s="148" t="s">
        <v>82</v>
      </c>
      <c r="AV464" s="12" t="s">
        <v>82</v>
      </c>
      <c r="AW464" s="12" t="s">
        <v>4</v>
      </c>
      <c r="AX464" s="12" t="s">
        <v>78</v>
      </c>
      <c r="AY464" s="148" t="s">
        <v>131</v>
      </c>
    </row>
    <row r="465" spans="2:65" s="1" customFormat="1" ht="16.5" customHeight="1" x14ac:dyDescent="0.2">
      <c r="B465" s="33"/>
      <c r="C465" s="128" t="s">
        <v>722</v>
      </c>
      <c r="D465" s="128" t="s">
        <v>134</v>
      </c>
      <c r="E465" s="129" t="s">
        <v>723</v>
      </c>
      <c r="F465" s="130" t="s">
        <v>724</v>
      </c>
      <c r="G465" s="131" t="s">
        <v>157</v>
      </c>
      <c r="H465" s="132">
        <v>142.5</v>
      </c>
      <c r="I465" s="133"/>
      <c r="J465" s="134">
        <f>ROUND(I465*H465,2)</f>
        <v>0</v>
      </c>
      <c r="K465" s="130" t="s">
        <v>138</v>
      </c>
      <c r="L465" s="33"/>
      <c r="M465" s="135" t="s">
        <v>18</v>
      </c>
      <c r="N465" s="136" t="s">
        <v>44</v>
      </c>
      <c r="P465" s="137">
        <f>O465*H465</f>
        <v>0</v>
      </c>
      <c r="Q465" s="137">
        <v>0</v>
      </c>
      <c r="R465" s="137">
        <f>Q465*H465</f>
        <v>0</v>
      </c>
      <c r="S465" s="137">
        <v>1.4999999999999999E-2</v>
      </c>
      <c r="T465" s="138">
        <f>S465*H465</f>
        <v>2.1374999999999997</v>
      </c>
      <c r="AR465" s="139" t="s">
        <v>246</v>
      </c>
      <c r="AT465" s="139" t="s">
        <v>134</v>
      </c>
      <c r="AU465" s="139" t="s">
        <v>82</v>
      </c>
      <c r="AY465" s="18" t="s">
        <v>131</v>
      </c>
      <c r="BE465" s="140">
        <f>IF(N465="základní",J465,0)</f>
        <v>0</v>
      </c>
      <c r="BF465" s="140">
        <f>IF(N465="snížená",J465,0)</f>
        <v>0</v>
      </c>
      <c r="BG465" s="140">
        <f>IF(N465="zákl. přenesená",J465,0)</f>
        <v>0</v>
      </c>
      <c r="BH465" s="140">
        <f>IF(N465="sníž. přenesená",J465,0)</f>
        <v>0</v>
      </c>
      <c r="BI465" s="140">
        <f>IF(N465="nulová",J465,0)</f>
        <v>0</v>
      </c>
      <c r="BJ465" s="18" t="s">
        <v>78</v>
      </c>
      <c r="BK465" s="140">
        <f>ROUND(I465*H465,2)</f>
        <v>0</v>
      </c>
      <c r="BL465" s="18" t="s">
        <v>246</v>
      </c>
      <c r="BM465" s="139" t="s">
        <v>725</v>
      </c>
    </row>
    <row r="466" spans="2:65" s="1" customFormat="1" ht="19.5" x14ac:dyDescent="0.2">
      <c r="B466" s="33"/>
      <c r="D466" s="141" t="s">
        <v>141</v>
      </c>
      <c r="F466" s="142" t="s">
        <v>726</v>
      </c>
      <c r="I466" s="143"/>
      <c r="L466" s="33"/>
      <c r="M466" s="144"/>
      <c r="T466" s="54"/>
      <c r="AT466" s="18" t="s">
        <v>141</v>
      </c>
      <c r="AU466" s="18" t="s">
        <v>82</v>
      </c>
    </row>
    <row r="467" spans="2:65" s="1" customFormat="1" x14ac:dyDescent="0.2">
      <c r="B467" s="33"/>
      <c r="D467" s="145" t="s">
        <v>143</v>
      </c>
      <c r="F467" s="146" t="s">
        <v>727</v>
      </c>
      <c r="I467" s="143"/>
      <c r="L467" s="33"/>
      <c r="M467" s="144"/>
      <c r="T467" s="54"/>
      <c r="AT467" s="18" t="s">
        <v>143</v>
      </c>
      <c r="AU467" s="18" t="s">
        <v>82</v>
      </c>
    </row>
    <row r="468" spans="2:65" s="1" customFormat="1" ht="16.5" customHeight="1" x14ac:dyDescent="0.2">
      <c r="B468" s="33"/>
      <c r="C468" s="128" t="s">
        <v>728</v>
      </c>
      <c r="D468" s="128" t="s">
        <v>134</v>
      </c>
      <c r="E468" s="129" t="s">
        <v>729</v>
      </c>
      <c r="F468" s="130" t="s">
        <v>730</v>
      </c>
      <c r="G468" s="131" t="s">
        <v>195</v>
      </c>
      <c r="H468" s="132">
        <v>285</v>
      </c>
      <c r="I468" s="133"/>
      <c r="J468" s="134">
        <f>ROUND(I468*H468,2)</f>
        <v>0</v>
      </c>
      <c r="K468" s="130" t="s">
        <v>138</v>
      </c>
      <c r="L468" s="33"/>
      <c r="M468" s="135" t="s">
        <v>18</v>
      </c>
      <c r="N468" s="136" t="s">
        <v>44</v>
      </c>
      <c r="P468" s="137">
        <f>O468*H468</f>
        <v>0</v>
      </c>
      <c r="Q468" s="137">
        <v>2.0000000000000002E-5</v>
      </c>
      <c r="R468" s="137">
        <f>Q468*H468</f>
        <v>5.7000000000000002E-3</v>
      </c>
      <c r="S468" s="137">
        <v>0</v>
      </c>
      <c r="T468" s="138">
        <f>S468*H468</f>
        <v>0</v>
      </c>
      <c r="AR468" s="139" t="s">
        <v>246</v>
      </c>
      <c r="AT468" s="139" t="s">
        <v>134</v>
      </c>
      <c r="AU468" s="139" t="s">
        <v>82</v>
      </c>
      <c r="AY468" s="18" t="s">
        <v>131</v>
      </c>
      <c r="BE468" s="140">
        <f>IF(N468="základní",J468,0)</f>
        <v>0</v>
      </c>
      <c r="BF468" s="140">
        <f>IF(N468="snížená",J468,0)</f>
        <v>0</v>
      </c>
      <c r="BG468" s="140">
        <f>IF(N468="zákl. přenesená",J468,0)</f>
        <v>0</v>
      </c>
      <c r="BH468" s="140">
        <f>IF(N468="sníž. přenesená",J468,0)</f>
        <v>0</v>
      </c>
      <c r="BI468" s="140">
        <f>IF(N468="nulová",J468,0)</f>
        <v>0</v>
      </c>
      <c r="BJ468" s="18" t="s">
        <v>78</v>
      </c>
      <c r="BK468" s="140">
        <f>ROUND(I468*H468,2)</f>
        <v>0</v>
      </c>
      <c r="BL468" s="18" t="s">
        <v>246</v>
      </c>
      <c r="BM468" s="139" t="s">
        <v>731</v>
      </c>
    </row>
    <row r="469" spans="2:65" s="1" customFormat="1" x14ac:dyDescent="0.2">
      <c r="B469" s="33"/>
      <c r="D469" s="141" t="s">
        <v>141</v>
      </c>
      <c r="F469" s="142" t="s">
        <v>732</v>
      </c>
      <c r="I469" s="143"/>
      <c r="L469" s="33"/>
      <c r="M469" s="144"/>
      <c r="T469" s="54"/>
      <c r="AT469" s="18" t="s">
        <v>141</v>
      </c>
      <c r="AU469" s="18" t="s">
        <v>82</v>
      </c>
    </row>
    <row r="470" spans="2:65" s="1" customFormat="1" x14ac:dyDescent="0.2">
      <c r="B470" s="33"/>
      <c r="D470" s="145" t="s">
        <v>143</v>
      </c>
      <c r="F470" s="146" t="s">
        <v>733</v>
      </c>
      <c r="I470" s="143"/>
      <c r="L470" s="33"/>
      <c r="M470" s="144"/>
      <c r="T470" s="54"/>
      <c r="AT470" s="18" t="s">
        <v>143</v>
      </c>
      <c r="AU470" s="18" t="s">
        <v>82</v>
      </c>
    </row>
    <row r="471" spans="2:65" s="12" customFormat="1" x14ac:dyDescent="0.2">
      <c r="B471" s="147"/>
      <c r="D471" s="141" t="s">
        <v>151</v>
      </c>
      <c r="E471" s="148" t="s">
        <v>18</v>
      </c>
      <c r="F471" s="149" t="s">
        <v>590</v>
      </c>
      <c r="H471" s="150">
        <v>285</v>
      </c>
      <c r="I471" s="151"/>
      <c r="L471" s="147"/>
      <c r="M471" s="152"/>
      <c r="T471" s="153"/>
      <c r="AT471" s="148" t="s">
        <v>151</v>
      </c>
      <c r="AU471" s="148" t="s">
        <v>82</v>
      </c>
      <c r="AV471" s="12" t="s">
        <v>82</v>
      </c>
      <c r="AW471" s="12" t="s">
        <v>32</v>
      </c>
      <c r="AX471" s="12" t="s">
        <v>78</v>
      </c>
      <c r="AY471" s="148" t="s">
        <v>131</v>
      </c>
    </row>
    <row r="472" spans="2:65" s="1" customFormat="1" ht="16.5" customHeight="1" x14ac:dyDescent="0.2">
      <c r="B472" s="33"/>
      <c r="C472" s="167" t="s">
        <v>734</v>
      </c>
      <c r="D472" s="167" t="s">
        <v>180</v>
      </c>
      <c r="E472" s="168" t="s">
        <v>735</v>
      </c>
      <c r="F472" s="169" t="s">
        <v>736</v>
      </c>
      <c r="G472" s="170" t="s">
        <v>147</v>
      </c>
      <c r="H472" s="171">
        <v>0.752</v>
      </c>
      <c r="I472" s="172"/>
      <c r="J472" s="173">
        <f>ROUND(I472*H472,2)</f>
        <v>0</v>
      </c>
      <c r="K472" s="169" t="s">
        <v>138</v>
      </c>
      <c r="L472" s="174"/>
      <c r="M472" s="175" t="s">
        <v>18</v>
      </c>
      <c r="N472" s="176" t="s">
        <v>44</v>
      </c>
      <c r="P472" s="137">
        <f>O472*H472</f>
        <v>0</v>
      </c>
      <c r="Q472" s="137">
        <v>0.55000000000000004</v>
      </c>
      <c r="R472" s="137">
        <f>Q472*H472</f>
        <v>0.41360000000000002</v>
      </c>
      <c r="S472" s="137">
        <v>0</v>
      </c>
      <c r="T472" s="138">
        <f>S472*H472</f>
        <v>0</v>
      </c>
      <c r="AR472" s="139" t="s">
        <v>359</v>
      </c>
      <c r="AT472" s="139" t="s">
        <v>180</v>
      </c>
      <c r="AU472" s="139" t="s">
        <v>82</v>
      </c>
      <c r="AY472" s="18" t="s">
        <v>131</v>
      </c>
      <c r="BE472" s="140">
        <f>IF(N472="základní",J472,0)</f>
        <v>0</v>
      </c>
      <c r="BF472" s="140">
        <f>IF(N472="snížená",J472,0)</f>
        <v>0</v>
      </c>
      <c r="BG472" s="140">
        <f>IF(N472="zákl. přenesená",J472,0)</f>
        <v>0</v>
      </c>
      <c r="BH472" s="140">
        <f>IF(N472="sníž. přenesená",J472,0)</f>
        <v>0</v>
      </c>
      <c r="BI472" s="140">
        <f>IF(N472="nulová",J472,0)</f>
        <v>0</v>
      </c>
      <c r="BJ472" s="18" t="s">
        <v>78</v>
      </c>
      <c r="BK472" s="140">
        <f>ROUND(I472*H472,2)</f>
        <v>0</v>
      </c>
      <c r="BL472" s="18" t="s">
        <v>246</v>
      </c>
      <c r="BM472" s="139" t="s">
        <v>737</v>
      </c>
    </row>
    <row r="473" spans="2:65" s="1" customFormat="1" x14ac:dyDescent="0.2">
      <c r="B473" s="33"/>
      <c r="D473" s="141" t="s">
        <v>141</v>
      </c>
      <c r="F473" s="142" t="s">
        <v>736</v>
      </c>
      <c r="I473" s="143"/>
      <c r="L473" s="33"/>
      <c r="M473" s="144"/>
      <c r="T473" s="54"/>
      <c r="AT473" s="18" t="s">
        <v>141</v>
      </c>
      <c r="AU473" s="18" t="s">
        <v>82</v>
      </c>
    </row>
    <row r="474" spans="2:65" s="12" customFormat="1" x14ac:dyDescent="0.2">
      <c r="B474" s="147"/>
      <c r="D474" s="141" t="s">
        <v>151</v>
      </c>
      <c r="E474" s="148" t="s">
        <v>18</v>
      </c>
      <c r="F474" s="149" t="s">
        <v>738</v>
      </c>
      <c r="H474" s="150">
        <v>0.68400000000000005</v>
      </c>
      <c r="I474" s="151"/>
      <c r="L474" s="147"/>
      <c r="M474" s="152"/>
      <c r="T474" s="153"/>
      <c r="AT474" s="148" t="s">
        <v>151</v>
      </c>
      <c r="AU474" s="148" t="s">
        <v>82</v>
      </c>
      <c r="AV474" s="12" t="s">
        <v>82</v>
      </c>
      <c r="AW474" s="12" t="s">
        <v>32</v>
      </c>
      <c r="AX474" s="12" t="s">
        <v>78</v>
      </c>
      <c r="AY474" s="148" t="s">
        <v>131</v>
      </c>
    </row>
    <row r="475" spans="2:65" s="12" customFormat="1" x14ac:dyDescent="0.2">
      <c r="B475" s="147"/>
      <c r="D475" s="141" t="s">
        <v>151</v>
      </c>
      <c r="F475" s="149" t="s">
        <v>739</v>
      </c>
      <c r="H475" s="150">
        <v>0.752</v>
      </c>
      <c r="I475" s="151"/>
      <c r="L475" s="147"/>
      <c r="M475" s="152"/>
      <c r="T475" s="153"/>
      <c r="AT475" s="148" t="s">
        <v>151</v>
      </c>
      <c r="AU475" s="148" t="s">
        <v>82</v>
      </c>
      <c r="AV475" s="12" t="s">
        <v>82</v>
      </c>
      <c r="AW475" s="12" t="s">
        <v>4</v>
      </c>
      <c r="AX475" s="12" t="s">
        <v>78</v>
      </c>
      <c r="AY475" s="148" t="s">
        <v>131</v>
      </c>
    </row>
    <row r="476" spans="2:65" s="1" customFormat="1" ht="16.5" customHeight="1" x14ac:dyDescent="0.2">
      <c r="B476" s="33"/>
      <c r="C476" s="128" t="s">
        <v>740</v>
      </c>
      <c r="D476" s="128" t="s">
        <v>134</v>
      </c>
      <c r="E476" s="129" t="s">
        <v>741</v>
      </c>
      <c r="F476" s="130" t="s">
        <v>742</v>
      </c>
      <c r="G476" s="131" t="s">
        <v>157</v>
      </c>
      <c r="H476" s="132">
        <v>142.5</v>
      </c>
      <c r="I476" s="133"/>
      <c r="J476" s="134">
        <f>ROUND(I476*H476,2)</f>
        <v>0</v>
      </c>
      <c r="K476" s="130" t="s">
        <v>138</v>
      </c>
      <c r="L476" s="33"/>
      <c r="M476" s="135" t="s">
        <v>18</v>
      </c>
      <c r="N476" s="136" t="s">
        <v>44</v>
      </c>
      <c r="P476" s="137">
        <f>O476*H476</f>
        <v>0</v>
      </c>
      <c r="Q476" s="137">
        <v>0</v>
      </c>
      <c r="R476" s="137">
        <f>Q476*H476</f>
        <v>0</v>
      </c>
      <c r="S476" s="137">
        <v>5.0000000000000001E-3</v>
      </c>
      <c r="T476" s="138">
        <f>S476*H476</f>
        <v>0.71250000000000002</v>
      </c>
      <c r="AR476" s="139" t="s">
        <v>246</v>
      </c>
      <c r="AT476" s="139" t="s">
        <v>134</v>
      </c>
      <c r="AU476" s="139" t="s">
        <v>82</v>
      </c>
      <c r="AY476" s="18" t="s">
        <v>131</v>
      </c>
      <c r="BE476" s="140">
        <f>IF(N476="základní",J476,0)</f>
        <v>0</v>
      </c>
      <c r="BF476" s="140">
        <f>IF(N476="snížená",J476,0)</f>
        <v>0</v>
      </c>
      <c r="BG476" s="140">
        <f>IF(N476="zákl. přenesená",J476,0)</f>
        <v>0</v>
      </c>
      <c r="BH476" s="140">
        <f>IF(N476="sníž. přenesená",J476,0)</f>
        <v>0</v>
      </c>
      <c r="BI476" s="140">
        <f>IF(N476="nulová",J476,0)</f>
        <v>0</v>
      </c>
      <c r="BJ476" s="18" t="s">
        <v>78</v>
      </c>
      <c r="BK476" s="140">
        <f>ROUND(I476*H476,2)</f>
        <v>0</v>
      </c>
      <c r="BL476" s="18" t="s">
        <v>246</v>
      </c>
      <c r="BM476" s="139" t="s">
        <v>743</v>
      </c>
    </row>
    <row r="477" spans="2:65" s="1" customFormat="1" ht="19.5" x14ac:dyDescent="0.2">
      <c r="B477" s="33"/>
      <c r="D477" s="141" t="s">
        <v>141</v>
      </c>
      <c r="F477" s="142" t="s">
        <v>744</v>
      </c>
      <c r="I477" s="143"/>
      <c r="L477" s="33"/>
      <c r="M477" s="144"/>
      <c r="T477" s="54"/>
      <c r="AT477" s="18" t="s">
        <v>141</v>
      </c>
      <c r="AU477" s="18" t="s">
        <v>82</v>
      </c>
    </row>
    <row r="478" spans="2:65" s="1" customFormat="1" x14ac:dyDescent="0.2">
      <c r="B478" s="33"/>
      <c r="D478" s="145" t="s">
        <v>143</v>
      </c>
      <c r="F478" s="146" t="s">
        <v>745</v>
      </c>
      <c r="I478" s="143"/>
      <c r="L478" s="33"/>
      <c r="M478" s="144"/>
      <c r="T478" s="54"/>
      <c r="AT478" s="18" t="s">
        <v>143</v>
      </c>
      <c r="AU478" s="18" t="s">
        <v>82</v>
      </c>
    </row>
    <row r="479" spans="2:65" s="1" customFormat="1" ht="16.5" customHeight="1" x14ac:dyDescent="0.2">
      <c r="B479" s="33"/>
      <c r="C479" s="128" t="s">
        <v>746</v>
      </c>
      <c r="D479" s="128" t="s">
        <v>134</v>
      </c>
      <c r="E479" s="129" t="s">
        <v>747</v>
      </c>
      <c r="F479" s="130" t="s">
        <v>748</v>
      </c>
      <c r="G479" s="131" t="s">
        <v>157</v>
      </c>
      <c r="H479" s="132">
        <v>87.183999999999997</v>
      </c>
      <c r="I479" s="133"/>
      <c r="J479" s="134">
        <f>ROUND(I479*H479,2)</f>
        <v>0</v>
      </c>
      <c r="K479" s="130" t="s">
        <v>138</v>
      </c>
      <c r="L479" s="33"/>
      <c r="M479" s="135" t="s">
        <v>18</v>
      </c>
      <c r="N479" s="136" t="s">
        <v>44</v>
      </c>
      <c r="P479" s="137">
        <f>O479*H479</f>
        <v>0</v>
      </c>
      <c r="Q479" s="137">
        <v>1.5789999999999998E-2</v>
      </c>
      <c r="R479" s="137">
        <f>Q479*H479</f>
        <v>1.3766353599999999</v>
      </c>
      <c r="S479" s="137">
        <v>0</v>
      </c>
      <c r="T479" s="138">
        <f>S479*H479</f>
        <v>0</v>
      </c>
      <c r="AR479" s="139" t="s">
        <v>246</v>
      </c>
      <c r="AT479" s="139" t="s">
        <v>134</v>
      </c>
      <c r="AU479" s="139" t="s">
        <v>82</v>
      </c>
      <c r="AY479" s="18" t="s">
        <v>131</v>
      </c>
      <c r="BE479" s="140">
        <f>IF(N479="základní",J479,0)</f>
        <v>0</v>
      </c>
      <c r="BF479" s="140">
        <f>IF(N479="snížená",J479,0)</f>
        <v>0</v>
      </c>
      <c r="BG479" s="140">
        <f>IF(N479="zákl. přenesená",J479,0)</f>
        <v>0</v>
      </c>
      <c r="BH479" s="140">
        <f>IF(N479="sníž. přenesená",J479,0)</f>
        <v>0</v>
      </c>
      <c r="BI479" s="140">
        <f>IF(N479="nulová",J479,0)</f>
        <v>0</v>
      </c>
      <c r="BJ479" s="18" t="s">
        <v>78</v>
      </c>
      <c r="BK479" s="140">
        <f>ROUND(I479*H479,2)</f>
        <v>0</v>
      </c>
      <c r="BL479" s="18" t="s">
        <v>246</v>
      </c>
      <c r="BM479" s="139" t="s">
        <v>749</v>
      </c>
    </row>
    <row r="480" spans="2:65" s="1" customFormat="1" ht="19.5" x14ac:dyDescent="0.2">
      <c r="B480" s="33"/>
      <c r="D480" s="141" t="s">
        <v>141</v>
      </c>
      <c r="F480" s="142" t="s">
        <v>750</v>
      </c>
      <c r="I480" s="143"/>
      <c r="L480" s="33"/>
      <c r="M480" s="144"/>
      <c r="T480" s="54"/>
      <c r="AT480" s="18" t="s">
        <v>141</v>
      </c>
      <c r="AU480" s="18" t="s">
        <v>82</v>
      </c>
    </row>
    <row r="481" spans="2:65" s="1" customFormat="1" x14ac:dyDescent="0.2">
      <c r="B481" s="33"/>
      <c r="D481" s="145" t="s">
        <v>143</v>
      </c>
      <c r="F481" s="146" t="s">
        <v>751</v>
      </c>
      <c r="I481" s="143"/>
      <c r="L481" s="33"/>
      <c r="M481" s="144"/>
      <c r="T481" s="54"/>
      <c r="AT481" s="18" t="s">
        <v>143</v>
      </c>
      <c r="AU481" s="18" t="s">
        <v>82</v>
      </c>
    </row>
    <row r="482" spans="2:65" s="12" customFormat="1" x14ac:dyDescent="0.2">
      <c r="B482" s="147"/>
      <c r="D482" s="141" t="s">
        <v>151</v>
      </c>
      <c r="E482" s="148" t="s">
        <v>18</v>
      </c>
      <c r="F482" s="149" t="s">
        <v>752</v>
      </c>
      <c r="H482" s="150">
        <v>87.183999999999997</v>
      </c>
      <c r="I482" s="151"/>
      <c r="L482" s="147"/>
      <c r="M482" s="152"/>
      <c r="T482" s="153"/>
      <c r="AT482" s="148" t="s">
        <v>151</v>
      </c>
      <c r="AU482" s="148" t="s">
        <v>82</v>
      </c>
      <c r="AV482" s="12" t="s">
        <v>82</v>
      </c>
      <c r="AW482" s="12" t="s">
        <v>32</v>
      </c>
      <c r="AX482" s="12" t="s">
        <v>78</v>
      </c>
      <c r="AY482" s="148" t="s">
        <v>131</v>
      </c>
    </row>
    <row r="483" spans="2:65" s="1" customFormat="1" ht="16.5" customHeight="1" x14ac:dyDescent="0.2">
      <c r="B483" s="33"/>
      <c r="C483" s="128" t="s">
        <v>753</v>
      </c>
      <c r="D483" s="128" t="s">
        <v>134</v>
      </c>
      <c r="E483" s="129" t="s">
        <v>754</v>
      </c>
      <c r="F483" s="130" t="s">
        <v>755</v>
      </c>
      <c r="G483" s="131" t="s">
        <v>147</v>
      </c>
      <c r="H483" s="132">
        <v>11.505000000000001</v>
      </c>
      <c r="I483" s="133"/>
      <c r="J483" s="134">
        <f>ROUND(I483*H483,2)</f>
        <v>0</v>
      </c>
      <c r="K483" s="130" t="s">
        <v>138</v>
      </c>
      <c r="L483" s="33"/>
      <c r="M483" s="135" t="s">
        <v>18</v>
      </c>
      <c r="N483" s="136" t="s">
        <v>44</v>
      </c>
      <c r="P483" s="137">
        <f>O483*H483</f>
        <v>0</v>
      </c>
      <c r="Q483" s="137">
        <v>2.3300000000000001E-2</v>
      </c>
      <c r="R483" s="137">
        <f>Q483*H483</f>
        <v>0.26806650000000004</v>
      </c>
      <c r="S483" s="137">
        <v>0</v>
      </c>
      <c r="T483" s="138">
        <f>S483*H483</f>
        <v>0</v>
      </c>
      <c r="AR483" s="139" t="s">
        <v>246</v>
      </c>
      <c r="AT483" s="139" t="s">
        <v>134</v>
      </c>
      <c r="AU483" s="139" t="s">
        <v>82</v>
      </c>
      <c r="AY483" s="18" t="s">
        <v>131</v>
      </c>
      <c r="BE483" s="140">
        <f>IF(N483="základní",J483,0)</f>
        <v>0</v>
      </c>
      <c r="BF483" s="140">
        <f>IF(N483="snížená",J483,0)</f>
        <v>0</v>
      </c>
      <c r="BG483" s="140">
        <f>IF(N483="zákl. přenesená",J483,0)</f>
        <v>0</v>
      </c>
      <c r="BH483" s="140">
        <f>IF(N483="sníž. přenesená",J483,0)</f>
        <v>0</v>
      </c>
      <c r="BI483" s="140">
        <f>IF(N483="nulová",J483,0)</f>
        <v>0</v>
      </c>
      <c r="BJ483" s="18" t="s">
        <v>78</v>
      </c>
      <c r="BK483" s="140">
        <f>ROUND(I483*H483,2)</f>
        <v>0</v>
      </c>
      <c r="BL483" s="18" t="s">
        <v>246</v>
      </c>
      <c r="BM483" s="139" t="s">
        <v>756</v>
      </c>
    </row>
    <row r="484" spans="2:65" s="1" customFormat="1" x14ac:dyDescent="0.2">
      <c r="B484" s="33"/>
      <c r="D484" s="141" t="s">
        <v>141</v>
      </c>
      <c r="F484" s="142" t="s">
        <v>757</v>
      </c>
      <c r="I484" s="143"/>
      <c r="L484" s="33"/>
      <c r="M484" s="144"/>
      <c r="T484" s="54"/>
      <c r="AT484" s="18" t="s">
        <v>141</v>
      </c>
      <c r="AU484" s="18" t="s">
        <v>82</v>
      </c>
    </row>
    <row r="485" spans="2:65" s="1" customFormat="1" x14ac:dyDescent="0.2">
      <c r="B485" s="33"/>
      <c r="D485" s="145" t="s">
        <v>143</v>
      </c>
      <c r="F485" s="146" t="s">
        <v>758</v>
      </c>
      <c r="I485" s="143"/>
      <c r="L485" s="33"/>
      <c r="M485" s="144"/>
      <c r="T485" s="54"/>
      <c r="AT485" s="18" t="s">
        <v>143</v>
      </c>
      <c r="AU485" s="18" t="s">
        <v>82</v>
      </c>
    </row>
    <row r="486" spans="2:65" s="12" customFormat="1" x14ac:dyDescent="0.2">
      <c r="B486" s="147"/>
      <c r="D486" s="141" t="s">
        <v>151</v>
      </c>
      <c r="E486" s="148" t="s">
        <v>18</v>
      </c>
      <c r="F486" s="149" t="s">
        <v>759</v>
      </c>
      <c r="H486" s="150">
        <v>9.3249999999999993</v>
      </c>
      <c r="I486" s="151"/>
      <c r="L486" s="147"/>
      <c r="M486" s="152"/>
      <c r="T486" s="153"/>
      <c r="AT486" s="148" t="s">
        <v>151</v>
      </c>
      <c r="AU486" s="148" t="s">
        <v>82</v>
      </c>
      <c r="AV486" s="12" t="s">
        <v>82</v>
      </c>
      <c r="AW486" s="12" t="s">
        <v>32</v>
      </c>
      <c r="AX486" s="12" t="s">
        <v>73</v>
      </c>
      <c r="AY486" s="148" t="s">
        <v>131</v>
      </c>
    </row>
    <row r="487" spans="2:65" s="12" customFormat="1" x14ac:dyDescent="0.2">
      <c r="B487" s="147"/>
      <c r="D487" s="141" t="s">
        <v>151</v>
      </c>
      <c r="E487" s="148" t="s">
        <v>18</v>
      </c>
      <c r="F487" s="149" t="s">
        <v>760</v>
      </c>
      <c r="H487" s="150">
        <v>2.1800000000000002</v>
      </c>
      <c r="I487" s="151"/>
      <c r="L487" s="147"/>
      <c r="M487" s="152"/>
      <c r="T487" s="153"/>
      <c r="AT487" s="148" t="s">
        <v>151</v>
      </c>
      <c r="AU487" s="148" t="s">
        <v>82</v>
      </c>
      <c r="AV487" s="12" t="s">
        <v>82</v>
      </c>
      <c r="AW487" s="12" t="s">
        <v>32</v>
      </c>
      <c r="AX487" s="12" t="s">
        <v>73</v>
      </c>
      <c r="AY487" s="148" t="s">
        <v>131</v>
      </c>
    </row>
    <row r="488" spans="2:65" s="14" customFormat="1" x14ac:dyDescent="0.2">
      <c r="B488" s="160"/>
      <c r="D488" s="141" t="s">
        <v>151</v>
      </c>
      <c r="E488" s="161" t="s">
        <v>18</v>
      </c>
      <c r="F488" s="162" t="s">
        <v>179</v>
      </c>
      <c r="H488" s="163">
        <v>11.505000000000001</v>
      </c>
      <c r="I488" s="164"/>
      <c r="L488" s="160"/>
      <c r="M488" s="165"/>
      <c r="T488" s="166"/>
      <c r="AT488" s="161" t="s">
        <v>151</v>
      </c>
      <c r="AU488" s="161" t="s">
        <v>82</v>
      </c>
      <c r="AV488" s="14" t="s">
        <v>139</v>
      </c>
      <c r="AW488" s="14" t="s">
        <v>32</v>
      </c>
      <c r="AX488" s="14" t="s">
        <v>78</v>
      </c>
      <c r="AY488" s="161" t="s">
        <v>131</v>
      </c>
    </row>
    <row r="489" spans="2:65" s="1" customFormat="1" ht="16.5" customHeight="1" x14ac:dyDescent="0.2">
      <c r="B489" s="33"/>
      <c r="C489" s="128" t="s">
        <v>761</v>
      </c>
      <c r="D489" s="128" t="s">
        <v>134</v>
      </c>
      <c r="E489" s="129" t="s">
        <v>762</v>
      </c>
      <c r="F489" s="130" t="s">
        <v>763</v>
      </c>
      <c r="G489" s="131" t="s">
        <v>281</v>
      </c>
      <c r="H489" s="132">
        <v>7.3010000000000002</v>
      </c>
      <c r="I489" s="133"/>
      <c r="J489" s="134">
        <f>ROUND(I489*H489,2)</f>
        <v>0</v>
      </c>
      <c r="K489" s="130" t="s">
        <v>138</v>
      </c>
      <c r="L489" s="33"/>
      <c r="M489" s="135" t="s">
        <v>18</v>
      </c>
      <c r="N489" s="136" t="s">
        <v>44</v>
      </c>
      <c r="P489" s="137">
        <f>O489*H489</f>
        <v>0</v>
      </c>
      <c r="Q489" s="137">
        <v>0</v>
      </c>
      <c r="R489" s="137">
        <f>Q489*H489</f>
        <v>0</v>
      </c>
      <c r="S489" s="137">
        <v>0</v>
      </c>
      <c r="T489" s="138">
        <f>S489*H489</f>
        <v>0</v>
      </c>
      <c r="AR489" s="139" t="s">
        <v>246</v>
      </c>
      <c r="AT489" s="139" t="s">
        <v>134</v>
      </c>
      <c r="AU489" s="139" t="s">
        <v>82</v>
      </c>
      <c r="AY489" s="18" t="s">
        <v>131</v>
      </c>
      <c r="BE489" s="140">
        <f>IF(N489="základní",J489,0)</f>
        <v>0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8" t="s">
        <v>78</v>
      </c>
      <c r="BK489" s="140">
        <f>ROUND(I489*H489,2)</f>
        <v>0</v>
      </c>
      <c r="BL489" s="18" t="s">
        <v>246</v>
      </c>
      <c r="BM489" s="139" t="s">
        <v>764</v>
      </c>
    </row>
    <row r="490" spans="2:65" s="1" customFormat="1" ht="19.5" x14ac:dyDescent="0.2">
      <c r="B490" s="33"/>
      <c r="D490" s="141" t="s">
        <v>141</v>
      </c>
      <c r="F490" s="142" t="s">
        <v>765</v>
      </c>
      <c r="I490" s="143"/>
      <c r="L490" s="33"/>
      <c r="M490" s="144"/>
      <c r="T490" s="54"/>
      <c r="AT490" s="18" t="s">
        <v>141</v>
      </c>
      <c r="AU490" s="18" t="s">
        <v>82</v>
      </c>
    </row>
    <row r="491" spans="2:65" s="1" customFormat="1" x14ac:dyDescent="0.2">
      <c r="B491" s="33"/>
      <c r="D491" s="145" t="s">
        <v>143</v>
      </c>
      <c r="F491" s="146" t="s">
        <v>766</v>
      </c>
      <c r="I491" s="143"/>
      <c r="L491" s="33"/>
      <c r="M491" s="144"/>
      <c r="T491" s="54"/>
      <c r="AT491" s="18" t="s">
        <v>143</v>
      </c>
      <c r="AU491" s="18" t="s">
        <v>82</v>
      </c>
    </row>
    <row r="492" spans="2:65" s="1" customFormat="1" ht="16.5" customHeight="1" x14ac:dyDescent="0.2">
      <c r="B492" s="33"/>
      <c r="C492" s="128" t="s">
        <v>767</v>
      </c>
      <c r="D492" s="128" t="s">
        <v>134</v>
      </c>
      <c r="E492" s="129" t="s">
        <v>768</v>
      </c>
      <c r="F492" s="130" t="s">
        <v>769</v>
      </c>
      <c r="G492" s="131" t="s">
        <v>281</v>
      </c>
      <c r="H492" s="132">
        <v>7.3010000000000002</v>
      </c>
      <c r="I492" s="133"/>
      <c r="J492" s="134">
        <f>ROUND(I492*H492,2)</f>
        <v>0</v>
      </c>
      <c r="K492" s="130" t="s">
        <v>138</v>
      </c>
      <c r="L492" s="33"/>
      <c r="M492" s="135" t="s">
        <v>18</v>
      </c>
      <c r="N492" s="136" t="s">
        <v>44</v>
      </c>
      <c r="P492" s="137">
        <f>O492*H492</f>
        <v>0</v>
      </c>
      <c r="Q492" s="137">
        <v>0</v>
      </c>
      <c r="R492" s="137">
        <f>Q492*H492</f>
        <v>0</v>
      </c>
      <c r="S492" s="137">
        <v>0</v>
      </c>
      <c r="T492" s="138">
        <f>S492*H492</f>
        <v>0</v>
      </c>
      <c r="AR492" s="139" t="s">
        <v>246</v>
      </c>
      <c r="AT492" s="139" t="s">
        <v>134</v>
      </c>
      <c r="AU492" s="139" t="s">
        <v>82</v>
      </c>
      <c r="AY492" s="18" t="s">
        <v>131</v>
      </c>
      <c r="BE492" s="140">
        <f>IF(N492="základní",J492,0)</f>
        <v>0</v>
      </c>
      <c r="BF492" s="140">
        <f>IF(N492="snížená",J492,0)</f>
        <v>0</v>
      </c>
      <c r="BG492" s="140">
        <f>IF(N492="zákl. přenesená",J492,0)</f>
        <v>0</v>
      </c>
      <c r="BH492" s="140">
        <f>IF(N492="sníž. přenesená",J492,0)</f>
        <v>0</v>
      </c>
      <c r="BI492" s="140">
        <f>IF(N492="nulová",J492,0)</f>
        <v>0</v>
      </c>
      <c r="BJ492" s="18" t="s">
        <v>78</v>
      </c>
      <c r="BK492" s="140">
        <f>ROUND(I492*H492,2)</f>
        <v>0</v>
      </c>
      <c r="BL492" s="18" t="s">
        <v>246</v>
      </c>
      <c r="BM492" s="139" t="s">
        <v>770</v>
      </c>
    </row>
    <row r="493" spans="2:65" s="1" customFormat="1" ht="19.5" x14ac:dyDescent="0.2">
      <c r="B493" s="33"/>
      <c r="D493" s="141" t="s">
        <v>141</v>
      </c>
      <c r="F493" s="142" t="s">
        <v>771</v>
      </c>
      <c r="I493" s="143"/>
      <c r="L493" s="33"/>
      <c r="M493" s="144"/>
      <c r="T493" s="54"/>
      <c r="AT493" s="18" t="s">
        <v>141</v>
      </c>
      <c r="AU493" s="18" t="s">
        <v>82</v>
      </c>
    </row>
    <row r="494" spans="2:65" s="1" customFormat="1" x14ac:dyDescent="0.2">
      <c r="B494" s="33"/>
      <c r="D494" s="145" t="s">
        <v>143</v>
      </c>
      <c r="F494" s="146" t="s">
        <v>772</v>
      </c>
      <c r="I494" s="143"/>
      <c r="L494" s="33"/>
      <c r="M494" s="144"/>
      <c r="T494" s="54"/>
      <c r="AT494" s="18" t="s">
        <v>143</v>
      </c>
      <c r="AU494" s="18" t="s">
        <v>82</v>
      </c>
    </row>
    <row r="495" spans="2:65" s="11" customFormat="1" ht="22.9" customHeight="1" x14ac:dyDescent="0.2">
      <c r="B495" s="116"/>
      <c r="D495" s="117" t="s">
        <v>72</v>
      </c>
      <c r="E495" s="126" t="s">
        <v>773</v>
      </c>
      <c r="F495" s="126" t="s">
        <v>774</v>
      </c>
      <c r="I495" s="119"/>
      <c r="J495" s="127">
        <f>BK495</f>
        <v>0</v>
      </c>
      <c r="L495" s="116"/>
      <c r="M495" s="121"/>
      <c r="P495" s="122">
        <f>SUM(P496:P530)</f>
        <v>0</v>
      </c>
      <c r="R495" s="122">
        <f>SUM(R496:R530)</f>
        <v>1.48512237</v>
      </c>
      <c r="T495" s="123">
        <f>SUM(T496:T530)</f>
        <v>1.4309514999999999</v>
      </c>
      <c r="AR495" s="117" t="s">
        <v>82</v>
      </c>
      <c r="AT495" s="124" t="s">
        <v>72</v>
      </c>
      <c r="AU495" s="124" t="s">
        <v>78</v>
      </c>
      <c r="AY495" s="117" t="s">
        <v>131</v>
      </c>
      <c r="BK495" s="125">
        <f>SUM(BK496:BK530)</f>
        <v>0</v>
      </c>
    </row>
    <row r="496" spans="2:65" s="1" customFormat="1" ht="16.5" customHeight="1" x14ac:dyDescent="0.2">
      <c r="B496" s="33"/>
      <c r="C496" s="128" t="s">
        <v>775</v>
      </c>
      <c r="D496" s="128" t="s">
        <v>134</v>
      </c>
      <c r="E496" s="129" t="s">
        <v>776</v>
      </c>
      <c r="F496" s="130" t="s">
        <v>777</v>
      </c>
      <c r="G496" s="131" t="s">
        <v>157</v>
      </c>
      <c r="H496" s="132">
        <v>83.05</v>
      </c>
      <c r="I496" s="133"/>
      <c r="J496" s="134">
        <f>ROUND(I496*H496,2)</f>
        <v>0</v>
      </c>
      <c r="K496" s="130" t="s">
        <v>138</v>
      </c>
      <c r="L496" s="33"/>
      <c r="M496" s="135" t="s">
        <v>18</v>
      </c>
      <c r="N496" s="136" t="s">
        <v>44</v>
      </c>
      <c r="P496" s="137">
        <f>O496*H496</f>
        <v>0</v>
      </c>
      <c r="Q496" s="137">
        <v>1E-4</v>
      </c>
      <c r="R496" s="137">
        <f>Q496*H496</f>
        <v>8.3049999999999999E-3</v>
      </c>
      <c r="S496" s="137">
        <v>0</v>
      </c>
      <c r="T496" s="138">
        <f>S496*H496</f>
        <v>0</v>
      </c>
      <c r="AR496" s="139" t="s">
        <v>246</v>
      </c>
      <c r="AT496" s="139" t="s">
        <v>134</v>
      </c>
      <c r="AU496" s="139" t="s">
        <v>82</v>
      </c>
      <c r="AY496" s="18" t="s">
        <v>131</v>
      </c>
      <c r="BE496" s="140">
        <f>IF(N496="základní",J496,0)</f>
        <v>0</v>
      </c>
      <c r="BF496" s="140">
        <f>IF(N496="snížená",J496,0)</f>
        <v>0</v>
      </c>
      <c r="BG496" s="140">
        <f>IF(N496="zákl. přenesená",J496,0)</f>
        <v>0</v>
      </c>
      <c r="BH496" s="140">
        <f>IF(N496="sníž. přenesená",J496,0)</f>
        <v>0</v>
      </c>
      <c r="BI496" s="140">
        <f>IF(N496="nulová",J496,0)</f>
        <v>0</v>
      </c>
      <c r="BJ496" s="18" t="s">
        <v>78</v>
      </c>
      <c r="BK496" s="140">
        <f>ROUND(I496*H496,2)</f>
        <v>0</v>
      </c>
      <c r="BL496" s="18" t="s">
        <v>246</v>
      </c>
      <c r="BM496" s="139" t="s">
        <v>778</v>
      </c>
    </row>
    <row r="497" spans="2:65" s="1" customFormat="1" x14ac:dyDescent="0.2">
      <c r="B497" s="33"/>
      <c r="D497" s="141" t="s">
        <v>141</v>
      </c>
      <c r="F497" s="142" t="s">
        <v>779</v>
      </c>
      <c r="I497" s="143"/>
      <c r="L497" s="33"/>
      <c r="M497" s="144"/>
      <c r="T497" s="54"/>
      <c r="AT497" s="18" t="s">
        <v>141</v>
      </c>
      <c r="AU497" s="18" t="s">
        <v>82</v>
      </c>
    </row>
    <row r="498" spans="2:65" s="1" customFormat="1" x14ac:dyDescent="0.2">
      <c r="B498" s="33"/>
      <c r="D498" s="145" t="s">
        <v>143</v>
      </c>
      <c r="F498" s="146" t="s">
        <v>780</v>
      </c>
      <c r="I498" s="143"/>
      <c r="L498" s="33"/>
      <c r="M498" s="144"/>
      <c r="T498" s="54"/>
      <c r="AT498" s="18" t="s">
        <v>143</v>
      </c>
      <c r="AU498" s="18" t="s">
        <v>82</v>
      </c>
    </row>
    <row r="499" spans="2:65" s="1" customFormat="1" ht="16.5" customHeight="1" x14ac:dyDescent="0.2">
      <c r="B499" s="33"/>
      <c r="C499" s="128" t="s">
        <v>781</v>
      </c>
      <c r="D499" s="128" t="s">
        <v>134</v>
      </c>
      <c r="E499" s="129" t="s">
        <v>782</v>
      </c>
      <c r="F499" s="130" t="s">
        <v>783</v>
      </c>
      <c r="G499" s="131" t="s">
        <v>157</v>
      </c>
      <c r="H499" s="132">
        <v>83.05</v>
      </c>
      <c r="I499" s="133"/>
      <c r="J499" s="134">
        <f>ROUND(I499*H499,2)</f>
        <v>0</v>
      </c>
      <c r="K499" s="130" t="s">
        <v>138</v>
      </c>
      <c r="L499" s="33"/>
      <c r="M499" s="135" t="s">
        <v>18</v>
      </c>
      <c r="N499" s="136" t="s">
        <v>44</v>
      </c>
      <c r="P499" s="137">
        <f>O499*H499</f>
        <v>0</v>
      </c>
      <c r="Q499" s="137">
        <v>0</v>
      </c>
      <c r="R499" s="137">
        <f>Q499*H499</f>
        <v>0</v>
      </c>
      <c r="S499" s="137">
        <v>0</v>
      </c>
      <c r="T499" s="138">
        <f>S499*H499</f>
        <v>0</v>
      </c>
      <c r="AR499" s="139" t="s">
        <v>246</v>
      </c>
      <c r="AT499" s="139" t="s">
        <v>134</v>
      </c>
      <c r="AU499" s="139" t="s">
        <v>82</v>
      </c>
      <c r="AY499" s="18" t="s">
        <v>131</v>
      </c>
      <c r="BE499" s="140">
        <f>IF(N499="základní",J499,0)</f>
        <v>0</v>
      </c>
      <c r="BF499" s="140">
        <f>IF(N499="snížená",J499,0)</f>
        <v>0</v>
      </c>
      <c r="BG499" s="140">
        <f>IF(N499="zákl. přenesená",J499,0)</f>
        <v>0</v>
      </c>
      <c r="BH499" s="140">
        <f>IF(N499="sníž. přenesená",J499,0)</f>
        <v>0</v>
      </c>
      <c r="BI499" s="140">
        <f>IF(N499="nulová",J499,0)</f>
        <v>0</v>
      </c>
      <c r="BJ499" s="18" t="s">
        <v>78</v>
      </c>
      <c r="BK499" s="140">
        <f>ROUND(I499*H499,2)</f>
        <v>0</v>
      </c>
      <c r="BL499" s="18" t="s">
        <v>246</v>
      </c>
      <c r="BM499" s="139" t="s">
        <v>784</v>
      </c>
    </row>
    <row r="500" spans="2:65" s="1" customFormat="1" x14ac:dyDescent="0.2">
      <c r="B500" s="33"/>
      <c r="D500" s="141" t="s">
        <v>141</v>
      </c>
      <c r="F500" s="142" t="s">
        <v>785</v>
      </c>
      <c r="I500" s="143"/>
      <c r="L500" s="33"/>
      <c r="M500" s="144"/>
      <c r="T500" s="54"/>
      <c r="AT500" s="18" t="s">
        <v>141</v>
      </c>
      <c r="AU500" s="18" t="s">
        <v>82</v>
      </c>
    </row>
    <row r="501" spans="2:65" s="1" customFormat="1" x14ac:dyDescent="0.2">
      <c r="B501" s="33"/>
      <c r="D501" s="145" t="s">
        <v>143</v>
      </c>
      <c r="F501" s="146" t="s">
        <v>786</v>
      </c>
      <c r="I501" s="143"/>
      <c r="L501" s="33"/>
      <c r="M501" s="144"/>
      <c r="T501" s="54"/>
      <c r="AT501" s="18" t="s">
        <v>143</v>
      </c>
      <c r="AU501" s="18" t="s">
        <v>82</v>
      </c>
    </row>
    <row r="502" spans="2:65" s="1" customFormat="1" ht="16.5" customHeight="1" x14ac:dyDescent="0.2">
      <c r="B502" s="33"/>
      <c r="C502" s="167" t="s">
        <v>787</v>
      </c>
      <c r="D502" s="167" t="s">
        <v>180</v>
      </c>
      <c r="E502" s="168" t="s">
        <v>788</v>
      </c>
      <c r="F502" s="169" t="s">
        <v>789</v>
      </c>
      <c r="G502" s="170" t="s">
        <v>157</v>
      </c>
      <c r="H502" s="171">
        <v>99.66</v>
      </c>
      <c r="I502" s="172"/>
      <c r="J502" s="173">
        <f>ROUND(I502*H502,2)</f>
        <v>0</v>
      </c>
      <c r="K502" s="169" t="s">
        <v>138</v>
      </c>
      <c r="L502" s="174"/>
      <c r="M502" s="175" t="s">
        <v>18</v>
      </c>
      <c r="N502" s="176" t="s">
        <v>44</v>
      </c>
      <c r="P502" s="137">
        <f>O502*H502</f>
        <v>0</v>
      </c>
      <c r="Q502" s="137">
        <v>1.7000000000000001E-4</v>
      </c>
      <c r="R502" s="137">
        <f>Q502*H502</f>
        <v>1.6942200000000001E-2</v>
      </c>
      <c r="S502" s="137">
        <v>0</v>
      </c>
      <c r="T502" s="138">
        <f>S502*H502</f>
        <v>0</v>
      </c>
      <c r="AR502" s="139" t="s">
        <v>359</v>
      </c>
      <c r="AT502" s="139" t="s">
        <v>180</v>
      </c>
      <c r="AU502" s="139" t="s">
        <v>82</v>
      </c>
      <c r="AY502" s="18" t="s">
        <v>131</v>
      </c>
      <c r="BE502" s="140">
        <f>IF(N502="základní",J502,0)</f>
        <v>0</v>
      </c>
      <c r="BF502" s="140">
        <f>IF(N502="snížená",J502,0)</f>
        <v>0</v>
      </c>
      <c r="BG502" s="140">
        <f>IF(N502="zákl. přenesená",J502,0)</f>
        <v>0</v>
      </c>
      <c r="BH502" s="140">
        <f>IF(N502="sníž. přenesená",J502,0)</f>
        <v>0</v>
      </c>
      <c r="BI502" s="140">
        <f>IF(N502="nulová",J502,0)</f>
        <v>0</v>
      </c>
      <c r="BJ502" s="18" t="s">
        <v>78</v>
      </c>
      <c r="BK502" s="140">
        <f>ROUND(I502*H502,2)</f>
        <v>0</v>
      </c>
      <c r="BL502" s="18" t="s">
        <v>246</v>
      </c>
      <c r="BM502" s="139" t="s">
        <v>790</v>
      </c>
    </row>
    <row r="503" spans="2:65" s="1" customFormat="1" x14ac:dyDescent="0.2">
      <c r="B503" s="33"/>
      <c r="D503" s="141" t="s">
        <v>141</v>
      </c>
      <c r="F503" s="142" t="s">
        <v>789</v>
      </c>
      <c r="I503" s="143"/>
      <c r="L503" s="33"/>
      <c r="M503" s="144"/>
      <c r="T503" s="54"/>
      <c r="AT503" s="18" t="s">
        <v>141</v>
      </c>
      <c r="AU503" s="18" t="s">
        <v>82</v>
      </c>
    </row>
    <row r="504" spans="2:65" s="12" customFormat="1" x14ac:dyDescent="0.2">
      <c r="B504" s="147"/>
      <c r="D504" s="141" t="s">
        <v>151</v>
      </c>
      <c r="F504" s="149" t="s">
        <v>791</v>
      </c>
      <c r="H504" s="150">
        <v>99.66</v>
      </c>
      <c r="I504" s="151"/>
      <c r="L504" s="147"/>
      <c r="M504" s="152"/>
      <c r="T504" s="153"/>
      <c r="AT504" s="148" t="s">
        <v>151</v>
      </c>
      <c r="AU504" s="148" t="s">
        <v>82</v>
      </c>
      <c r="AV504" s="12" t="s">
        <v>82</v>
      </c>
      <c r="AW504" s="12" t="s">
        <v>4</v>
      </c>
      <c r="AX504" s="12" t="s">
        <v>78</v>
      </c>
      <c r="AY504" s="148" t="s">
        <v>131</v>
      </c>
    </row>
    <row r="505" spans="2:65" s="1" customFormat="1" ht="16.5" customHeight="1" x14ac:dyDescent="0.2">
      <c r="B505" s="33"/>
      <c r="C505" s="128" t="s">
        <v>792</v>
      </c>
      <c r="D505" s="128" t="s">
        <v>134</v>
      </c>
      <c r="E505" s="129" t="s">
        <v>793</v>
      </c>
      <c r="F505" s="130" t="s">
        <v>794</v>
      </c>
      <c r="G505" s="131" t="s">
        <v>157</v>
      </c>
      <c r="H505" s="132">
        <v>83.05</v>
      </c>
      <c r="I505" s="133"/>
      <c r="J505" s="134">
        <f>ROUND(I505*H505,2)</f>
        <v>0</v>
      </c>
      <c r="K505" s="130" t="s">
        <v>138</v>
      </c>
      <c r="L505" s="33"/>
      <c r="M505" s="135" t="s">
        <v>18</v>
      </c>
      <c r="N505" s="136" t="s">
        <v>44</v>
      </c>
      <c r="P505" s="137">
        <f>O505*H505</f>
        <v>0</v>
      </c>
      <c r="Q505" s="137">
        <v>6.9999999999999999E-4</v>
      </c>
      <c r="R505" s="137">
        <f>Q505*H505</f>
        <v>5.8134999999999999E-2</v>
      </c>
      <c r="S505" s="137">
        <v>0</v>
      </c>
      <c r="T505" s="138">
        <f>S505*H505</f>
        <v>0</v>
      </c>
      <c r="AR505" s="139" t="s">
        <v>246</v>
      </c>
      <c r="AT505" s="139" t="s">
        <v>134</v>
      </c>
      <c r="AU505" s="139" t="s">
        <v>82</v>
      </c>
      <c r="AY505" s="18" t="s">
        <v>131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8" t="s">
        <v>78</v>
      </c>
      <c r="BK505" s="140">
        <f>ROUND(I505*H505,2)</f>
        <v>0</v>
      </c>
      <c r="BL505" s="18" t="s">
        <v>246</v>
      </c>
      <c r="BM505" s="139" t="s">
        <v>795</v>
      </c>
    </row>
    <row r="506" spans="2:65" s="1" customFormat="1" x14ac:dyDescent="0.2">
      <c r="B506" s="33"/>
      <c r="D506" s="141" t="s">
        <v>141</v>
      </c>
      <c r="F506" s="142" t="s">
        <v>796</v>
      </c>
      <c r="I506" s="143"/>
      <c r="L506" s="33"/>
      <c r="M506" s="144"/>
      <c r="T506" s="54"/>
      <c r="AT506" s="18" t="s">
        <v>141</v>
      </c>
      <c r="AU506" s="18" t="s">
        <v>82</v>
      </c>
    </row>
    <row r="507" spans="2:65" s="1" customFormat="1" x14ac:dyDescent="0.2">
      <c r="B507" s="33"/>
      <c r="D507" s="145" t="s">
        <v>143</v>
      </c>
      <c r="F507" s="146" t="s">
        <v>797</v>
      </c>
      <c r="I507" s="143"/>
      <c r="L507" s="33"/>
      <c r="M507" s="144"/>
      <c r="T507" s="54"/>
      <c r="AT507" s="18" t="s">
        <v>143</v>
      </c>
      <c r="AU507" s="18" t="s">
        <v>82</v>
      </c>
    </row>
    <row r="508" spans="2:65" s="1" customFormat="1" ht="21.75" customHeight="1" x14ac:dyDescent="0.2">
      <c r="B508" s="33"/>
      <c r="C508" s="128" t="s">
        <v>798</v>
      </c>
      <c r="D508" s="128" t="s">
        <v>134</v>
      </c>
      <c r="E508" s="129" t="s">
        <v>799</v>
      </c>
      <c r="F508" s="130" t="s">
        <v>800</v>
      </c>
      <c r="G508" s="131" t="s">
        <v>157</v>
      </c>
      <c r="H508" s="132">
        <v>72.587000000000003</v>
      </c>
      <c r="I508" s="133"/>
      <c r="J508" s="134">
        <f>ROUND(I508*H508,2)</f>
        <v>0</v>
      </c>
      <c r="K508" s="130" t="s">
        <v>138</v>
      </c>
      <c r="L508" s="33"/>
      <c r="M508" s="135" t="s">
        <v>18</v>
      </c>
      <c r="N508" s="136" t="s">
        <v>44</v>
      </c>
      <c r="P508" s="137">
        <f>O508*H508</f>
        <v>0</v>
      </c>
      <c r="Q508" s="137">
        <v>1.6299999999999999E-2</v>
      </c>
      <c r="R508" s="137">
        <f>Q508*H508</f>
        <v>1.1831681000000001</v>
      </c>
      <c r="S508" s="137">
        <v>0</v>
      </c>
      <c r="T508" s="138">
        <f>S508*H508</f>
        <v>0</v>
      </c>
      <c r="AR508" s="139" t="s">
        <v>246</v>
      </c>
      <c r="AT508" s="139" t="s">
        <v>134</v>
      </c>
      <c r="AU508" s="139" t="s">
        <v>82</v>
      </c>
      <c r="AY508" s="18" t="s">
        <v>131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8" t="s">
        <v>78</v>
      </c>
      <c r="BK508" s="140">
        <f>ROUND(I508*H508,2)</f>
        <v>0</v>
      </c>
      <c r="BL508" s="18" t="s">
        <v>246</v>
      </c>
      <c r="BM508" s="139" t="s">
        <v>801</v>
      </c>
    </row>
    <row r="509" spans="2:65" s="1" customFormat="1" ht="19.5" x14ac:dyDescent="0.2">
      <c r="B509" s="33"/>
      <c r="D509" s="141" t="s">
        <v>141</v>
      </c>
      <c r="F509" s="142" t="s">
        <v>802</v>
      </c>
      <c r="I509" s="143"/>
      <c r="L509" s="33"/>
      <c r="M509" s="144"/>
      <c r="T509" s="54"/>
      <c r="AT509" s="18" t="s">
        <v>141</v>
      </c>
      <c r="AU509" s="18" t="s">
        <v>82</v>
      </c>
    </row>
    <row r="510" spans="2:65" s="1" customFormat="1" x14ac:dyDescent="0.2">
      <c r="B510" s="33"/>
      <c r="D510" s="145" t="s">
        <v>143</v>
      </c>
      <c r="F510" s="146" t="s">
        <v>803</v>
      </c>
      <c r="I510" s="143"/>
      <c r="L510" s="33"/>
      <c r="M510" s="144"/>
      <c r="T510" s="54"/>
      <c r="AT510" s="18" t="s">
        <v>143</v>
      </c>
      <c r="AU510" s="18" t="s">
        <v>82</v>
      </c>
    </row>
    <row r="511" spans="2:65" s="12" customFormat="1" x14ac:dyDescent="0.2">
      <c r="B511" s="147"/>
      <c r="D511" s="141" t="s">
        <v>151</v>
      </c>
      <c r="E511" s="148" t="s">
        <v>18</v>
      </c>
      <c r="F511" s="149" t="s">
        <v>804</v>
      </c>
      <c r="H511" s="150">
        <v>56.287999999999997</v>
      </c>
      <c r="I511" s="151"/>
      <c r="L511" s="147"/>
      <c r="M511" s="152"/>
      <c r="T511" s="153"/>
      <c r="AT511" s="148" t="s">
        <v>151</v>
      </c>
      <c r="AU511" s="148" t="s">
        <v>82</v>
      </c>
      <c r="AV511" s="12" t="s">
        <v>82</v>
      </c>
      <c r="AW511" s="12" t="s">
        <v>32</v>
      </c>
      <c r="AX511" s="12" t="s">
        <v>73</v>
      </c>
      <c r="AY511" s="148" t="s">
        <v>131</v>
      </c>
    </row>
    <row r="512" spans="2:65" s="12" customFormat="1" x14ac:dyDescent="0.2">
      <c r="B512" s="147"/>
      <c r="D512" s="141" t="s">
        <v>151</v>
      </c>
      <c r="E512" s="148" t="s">
        <v>18</v>
      </c>
      <c r="F512" s="149" t="s">
        <v>805</v>
      </c>
      <c r="H512" s="150">
        <v>26.762</v>
      </c>
      <c r="I512" s="151"/>
      <c r="L512" s="147"/>
      <c r="M512" s="152"/>
      <c r="T512" s="153"/>
      <c r="AT512" s="148" t="s">
        <v>151</v>
      </c>
      <c r="AU512" s="148" t="s">
        <v>82</v>
      </c>
      <c r="AV512" s="12" t="s">
        <v>82</v>
      </c>
      <c r="AW512" s="12" t="s">
        <v>32</v>
      </c>
      <c r="AX512" s="12" t="s">
        <v>73</v>
      </c>
      <c r="AY512" s="148" t="s">
        <v>131</v>
      </c>
    </row>
    <row r="513" spans="2:65" s="12" customFormat="1" x14ac:dyDescent="0.2">
      <c r="B513" s="147"/>
      <c r="D513" s="141" t="s">
        <v>151</v>
      </c>
      <c r="E513" s="148" t="s">
        <v>18</v>
      </c>
      <c r="F513" s="149" t="s">
        <v>806</v>
      </c>
      <c r="H513" s="150">
        <v>-10.462999999999999</v>
      </c>
      <c r="I513" s="151"/>
      <c r="L513" s="147"/>
      <c r="M513" s="152"/>
      <c r="T513" s="153"/>
      <c r="AT513" s="148" t="s">
        <v>151</v>
      </c>
      <c r="AU513" s="148" t="s">
        <v>82</v>
      </c>
      <c r="AV513" s="12" t="s">
        <v>82</v>
      </c>
      <c r="AW513" s="12" t="s">
        <v>32</v>
      </c>
      <c r="AX513" s="12" t="s">
        <v>73</v>
      </c>
      <c r="AY513" s="148" t="s">
        <v>131</v>
      </c>
    </row>
    <row r="514" spans="2:65" s="14" customFormat="1" x14ac:dyDescent="0.2">
      <c r="B514" s="160"/>
      <c r="D514" s="141" t="s">
        <v>151</v>
      </c>
      <c r="E514" s="161" t="s">
        <v>18</v>
      </c>
      <c r="F514" s="162" t="s">
        <v>179</v>
      </c>
      <c r="H514" s="163">
        <v>72.587000000000003</v>
      </c>
      <c r="I514" s="164"/>
      <c r="L514" s="160"/>
      <c r="M514" s="165"/>
      <c r="T514" s="166"/>
      <c r="AT514" s="161" t="s">
        <v>151</v>
      </c>
      <c r="AU514" s="161" t="s">
        <v>82</v>
      </c>
      <c r="AV514" s="14" t="s">
        <v>139</v>
      </c>
      <c r="AW514" s="14" t="s">
        <v>32</v>
      </c>
      <c r="AX514" s="14" t="s">
        <v>78</v>
      </c>
      <c r="AY514" s="161" t="s">
        <v>131</v>
      </c>
    </row>
    <row r="515" spans="2:65" s="1" customFormat="1" ht="21.75" customHeight="1" x14ac:dyDescent="0.2">
      <c r="B515" s="33"/>
      <c r="C515" s="128" t="s">
        <v>807</v>
      </c>
      <c r="D515" s="128" t="s">
        <v>134</v>
      </c>
      <c r="E515" s="129" t="s">
        <v>808</v>
      </c>
      <c r="F515" s="130" t="s">
        <v>809</v>
      </c>
      <c r="G515" s="131" t="s">
        <v>157</v>
      </c>
      <c r="H515" s="132">
        <v>10.462999999999999</v>
      </c>
      <c r="I515" s="133"/>
      <c r="J515" s="134">
        <f>ROUND(I515*H515,2)</f>
        <v>0</v>
      </c>
      <c r="K515" s="130" t="s">
        <v>138</v>
      </c>
      <c r="L515" s="33"/>
      <c r="M515" s="135" t="s">
        <v>18</v>
      </c>
      <c r="N515" s="136" t="s">
        <v>44</v>
      </c>
      <c r="P515" s="137">
        <f>O515*H515</f>
        <v>0</v>
      </c>
      <c r="Q515" s="137">
        <v>2.0889999999999999E-2</v>
      </c>
      <c r="R515" s="137">
        <f>Q515*H515</f>
        <v>0.21857206999999998</v>
      </c>
      <c r="S515" s="137">
        <v>0</v>
      </c>
      <c r="T515" s="138">
        <f>S515*H515</f>
        <v>0</v>
      </c>
      <c r="AR515" s="139" t="s">
        <v>246</v>
      </c>
      <c r="AT515" s="139" t="s">
        <v>134</v>
      </c>
      <c r="AU515" s="139" t="s">
        <v>82</v>
      </c>
      <c r="AY515" s="18" t="s">
        <v>131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8" t="s">
        <v>78</v>
      </c>
      <c r="BK515" s="140">
        <f>ROUND(I515*H515,2)</f>
        <v>0</v>
      </c>
      <c r="BL515" s="18" t="s">
        <v>246</v>
      </c>
      <c r="BM515" s="139" t="s">
        <v>810</v>
      </c>
    </row>
    <row r="516" spans="2:65" s="1" customFormat="1" ht="19.5" x14ac:dyDescent="0.2">
      <c r="B516" s="33"/>
      <c r="D516" s="141" t="s">
        <v>141</v>
      </c>
      <c r="F516" s="142" t="s">
        <v>811</v>
      </c>
      <c r="I516" s="143"/>
      <c r="L516" s="33"/>
      <c r="M516" s="144"/>
      <c r="T516" s="54"/>
      <c r="AT516" s="18" t="s">
        <v>141</v>
      </c>
      <c r="AU516" s="18" t="s">
        <v>82</v>
      </c>
    </row>
    <row r="517" spans="2:65" s="1" customFormat="1" x14ac:dyDescent="0.2">
      <c r="B517" s="33"/>
      <c r="D517" s="145" t="s">
        <v>143</v>
      </c>
      <c r="F517" s="146" t="s">
        <v>812</v>
      </c>
      <c r="I517" s="143"/>
      <c r="L517" s="33"/>
      <c r="M517" s="144"/>
      <c r="T517" s="54"/>
      <c r="AT517" s="18" t="s">
        <v>143</v>
      </c>
      <c r="AU517" s="18" t="s">
        <v>82</v>
      </c>
    </row>
    <row r="518" spans="2:65" s="12" customFormat="1" x14ac:dyDescent="0.2">
      <c r="B518" s="147"/>
      <c r="D518" s="141" t="s">
        <v>151</v>
      </c>
      <c r="E518" s="148" t="s">
        <v>18</v>
      </c>
      <c r="F518" s="149" t="s">
        <v>813</v>
      </c>
      <c r="H518" s="150">
        <v>10.462999999999999</v>
      </c>
      <c r="I518" s="151"/>
      <c r="L518" s="147"/>
      <c r="M518" s="152"/>
      <c r="T518" s="153"/>
      <c r="AT518" s="148" t="s">
        <v>151</v>
      </c>
      <c r="AU518" s="148" t="s">
        <v>82</v>
      </c>
      <c r="AV518" s="12" t="s">
        <v>82</v>
      </c>
      <c r="AW518" s="12" t="s">
        <v>32</v>
      </c>
      <c r="AX518" s="12" t="s">
        <v>78</v>
      </c>
      <c r="AY518" s="148" t="s">
        <v>131</v>
      </c>
    </row>
    <row r="519" spans="2:65" s="1" customFormat="1" ht="16.5" customHeight="1" x14ac:dyDescent="0.2">
      <c r="B519" s="33"/>
      <c r="C519" s="128" t="s">
        <v>814</v>
      </c>
      <c r="D519" s="128" t="s">
        <v>134</v>
      </c>
      <c r="E519" s="129" t="s">
        <v>815</v>
      </c>
      <c r="F519" s="130" t="s">
        <v>816</v>
      </c>
      <c r="G519" s="131" t="s">
        <v>157</v>
      </c>
      <c r="H519" s="132">
        <v>83.05</v>
      </c>
      <c r="I519" s="133"/>
      <c r="J519" s="134">
        <f>ROUND(I519*H519,2)</f>
        <v>0</v>
      </c>
      <c r="K519" s="130" t="s">
        <v>138</v>
      </c>
      <c r="L519" s="33"/>
      <c r="M519" s="135" t="s">
        <v>18</v>
      </c>
      <c r="N519" s="136" t="s">
        <v>44</v>
      </c>
      <c r="P519" s="137">
        <f>O519*H519</f>
        <v>0</v>
      </c>
      <c r="Q519" s="137">
        <v>0</v>
      </c>
      <c r="R519" s="137">
        <f>Q519*H519</f>
        <v>0</v>
      </c>
      <c r="S519" s="137">
        <v>1.7229999999999999E-2</v>
      </c>
      <c r="T519" s="138">
        <f>S519*H519</f>
        <v>1.4309514999999999</v>
      </c>
      <c r="AR519" s="139" t="s">
        <v>246</v>
      </c>
      <c r="AT519" s="139" t="s">
        <v>134</v>
      </c>
      <c r="AU519" s="139" t="s">
        <v>82</v>
      </c>
      <c r="AY519" s="18" t="s">
        <v>131</v>
      </c>
      <c r="BE519" s="140">
        <f>IF(N519="základní",J519,0)</f>
        <v>0</v>
      </c>
      <c r="BF519" s="140">
        <f>IF(N519="snížená",J519,0)</f>
        <v>0</v>
      </c>
      <c r="BG519" s="140">
        <f>IF(N519="zákl. přenesená",J519,0)</f>
        <v>0</v>
      </c>
      <c r="BH519" s="140">
        <f>IF(N519="sníž. přenesená",J519,0)</f>
        <v>0</v>
      </c>
      <c r="BI519" s="140">
        <f>IF(N519="nulová",J519,0)</f>
        <v>0</v>
      </c>
      <c r="BJ519" s="18" t="s">
        <v>78</v>
      </c>
      <c r="BK519" s="140">
        <f>ROUND(I519*H519,2)</f>
        <v>0</v>
      </c>
      <c r="BL519" s="18" t="s">
        <v>246</v>
      </c>
      <c r="BM519" s="139" t="s">
        <v>817</v>
      </c>
    </row>
    <row r="520" spans="2:65" s="1" customFormat="1" x14ac:dyDescent="0.2">
      <c r="B520" s="33"/>
      <c r="D520" s="141" t="s">
        <v>141</v>
      </c>
      <c r="F520" s="142" t="s">
        <v>818</v>
      </c>
      <c r="I520" s="143"/>
      <c r="L520" s="33"/>
      <c r="M520" s="144"/>
      <c r="T520" s="54"/>
      <c r="AT520" s="18" t="s">
        <v>141</v>
      </c>
      <c r="AU520" s="18" t="s">
        <v>82</v>
      </c>
    </row>
    <row r="521" spans="2:65" s="1" customFormat="1" x14ac:dyDescent="0.2">
      <c r="B521" s="33"/>
      <c r="D521" s="145" t="s">
        <v>143</v>
      </c>
      <c r="F521" s="146" t="s">
        <v>819</v>
      </c>
      <c r="I521" s="143"/>
      <c r="L521" s="33"/>
      <c r="M521" s="144"/>
      <c r="T521" s="54"/>
      <c r="AT521" s="18" t="s">
        <v>143</v>
      </c>
      <c r="AU521" s="18" t="s">
        <v>82</v>
      </c>
    </row>
    <row r="522" spans="2:65" s="12" customFormat="1" x14ac:dyDescent="0.2">
      <c r="B522" s="147"/>
      <c r="D522" s="141" t="s">
        <v>151</v>
      </c>
      <c r="E522" s="148" t="s">
        <v>18</v>
      </c>
      <c r="F522" s="149" t="s">
        <v>804</v>
      </c>
      <c r="H522" s="150">
        <v>56.287999999999997</v>
      </c>
      <c r="I522" s="151"/>
      <c r="L522" s="147"/>
      <c r="M522" s="152"/>
      <c r="T522" s="153"/>
      <c r="AT522" s="148" t="s">
        <v>151</v>
      </c>
      <c r="AU522" s="148" t="s">
        <v>82</v>
      </c>
      <c r="AV522" s="12" t="s">
        <v>82</v>
      </c>
      <c r="AW522" s="12" t="s">
        <v>32</v>
      </c>
      <c r="AX522" s="12" t="s">
        <v>73</v>
      </c>
      <c r="AY522" s="148" t="s">
        <v>131</v>
      </c>
    </row>
    <row r="523" spans="2:65" s="12" customFormat="1" x14ac:dyDescent="0.2">
      <c r="B523" s="147"/>
      <c r="D523" s="141" t="s">
        <v>151</v>
      </c>
      <c r="E523" s="148" t="s">
        <v>18</v>
      </c>
      <c r="F523" s="149" t="s">
        <v>805</v>
      </c>
      <c r="H523" s="150">
        <v>26.762</v>
      </c>
      <c r="I523" s="151"/>
      <c r="L523" s="147"/>
      <c r="M523" s="152"/>
      <c r="T523" s="153"/>
      <c r="AT523" s="148" t="s">
        <v>151</v>
      </c>
      <c r="AU523" s="148" t="s">
        <v>82</v>
      </c>
      <c r="AV523" s="12" t="s">
        <v>82</v>
      </c>
      <c r="AW523" s="12" t="s">
        <v>32</v>
      </c>
      <c r="AX523" s="12" t="s">
        <v>73</v>
      </c>
      <c r="AY523" s="148" t="s">
        <v>131</v>
      </c>
    </row>
    <row r="524" spans="2:65" s="14" customFormat="1" x14ac:dyDescent="0.2">
      <c r="B524" s="160"/>
      <c r="D524" s="141" t="s">
        <v>151</v>
      </c>
      <c r="E524" s="161" t="s">
        <v>18</v>
      </c>
      <c r="F524" s="162" t="s">
        <v>179</v>
      </c>
      <c r="H524" s="163">
        <v>83.05</v>
      </c>
      <c r="I524" s="164"/>
      <c r="L524" s="160"/>
      <c r="M524" s="165"/>
      <c r="T524" s="166"/>
      <c r="AT524" s="161" t="s">
        <v>151</v>
      </c>
      <c r="AU524" s="161" t="s">
        <v>82</v>
      </c>
      <c r="AV524" s="14" t="s">
        <v>139</v>
      </c>
      <c r="AW524" s="14" t="s">
        <v>32</v>
      </c>
      <c r="AX524" s="14" t="s">
        <v>78</v>
      </c>
      <c r="AY524" s="161" t="s">
        <v>131</v>
      </c>
    </row>
    <row r="525" spans="2:65" s="1" customFormat="1" ht="16.5" customHeight="1" x14ac:dyDescent="0.2">
      <c r="B525" s="33"/>
      <c r="C525" s="128" t="s">
        <v>820</v>
      </c>
      <c r="D525" s="128" t="s">
        <v>134</v>
      </c>
      <c r="E525" s="129" t="s">
        <v>821</v>
      </c>
      <c r="F525" s="130" t="s">
        <v>822</v>
      </c>
      <c r="G525" s="131" t="s">
        <v>281</v>
      </c>
      <c r="H525" s="132">
        <v>1.4850000000000001</v>
      </c>
      <c r="I525" s="133"/>
      <c r="J525" s="134">
        <f>ROUND(I525*H525,2)</f>
        <v>0</v>
      </c>
      <c r="K525" s="130" t="s">
        <v>138</v>
      </c>
      <c r="L525" s="33"/>
      <c r="M525" s="135" t="s">
        <v>18</v>
      </c>
      <c r="N525" s="136" t="s">
        <v>44</v>
      </c>
      <c r="P525" s="137">
        <f>O525*H525</f>
        <v>0</v>
      </c>
      <c r="Q525" s="137">
        <v>0</v>
      </c>
      <c r="R525" s="137">
        <f>Q525*H525</f>
        <v>0</v>
      </c>
      <c r="S525" s="137">
        <v>0</v>
      </c>
      <c r="T525" s="138">
        <f>S525*H525</f>
        <v>0</v>
      </c>
      <c r="AR525" s="139" t="s">
        <v>246</v>
      </c>
      <c r="AT525" s="139" t="s">
        <v>134</v>
      </c>
      <c r="AU525" s="139" t="s">
        <v>82</v>
      </c>
      <c r="AY525" s="18" t="s">
        <v>131</v>
      </c>
      <c r="BE525" s="140">
        <f>IF(N525="základní",J525,0)</f>
        <v>0</v>
      </c>
      <c r="BF525" s="140">
        <f>IF(N525="snížená",J525,0)</f>
        <v>0</v>
      </c>
      <c r="BG525" s="140">
        <f>IF(N525="zákl. přenesená",J525,0)</f>
        <v>0</v>
      </c>
      <c r="BH525" s="140">
        <f>IF(N525="sníž. přenesená",J525,0)</f>
        <v>0</v>
      </c>
      <c r="BI525" s="140">
        <f>IF(N525="nulová",J525,0)</f>
        <v>0</v>
      </c>
      <c r="BJ525" s="18" t="s">
        <v>78</v>
      </c>
      <c r="BK525" s="140">
        <f>ROUND(I525*H525,2)</f>
        <v>0</v>
      </c>
      <c r="BL525" s="18" t="s">
        <v>246</v>
      </c>
      <c r="BM525" s="139" t="s">
        <v>823</v>
      </c>
    </row>
    <row r="526" spans="2:65" s="1" customFormat="1" ht="19.5" x14ac:dyDescent="0.2">
      <c r="B526" s="33"/>
      <c r="D526" s="141" t="s">
        <v>141</v>
      </c>
      <c r="F526" s="142" t="s">
        <v>824</v>
      </c>
      <c r="I526" s="143"/>
      <c r="L526" s="33"/>
      <c r="M526" s="144"/>
      <c r="T526" s="54"/>
      <c r="AT526" s="18" t="s">
        <v>141</v>
      </c>
      <c r="AU526" s="18" t="s">
        <v>82</v>
      </c>
    </row>
    <row r="527" spans="2:65" s="1" customFormat="1" x14ac:dyDescent="0.2">
      <c r="B527" s="33"/>
      <c r="D527" s="145" t="s">
        <v>143</v>
      </c>
      <c r="F527" s="146" t="s">
        <v>825</v>
      </c>
      <c r="I527" s="143"/>
      <c r="L527" s="33"/>
      <c r="M527" s="144"/>
      <c r="T527" s="54"/>
      <c r="AT527" s="18" t="s">
        <v>143</v>
      </c>
      <c r="AU527" s="18" t="s">
        <v>82</v>
      </c>
    </row>
    <row r="528" spans="2:65" s="1" customFormat="1" ht="16.5" customHeight="1" x14ac:dyDescent="0.2">
      <c r="B528" s="33"/>
      <c r="C528" s="128" t="s">
        <v>826</v>
      </c>
      <c r="D528" s="128" t="s">
        <v>134</v>
      </c>
      <c r="E528" s="129" t="s">
        <v>827</v>
      </c>
      <c r="F528" s="130" t="s">
        <v>828</v>
      </c>
      <c r="G528" s="131" t="s">
        <v>281</v>
      </c>
      <c r="H528" s="132">
        <v>1.4850000000000001</v>
      </c>
      <c r="I528" s="133"/>
      <c r="J528" s="134">
        <f>ROUND(I528*H528,2)</f>
        <v>0</v>
      </c>
      <c r="K528" s="130" t="s">
        <v>138</v>
      </c>
      <c r="L528" s="33"/>
      <c r="M528" s="135" t="s">
        <v>18</v>
      </c>
      <c r="N528" s="136" t="s">
        <v>44</v>
      </c>
      <c r="P528" s="137">
        <f>O528*H528</f>
        <v>0</v>
      </c>
      <c r="Q528" s="137">
        <v>0</v>
      </c>
      <c r="R528" s="137">
        <f>Q528*H528</f>
        <v>0</v>
      </c>
      <c r="S528" s="137">
        <v>0</v>
      </c>
      <c r="T528" s="138">
        <f>S528*H528</f>
        <v>0</v>
      </c>
      <c r="AR528" s="139" t="s">
        <v>246</v>
      </c>
      <c r="AT528" s="139" t="s">
        <v>134</v>
      </c>
      <c r="AU528" s="139" t="s">
        <v>82</v>
      </c>
      <c r="AY528" s="18" t="s">
        <v>131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8" t="s">
        <v>78</v>
      </c>
      <c r="BK528" s="140">
        <f>ROUND(I528*H528,2)</f>
        <v>0</v>
      </c>
      <c r="BL528" s="18" t="s">
        <v>246</v>
      </c>
      <c r="BM528" s="139" t="s">
        <v>829</v>
      </c>
    </row>
    <row r="529" spans="2:65" s="1" customFormat="1" ht="19.5" x14ac:dyDescent="0.2">
      <c r="B529" s="33"/>
      <c r="D529" s="141" t="s">
        <v>141</v>
      </c>
      <c r="F529" s="142" t="s">
        <v>830</v>
      </c>
      <c r="I529" s="143"/>
      <c r="L529" s="33"/>
      <c r="M529" s="144"/>
      <c r="T529" s="54"/>
      <c r="AT529" s="18" t="s">
        <v>141</v>
      </c>
      <c r="AU529" s="18" t="s">
        <v>82</v>
      </c>
    </row>
    <row r="530" spans="2:65" s="1" customFormat="1" x14ac:dyDescent="0.2">
      <c r="B530" s="33"/>
      <c r="D530" s="145" t="s">
        <v>143</v>
      </c>
      <c r="F530" s="146" t="s">
        <v>831</v>
      </c>
      <c r="I530" s="143"/>
      <c r="L530" s="33"/>
      <c r="M530" s="144"/>
      <c r="T530" s="54"/>
      <c r="AT530" s="18" t="s">
        <v>143</v>
      </c>
      <c r="AU530" s="18" t="s">
        <v>82</v>
      </c>
    </row>
    <row r="531" spans="2:65" s="11" customFormat="1" ht="22.9" customHeight="1" x14ac:dyDescent="0.2">
      <c r="B531" s="116"/>
      <c r="D531" s="117" t="s">
        <v>72</v>
      </c>
      <c r="E531" s="126" t="s">
        <v>832</v>
      </c>
      <c r="F531" s="126" t="s">
        <v>833</v>
      </c>
      <c r="I531" s="119"/>
      <c r="J531" s="127">
        <f>BK531</f>
        <v>0</v>
      </c>
      <c r="L531" s="116"/>
      <c r="M531" s="121"/>
      <c r="P531" s="122">
        <f>SUM(P532:P662)</f>
        <v>0</v>
      </c>
      <c r="R531" s="122">
        <f>SUM(R532:R662)</f>
        <v>1.1102992399999998</v>
      </c>
      <c r="T531" s="123">
        <f>SUM(T532:T662)</f>
        <v>1.4718540400000002</v>
      </c>
      <c r="AR531" s="117" t="s">
        <v>82</v>
      </c>
      <c r="AT531" s="124" t="s">
        <v>72</v>
      </c>
      <c r="AU531" s="124" t="s">
        <v>78</v>
      </c>
      <c r="AY531" s="117" t="s">
        <v>131</v>
      </c>
      <c r="BK531" s="125">
        <f>SUM(BK532:BK662)</f>
        <v>0</v>
      </c>
    </row>
    <row r="532" spans="2:65" s="1" customFormat="1" ht="16.5" customHeight="1" x14ac:dyDescent="0.2">
      <c r="B532" s="33"/>
      <c r="C532" s="128" t="s">
        <v>834</v>
      </c>
      <c r="D532" s="128" t="s">
        <v>134</v>
      </c>
      <c r="E532" s="129" t="s">
        <v>835</v>
      </c>
      <c r="F532" s="130" t="s">
        <v>836</v>
      </c>
      <c r="G532" s="131" t="s">
        <v>157</v>
      </c>
      <c r="H532" s="132">
        <v>179.131</v>
      </c>
      <c r="I532" s="133"/>
      <c r="J532" s="134">
        <f>ROUND(I532*H532,2)</f>
        <v>0</v>
      </c>
      <c r="K532" s="130" t="s">
        <v>138</v>
      </c>
      <c r="L532" s="33"/>
      <c r="M532" s="135" t="s">
        <v>18</v>
      </c>
      <c r="N532" s="136" t="s">
        <v>44</v>
      </c>
      <c r="P532" s="137">
        <f>O532*H532</f>
        <v>0</v>
      </c>
      <c r="Q532" s="137">
        <v>0</v>
      </c>
      <c r="R532" s="137">
        <f>Q532*H532</f>
        <v>0</v>
      </c>
      <c r="S532" s="137">
        <v>5.94E-3</v>
      </c>
      <c r="T532" s="138">
        <f>S532*H532</f>
        <v>1.0640381400000001</v>
      </c>
      <c r="AR532" s="139" t="s">
        <v>246</v>
      </c>
      <c r="AT532" s="139" t="s">
        <v>134</v>
      </c>
      <c r="AU532" s="139" t="s">
        <v>82</v>
      </c>
      <c r="AY532" s="18" t="s">
        <v>131</v>
      </c>
      <c r="BE532" s="140">
        <f>IF(N532="základní",J532,0)</f>
        <v>0</v>
      </c>
      <c r="BF532" s="140">
        <f>IF(N532="snížená",J532,0)</f>
        <v>0</v>
      </c>
      <c r="BG532" s="140">
        <f>IF(N532="zákl. přenesená",J532,0)</f>
        <v>0</v>
      </c>
      <c r="BH532" s="140">
        <f>IF(N532="sníž. přenesená",J532,0)</f>
        <v>0</v>
      </c>
      <c r="BI532" s="140">
        <f>IF(N532="nulová",J532,0)</f>
        <v>0</v>
      </c>
      <c r="BJ532" s="18" t="s">
        <v>78</v>
      </c>
      <c r="BK532" s="140">
        <f>ROUND(I532*H532,2)</f>
        <v>0</v>
      </c>
      <c r="BL532" s="18" t="s">
        <v>246</v>
      </c>
      <c r="BM532" s="139" t="s">
        <v>837</v>
      </c>
    </row>
    <row r="533" spans="2:65" s="1" customFormat="1" x14ac:dyDescent="0.2">
      <c r="B533" s="33"/>
      <c r="D533" s="141" t="s">
        <v>141</v>
      </c>
      <c r="F533" s="142" t="s">
        <v>838</v>
      </c>
      <c r="I533" s="143"/>
      <c r="L533" s="33"/>
      <c r="M533" s="144"/>
      <c r="T533" s="54"/>
      <c r="AT533" s="18" t="s">
        <v>141</v>
      </c>
      <c r="AU533" s="18" t="s">
        <v>82</v>
      </c>
    </row>
    <row r="534" spans="2:65" s="1" customFormat="1" x14ac:dyDescent="0.2">
      <c r="B534" s="33"/>
      <c r="D534" s="145" t="s">
        <v>143</v>
      </c>
      <c r="F534" s="146" t="s">
        <v>839</v>
      </c>
      <c r="I534" s="143"/>
      <c r="L534" s="33"/>
      <c r="M534" s="144"/>
      <c r="T534" s="54"/>
      <c r="AT534" s="18" t="s">
        <v>143</v>
      </c>
      <c r="AU534" s="18" t="s">
        <v>82</v>
      </c>
    </row>
    <row r="535" spans="2:65" s="12" customFormat="1" x14ac:dyDescent="0.2">
      <c r="B535" s="147"/>
      <c r="D535" s="141" t="s">
        <v>151</v>
      </c>
      <c r="E535" s="148" t="s">
        <v>18</v>
      </c>
      <c r="F535" s="149" t="s">
        <v>840</v>
      </c>
      <c r="H535" s="150">
        <v>4.7</v>
      </c>
      <c r="I535" s="151"/>
      <c r="L535" s="147"/>
      <c r="M535" s="152"/>
      <c r="T535" s="153"/>
      <c r="AT535" s="148" t="s">
        <v>151</v>
      </c>
      <c r="AU535" s="148" t="s">
        <v>82</v>
      </c>
      <c r="AV535" s="12" t="s">
        <v>82</v>
      </c>
      <c r="AW535" s="12" t="s">
        <v>32</v>
      </c>
      <c r="AX535" s="12" t="s">
        <v>73</v>
      </c>
      <c r="AY535" s="148" t="s">
        <v>131</v>
      </c>
    </row>
    <row r="536" spans="2:65" s="12" customFormat="1" x14ac:dyDescent="0.2">
      <c r="B536" s="147"/>
      <c r="D536" s="141" t="s">
        <v>151</v>
      </c>
      <c r="E536" s="148" t="s">
        <v>18</v>
      </c>
      <c r="F536" s="149" t="s">
        <v>841</v>
      </c>
      <c r="H536" s="150">
        <v>124</v>
      </c>
      <c r="I536" s="151"/>
      <c r="L536" s="147"/>
      <c r="M536" s="152"/>
      <c r="T536" s="153"/>
      <c r="AT536" s="148" t="s">
        <v>151</v>
      </c>
      <c r="AU536" s="148" t="s">
        <v>82</v>
      </c>
      <c r="AV536" s="12" t="s">
        <v>82</v>
      </c>
      <c r="AW536" s="12" t="s">
        <v>32</v>
      </c>
      <c r="AX536" s="12" t="s">
        <v>73</v>
      </c>
      <c r="AY536" s="148" t="s">
        <v>131</v>
      </c>
    </row>
    <row r="537" spans="2:65" s="12" customFormat="1" x14ac:dyDescent="0.2">
      <c r="B537" s="147"/>
      <c r="D537" s="141" t="s">
        <v>151</v>
      </c>
      <c r="E537" s="148" t="s">
        <v>18</v>
      </c>
      <c r="F537" s="149" t="s">
        <v>842</v>
      </c>
      <c r="H537" s="150">
        <v>50.430999999999997</v>
      </c>
      <c r="I537" s="151"/>
      <c r="L537" s="147"/>
      <c r="M537" s="152"/>
      <c r="T537" s="153"/>
      <c r="AT537" s="148" t="s">
        <v>151</v>
      </c>
      <c r="AU537" s="148" t="s">
        <v>82</v>
      </c>
      <c r="AV537" s="12" t="s">
        <v>82</v>
      </c>
      <c r="AW537" s="12" t="s">
        <v>32</v>
      </c>
      <c r="AX537" s="12" t="s">
        <v>73</v>
      </c>
      <c r="AY537" s="148" t="s">
        <v>131</v>
      </c>
    </row>
    <row r="538" spans="2:65" s="14" customFormat="1" x14ac:dyDescent="0.2">
      <c r="B538" s="160"/>
      <c r="D538" s="141" t="s">
        <v>151</v>
      </c>
      <c r="E538" s="161" t="s">
        <v>18</v>
      </c>
      <c r="F538" s="162" t="s">
        <v>179</v>
      </c>
      <c r="H538" s="163">
        <v>179.131</v>
      </c>
      <c r="I538" s="164"/>
      <c r="L538" s="160"/>
      <c r="M538" s="165"/>
      <c r="T538" s="166"/>
      <c r="AT538" s="161" t="s">
        <v>151</v>
      </c>
      <c r="AU538" s="161" t="s">
        <v>82</v>
      </c>
      <c r="AV538" s="14" t="s">
        <v>139</v>
      </c>
      <c r="AW538" s="14" t="s">
        <v>32</v>
      </c>
      <c r="AX538" s="14" t="s">
        <v>78</v>
      </c>
      <c r="AY538" s="161" t="s">
        <v>131</v>
      </c>
    </row>
    <row r="539" spans="2:65" s="1" customFormat="1" ht="16.5" customHeight="1" x14ac:dyDescent="0.2">
      <c r="B539" s="33"/>
      <c r="C539" s="128" t="s">
        <v>843</v>
      </c>
      <c r="D539" s="128" t="s">
        <v>134</v>
      </c>
      <c r="E539" s="129" t="s">
        <v>844</v>
      </c>
      <c r="F539" s="130" t="s">
        <v>845</v>
      </c>
      <c r="G539" s="131" t="s">
        <v>195</v>
      </c>
      <c r="H539" s="132">
        <v>1</v>
      </c>
      <c r="I539" s="133"/>
      <c r="J539" s="134">
        <f>ROUND(I539*H539,2)</f>
        <v>0</v>
      </c>
      <c r="K539" s="130" t="s">
        <v>138</v>
      </c>
      <c r="L539" s="33"/>
      <c r="M539" s="135" t="s">
        <v>18</v>
      </c>
      <c r="N539" s="136" t="s">
        <v>44</v>
      </c>
      <c r="P539" s="137">
        <f>O539*H539</f>
        <v>0</v>
      </c>
      <c r="Q539" s="137">
        <v>0</v>
      </c>
      <c r="R539" s="137">
        <f>Q539*H539</f>
        <v>0</v>
      </c>
      <c r="S539" s="137">
        <v>3.3800000000000002E-3</v>
      </c>
      <c r="T539" s="138">
        <f>S539*H539</f>
        <v>3.3800000000000002E-3</v>
      </c>
      <c r="AR539" s="139" t="s">
        <v>246</v>
      </c>
      <c r="AT539" s="139" t="s">
        <v>134</v>
      </c>
      <c r="AU539" s="139" t="s">
        <v>82</v>
      </c>
      <c r="AY539" s="18" t="s">
        <v>131</v>
      </c>
      <c r="BE539" s="140">
        <f>IF(N539="základní",J539,0)</f>
        <v>0</v>
      </c>
      <c r="BF539" s="140">
        <f>IF(N539="snížená",J539,0)</f>
        <v>0</v>
      </c>
      <c r="BG539" s="140">
        <f>IF(N539="zákl. přenesená",J539,0)</f>
        <v>0</v>
      </c>
      <c r="BH539" s="140">
        <f>IF(N539="sníž. přenesená",J539,0)</f>
        <v>0</v>
      </c>
      <c r="BI539" s="140">
        <f>IF(N539="nulová",J539,0)</f>
        <v>0</v>
      </c>
      <c r="BJ539" s="18" t="s">
        <v>78</v>
      </c>
      <c r="BK539" s="140">
        <f>ROUND(I539*H539,2)</f>
        <v>0</v>
      </c>
      <c r="BL539" s="18" t="s">
        <v>246</v>
      </c>
      <c r="BM539" s="139" t="s">
        <v>846</v>
      </c>
    </row>
    <row r="540" spans="2:65" s="1" customFormat="1" x14ac:dyDescent="0.2">
      <c r="B540" s="33"/>
      <c r="D540" s="141" t="s">
        <v>141</v>
      </c>
      <c r="F540" s="142" t="s">
        <v>847</v>
      </c>
      <c r="I540" s="143"/>
      <c r="L540" s="33"/>
      <c r="M540" s="144"/>
      <c r="T540" s="54"/>
      <c r="AT540" s="18" t="s">
        <v>141</v>
      </c>
      <c r="AU540" s="18" t="s">
        <v>82</v>
      </c>
    </row>
    <row r="541" spans="2:65" s="1" customFormat="1" x14ac:dyDescent="0.2">
      <c r="B541" s="33"/>
      <c r="D541" s="145" t="s">
        <v>143</v>
      </c>
      <c r="F541" s="146" t="s">
        <v>848</v>
      </c>
      <c r="I541" s="143"/>
      <c r="L541" s="33"/>
      <c r="M541" s="144"/>
      <c r="T541" s="54"/>
      <c r="AT541" s="18" t="s">
        <v>143</v>
      </c>
      <c r="AU541" s="18" t="s">
        <v>82</v>
      </c>
    </row>
    <row r="542" spans="2:65" s="1" customFormat="1" ht="16.5" customHeight="1" x14ac:dyDescent="0.2">
      <c r="B542" s="33"/>
      <c r="C542" s="128" t="s">
        <v>849</v>
      </c>
      <c r="D542" s="128" t="s">
        <v>134</v>
      </c>
      <c r="E542" s="129" t="s">
        <v>850</v>
      </c>
      <c r="F542" s="130" t="s">
        <v>851</v>
      </c>
      <c r="G542" s="131" t="s">
        <v>195</v>
      </c>
      <c r="H542" s="132">
        <v>24</v>
      </c>
      <c r="I542" s="133"/>
      <c r="J542" s="134">
        <f>ROUND(I542*H542,2)</f>
        <v>0</v>
      </c>
      <c r="K542" s="130" t="s">
        <v>138</v>
      </c>
      <c r="L542" s="33"/>
      <c r="M542" s="135" t="s">
        <v>18</v>
      </c>
      <c r="N542" s="136" t="s">
        <v>44</v>
      </c>
      <c r="P542" s="137">
        <f>O542*H542</f>
        <v>0</v>
      </c>
      <c r="Q542" s="137">
        <v>0</v>
      </c>
      <c r="R542" s="137">
        <f>Q542*H542</f>
        <v>0</v>
      </c>
      <c r="S542" s="137">
        <v>3.3800000000000002E-3</v>
      </c>
      <c r="T542" s="138">
        <f>S542*H542</f>
        <v>8.1119999999999998E-2</v>
      </c>
      <c r="AR542" s="139" t="s">
        <v>246</v>
      </c>
      <c r="AT542" s="139" t="s">
        <v>134</v>
      </c>
      <c r="AU542" s="139" t="s">
        <v>82</v>
      </c>
      <c r="AY542" s="18" t="s">
        <v>131</v>
      </c>
      <c r="BE542" s="140">
        <f>IF(N542="základní",J542,0)</f>
        <v>0</v>
      </c>
      <c r="BF542" s="140">
        <f>IF(N542="snížená",J542,0)</f>
        <v>0</v>
      </c>
      <c r="BG542" s="140">
        <f>IF(N542="zákl. přenesená",J542,0)</f>
        <v>0</v>
      </c>
      <c r="BH542" s="140">
        <f>IF(N542="sníž. přenesená",J542,0)</f>
        <v>0</v>
      </c>
      <c r="BI542" s="140">
        <f>IF(N542="nulová",J542,0)</f>
        <v>0</v>
      </c>
      <c r="BJ542" s="18" t="s">
        <v>78</v>
      </c>
      <c r="BK542" s="140">
        <f>ROUND(I542*H542,2)</f>
        <v>0</v>
      </c>
      <c r="BL542" s="18" t="s">
        <v>246</v>
      </c>
      <c r="BM542" s="139" t="s">
        <v>852</v>
      </c>
    </row>
    <row r="543" spans="2:65" s="1" customFormat="1" x14ac:dyDescent="0.2">
      <c r="B543" s="33"/>
      <c r="D543" s="141" t="s">
        <v>141</v>
      </c>
      <c r="F543" s="142" t="s">
        <v>853</v>
      </c>
      <c r="I543" s="143"/>
      <c r="L543" s="33"/>
      <c r="M543" s="144"/>
      <c r="T543" s="54"/>
      <c r="AT543" s="18" t="s">
        <v>141</v>
      </c>
      <c r="AU543" s="18" t="s">
        <v>82</v>
      </c>
    </row>
    <row r="544" spans="2:65" s="1" customFormat="1" x14ac:dyDescent="0.2">
      <c r="B544" s="33"/>
      <c r="D544" s="145" t="s">
        <v>143</v>
      </c>
      <c r="F544" s="146" t="s">
        <v>854</v>
      </c>
      <c r="I544" s="143"/>
      <c r="L544" s="33"/>
      <c r="M544" s="144"/>
      <c r="T544" s="54"/>
      <c r="AT544" s="18" t="s">
        <v>143</v>
      </c>
      <c r="AU544" s="18" t="s">
        <v>82</v>
      </c>
    </row>
    <row r="545" spans="2:65" s="1" customFormat="1" ht="16.5" customHeight="1" x14ac:dyDescent="0.2">
      <c r="B545" s="33"/>
      <c r="C545" s="128" t="s">
        <v>855</v>
      </c>
      <c r="D545" s="128" t="s">
        <v>134</v>
      </c>
      <c r="E545" s="129" t="s">
        <v>856</v>
      </c>
      <c r="F545" s="130" t="s">
        <v>857</v>
      </c>
      <c r="G545" s="131" t="s">
        <v>195</v>
      </c>
      <c r="H545" s="132">
        <v>27</v>
      </c>
      <c r="I545" s="133"/>
      <c r="J545" s="134">
        <f>ROUND(I545*H545,2)</f>
        <v>0</v>
      </c>
      <c r="K545" s="130" t="s">
        <v>138</v>
      </c>
      <c r="L545" s="33"/>
      <c r="M545" s="135" t="s">
        <v>18</v>
      </c>
      <c r="N545" s="136" t="s">
        <v>44</v>
      </c>
      <c r="P545" s="137">
        <f>O545*H545</f>
        <v>0</v>
      </c>
      <c r="Q545" s="137">
        <v>0</v>
      </c>
      <c r="R545" s="137">
        <f>Q545*H545</f>
        <v>0</v>
      </c>
      <c r="S545" s="137">
        <v>3.48E-3</v>
      </c>
      <c r="T545" s="138">
        <f>S545*H545</f>
        <v>9.3960000000000002E-2</v>
      </c>
      <c r="AR545" s="139" t="s">
        <v>246</v>
      </c>
      <c r="AT545" s="139" t="s">
        <v>134</v>
      </c>
      <c r="AU545" s="139" t="s">
        <v>82</v>
      </c>
      <c r="AY545" s="18" t="s">
        <v>131</v>
      </c>
      <c r="BE545" s="140">
        <f>IF(N545="základní",J545,0)</f>
        <v>0</v>
      </c>
      <c r="BF545" s="140">
        <f>IF(N545="snížená",J545,0)</f>
        <v>0</v>
      </c>
      <c r="BG545" s="140">
        <f>IF(N545="zákl. přenesená",J545,0)</f>
        <v>0</v>
      </c>
      <c r="BH545" s="140">
        <f>IF(N545="sníž. přenesená",J545,0)</f>
        <v>0</v>
      </c>
      <c r="BI545" s="140">
        <f>IF(N545="nulová",J545,0)</f>
        <v>0</v>
      </c>
      <c r="BJ545" s="18" t="s">
        <v>78</v>
      </c>
      <c r="BK545" s="140">
        <f>ROUND(I545*H545,2)</f>
        <v>0</v>
      </c>
      <c r="BL545" s="18" t="s">
        <v>246</v>
      </c>
      <c r="BM545" s="139" t="s">
        <v>858</v>
      </c>
    </row>
    <row r="546" spans="2:65" s="1" customFormat="1" x14ac:dyDescent="0.2">
      <c r="B546" s="33"/>
      <c r="D546" s="141" t="s">
        <v>141</v>
      </c>
      <c r="F546" s="142" t="s">
        <v>859</v>
      </c>
      <c r="I546" s="143"/>
      <c r="L546" s="33"/>
      <c r="M546" s="144"/>
      <c r="T546" s="54"/>
      <c r="AT546" s="18" t="s">
        <v>141</v>
      </c>
      <c r="AU546" s="18" t="s">
        <v>82</v>
      </c>
    </row>
    <row r="547" spans="2:65" s="1" customFormat="1" x14ac:dyDescent="0.2">
      <c r="B547" s="33"/>
      <c r="D547" s="145" t="s">
        <v>143</v>
      </c>
      <c r="F547" s="146" t="s">
        <v>860</v>
      </c>
      <c r="I547" s="143"/>
      <c r="L547" s="33"/>
      <c r="M547" s="144"/>
      <c r="T547" s="54"/>
      <c r="AT547" s="18" t="s">
        <v>143</v>
      </c>
      <c r="AU547" s="18" t="s">
        <v>82</v>
      </c>
    </row>
    <row r="548" spans="2:65" s="1" customFormat="1" ht="16.5" customHeight="1" x14ac:dyDescent="0.2">
      <c r="B548" s="33"/>
      <c r="C548" s="128" t="s">
        <v>861</v>
      </c>
      <c r="D548" s="128" t="s">
        <v>134</v>
      </c>
      <c r="E548" s="129" t="s">
        <v>862</v>
      </c>
      <c r="F548" s="130" t="s">
        <v>863</v>
      </c>
      <c r="G548" s="131" t="s">
        <v>157</v>
      </c>
      <c r="H548" s="132">
        <v>142.5</v>
      </c>
      <c r="I548" s="133"/>
      <c r="J548" s="134">
        <f>ROUND(I548*H548,2)</f>
        <v>0</v>
      </c>
      <c r="K548" s="130" t="s">
        <v>138</v>
      </c>
      <c r="L548" s="33"/>
      <c r="M548" s="135" t="s">
        <v>18</v>
      </c>
      <c r="N548" s="136" t="s">
        <v>44</v>
      </c>
      <c r="P548" s="137">
        <f>O548*H548</f>
        <v>0</v>
      </c>
      <c r="Q548" s="137">
        <v>0</v>
      </c>
      <c r="R548" s="137">
        <f>Q548*H548</f>
        <v>0</v>
      </c>
      <c r="S548" s="137">
        <v>0</v>
      </c>
      <c r="T548" s="138">
        <f>S548*H548</f>
        <v>0</v>
      </c>
      <c r="AR548" s="139" t="s">
        <v>246</v>
      </c>
      <c r="AT548" s="139" t="s">
        <v>134</v>
      </c>
      <c r="AU548" s="139" t="s">
        <v>82</v>
      </c>
      <c r="AY548" s="18" t="s">
        <v>131</v>
      </c>
      <c r="BE548" s="140">
        <f>IF(N548="základní",J548,0)</f>
        <v>0</v>
      </c>
      <c r="BF548" s="140">
        <f>IF(N548="snížená",J548,0)</f>
        <v>0</v>
      </c>
      <c r="BG548" s="140">
        <f>IF(N548="zákl. přenesená",J548,0)</f>
        <v>0</v>
      </c>
      <c r="BH548" s="140">
        <f>IF(N548="sníž. přenesená",J548,0)</f>
        <v>0</v>
      </c>
      <c r="BI548" s="140">
        <f>IF(N548="nulová",J548,0)</f>
        <v>0</v>
      </c>
      <c r="BJ548" s="18" t="s">
        <v>78</v>
      </c>
      <c r="BK548" s="140">
        <f>ROUND(I548*H548,2)</f>
        <v>0</v>
      </c>
      <c r="BL548" s="18" t="s">
        <v>246</v>
      </c>
      <c r="BM548" s="139" t="s">
        <v>864</v>
      </c>
    </row>
    <row r="549" spans="2:65" s="1" customFormat="1" x14ac:dyDescent="0.2">
      <c r="B549" s="33"/>
      <c r="D549" s="141" t="s">
        <v>141</v>
      </c>
      <c r="F549" s="142" t="s">
        <v>865</v>
      </c>
      <c r="I549" s="143"/>
      <c r="L549" s="33"/>
      <c r="M549" s="144"/>
      <c r="T549" s="54"/>
      <c r="AT549" s="18" t="s">
        <v>141</v>
      </c>
      <c r="AU549" s="18" t="s">
        <v>82</v>
      </c>
    </row>
    <row r="550" spans="2:65" s="1" customFormat="1" x14ac:dyDescent="0.2">
      <c r="B550" s="33"/>
      <c r="D550" s="145" t="s">
        <v>143</v>
      </c>
      <c r="F550" s="146" t="s">
        <v>866</v>
      </c>
      <c r="I550" s="143"/>
      <c r="L550" s="33"/>
      <c r="M550" s="144"/>
      <c r="T550" s="54"/>
      <c r="AT550" s="18" t="s">
        <v>143</v>
      </c>
      <c r="AU550" s="18" t="s">
        <v>82</v>
      </c>
    </row>
    <row r="551" spans="2:65" s="12" customFormat="1" x14ac:dyDescent="0.2">
      <c r="B551" s="147"/>
      <c r="D551" s="141" t="s">
        <v>151</v>
      </c>
      <c r="E551" s="148" t="s">
        <v>18</v>
      </c>
      <c r="F551" s="149" t="s">
        <v>867</v>
      </c>
      <c r="H551" s="150">
        <v>142.5</v>
      </c>
      <c r="I551" s="151"/>
      <c r="L551" s="147"/>
      <c r="M551" s="152"/>
      <c r="T551" s="153"/>
      <c r="AT551" s="148" t="s">
        <v>151</v>
      </c>
      <c r="AU551" s="148" t="s">
        <v>82</v>
      </c>
      <c r="AV551" s="12" t="s">
        <v>82</v>
      </c>
      <c r="AW551" s="12" t="s">
        <v>32</v>
      </c>
      <c r="AX551" s="12" t="s">
        <v>78</v>
      </c>
      <c r="AY551" s="148" t="s">
        <v>131</v>
      </c>
    </row>
    <row r="552" spans="2:65" s="1" customFormat="1" ht="24.2" customHeight="1" x14ac:dyDescent="0.2">
      <c r="B552" s="33"/>
      <c r="C552" s="167" t="s">
        <v>868</v>
      </c>
      <c r="D552" s="167" t="s">
        <v>180</v>
      </c>
      <c r="E552" s="168" t="s">
        <v>869</v>
      </c>
      <c r="F552" s="169" t="s">
        <v>870</v>
      </c>
      <c r="G552" s="170" t="s">
        <v>157</v>
      </c>
      <c r="H552" s="171">
        <v>171</v>
      </c>
      <c r="I552" s="172"/>
      <c r="J552" s="173">
        <f>ROUND(I552*H552,2)</f>
        <v>0</v>
      </c>
      <c r="K552" s="169" t="s">
        <v>138</v>
      </c>
      <c r="L552" s="174"/>
      <c r="M552" s="175" t="s">
        <v>18</v>
      </c>
      <c r="N552" s="176" t="s">
        <v>44</v>
      </c>
      <c r="P552" s="137">
        <f>O552*H552</f>
        <v>0</v>
      </c>
      <c r="Q552" s="137">
        <v>4.0000000000000002E-4</v>
      </c>
      <c r="R552" s="137">
        <f>Q552*H552</f>
        <v>6.8400000000000002E-2</v>
      </c>
      <c r="S552" s="137">
        <v>0</v>
      </c>
      <c r="T552" s="138">
        <f>S552*H552</f>
        <v>0</v>
      </c>
      <c r="AR552" s="139" t="s">
        <v>359</v>
      </c>
      <c r="AT552" s="139" t="s">
        <v>180</v>
      </c>
      <c r="AU552" s="139" t="s">
        <v>82</v>
      </c>
      <c r="AY552" s="18" t="s">
        <v>131</v>
      </c>
      <c r="BE552" s="140">
        <f>IF(N552="základní",J552,0)</f>
        <v>0</v>
      </c>
      <c r="BF552" s="140">
        <f>IF(N552="snížená",J552,0)</f>
        <v>0</v>
      </c>
      <c r="BG552" s="140">
        <f>IF(N552="zákl. přenesená",J552,0)</f>
        <v>0</v>
      </c>
      <c r="BH552" s="140">
        <f>IF(N552="sníž. přenesená",J552,0)</f>
        <v>0</v>
      </c>
      <c r="BI552" s="140">
        <f>IF(N552="nulová",J552,0)</f>
        <v>0</v>
      </c>
      <c r="BJ552" s="18" t="s">
        <v>78</v>
      </c>
      <c r="BK552" s="140">
        <f>ROUND(I552*H552,2)</f>
        <v>0</v>
      </c>
      <c r="BL552" s="18" t="s">
        <v>246</v>
      </c>
      <c r="BM552" s="139" t="s">
        <v>871</v>
      </c>
    </row>
    <row r="553" spans="2:65" s="1" customFormat="1" x14ac:dyDescent="0.2">
      <c r="B553" s="33"/>
      <c r="D553" s="141" t="s">
        <v>141</v>
      </c>
      <c r="F553" s="142" t="s">
        <v>870</v>
      </c>
      <c r="I553" s="143"/>
      <c r="L553" s="33"/>
      <c r="M553" s="144"/>
      <c r="T553" s="54"/>
      <c r="AT553" s="18" t="s">
        <v>141</v>
      </c>
      <c r="AU553" s="18" t="s">
        <v>82</v>
      </c>
    </row>
    <row r="554" spans="2:65" s="12" customFormat="1" x14ac:dyDescent="0.2">
      <c r="B554" s="147"/>
      <c r="D554" s="141" t="s">
        <v>151</v>
      </c>
      <c r="F554" s="149" t="s">
        <v>872</v>
      </c>
      <c r="H554" s="150">
        <v>171</v>
      </c>
      <c r="I554" s="151"/>
      <c r="L554" s="147"/>
      <c r="M554" s="152"/>
      <c r="T554" s="153"/>
      <c r="AT554" s="148" t="s">
        <v>151</v>
      </c>
      <c r="AU554" s="148" t="s">
        <v>82</v>
      </c>
      <c r="AV554" s="12" t="s">
        <v>82</v>
      </c>
      <c r="AW554" s="12" t="s">
        <v>4</v>
      </c>
      <c r="AX554" s="12" t="s">
        <v>78</v>
      </c>
      <c r="AY554" s="148" t="s">
        <v>131</v>
      </c>
    </row>
    <row r="555" spans="2:65" s="1" customFormat="1" ht="16.5" customHeight="1" x14ac:dyDescent="0.2">
      <c r="B555" s="33"/>
      <c r="C555" s="128" t="s">
        <v>873</v>
      </c>
      <c r="D555" s="128" t="s">
        <v>134</v>
      </c>
      <c r="E555" s="129" t="s">
        <v>874</v>
      </c>
      <c r="F555" s="130" t="s">
        <v>875</v>
      </c>
      <c r="G555" s="131" t="s">
        <v>195</v>
      </c>
      <c r="H555" s="132">
        <v>34</v>
      </c>
      <c r="I555" s="133"/>
      <c r="J555" s="134">
        <f>ROUND(I555*H555,2)</f>
        <v>0</v>
      </c>
      <c r="K555" s="130" t="s">
        <v>138</v>
      </c>
      <c r="L555" s="33"/>
      <c r="M555" s="135" t="s">
        <v>18</v>
      </c>
      <c r="N555" s="136" t="s">
        <v>44</v>
      </c>
      <c r="P555" s="137">
        <f>O555*H555</f>
        <v>0</v>
      </c>
      <c r="Q555" s="137">
        <v>0</v>
      </c>
      <c r="R555" s="137">
        <f>Q555*H555</f>
        <v>0</v>
      </c>
      <c r="S555" s="137">
        <v>1.6999999999999999E-3</v>
      </c>
      <c r="T555" s="138">
        <f>S555*H555</f>
        <v>5.7799999999999997E-2</v>
      </c>
      <c r="AR555" s="139" t="s">
        <v>246</v>
      </c>
      <c r="AT555" s="139" t="s">
        <v>134</v>
      </c>
      <c r="AU555" s="139" t="s">
        <v>82</v>
      </c>
      <c r="AY555" s="18" t="s">
        <v>131</v>
      </c>
      <c r="BE555" s="140">
        <f>IF(N555="základní",J555,0)</f>
        <v>0</v>
      </c>
      <c r="BF555" s="140">
        <f>IF(N555="snížená",J555,0)</f>
        <v>0</v>
      </c>
      <c r="BG555" s="140">
        <f>IF(N555="zákl. přenesená",J555,0)</f>
        <v>0</v>
      </c>
      <c r="BH555" s="140">
        <f>IF(N555="sníž. přenesená",J555,0)</f>
        <v>0</v>
      </c>
      <c r="BI555" s="140">
        <f>IF(N555="nulová",J555,0)</f>
        <v>0</v>
      </c>
      <c r="BJ555" s="18" t="s">
        <v>78</v>
      </c>
      <c r="BK555" s="140">
        <f>ROUND(I555*H555,2)</f>
        <v>0</v>
      </c>
      <c r="BL555" s="18" t="s">
        <v>246</v>
      </c>
      <c r="BM555" s="139" t="s">
        <v>876</v>
      </c>
    </row>
    <row r="556" spans="2:65" s="1" customFormat="1" x14ac:dyDescent="0.2">
      <c r="B556" s="33"/>
      <c r="D556" s="141" t="s">
        <v>141</v>
      </c>
      <c r="F556" s="142" t="s">
        <v>877</v>
      </c>
      <c r="I556" s="143"/>
      <c r="L556" s="33"/>
      <c r="M556" s="144"/>
      <c r="T556" s="54"/>
      <c r="AT556" s="18" t="s">
        <v>141</v>
      </c>
      <c r="AU556" s="18" t="s">
        <v>82</v>
      </c>
    </row>
    <row r="557" spans="2:65" s="1" customFormat="1" x14ac:dyDescent="0.2">
      <c r="B557" s="33"/>
      <c r="D557" s="145" t="s">
        <v>143</v>
      </c>
      <c r="F557" s="146" t="s">
        <v>878</v>
      </c>
      <c r="I557" s="143"/>
      <c r="L557" s="33"/>
      <c r="M557" s="144"/>
      <c r="T557" s="54"/>
      <c r="AT557" s="18" t="s">
        <v>143</v>
      </c>
      <c r="AU557" s="18" t="s">
        <v>82</v>
      </c>
    </row>
    <row r="558" spans="2:65" s="1" customFormat="1" ht="16.5" customHeight="1" x14ac:dyDescent="0.2">
      <c r="B558" s="33"/>
      <c r="C558" s="128" t="s">
        <v>879</v>
      </c>
      <c r="D558" s="128" t="s">
        <v>134</v>
      </c>
      <c r="E558" s="129" t="s">
        <v>880</v>
      </c>
      <c r="F558" s="130" t="s">
        <v>881</v>
      </c>
      <c r="G558" s="131" t="s">
        <v>195</v>
      </c>
      <c r="H558" s="132">
        <v>54.49</v>
      </c>
      <c r="I558" s="133"/>
      <c r="J558" s="134">
        <f>ROUND(I558*H558,2)</f>
        <v>0</v>
      </c>
      <c r="K558" s="130" t="s">
        <v>138</v>
      </c>
      <c r="L558" s="33"/>
      <c r="M558" s="135" t="s">
        <v>18</v>
      </c>
      <c r="N558" s="136" t="s">
        <v>44</v>
      </c>
      <c r="P558" s="137">
        <f>O558*H558</f>
        <v>0</v>
      </c>
      <c r="Q558" s="137">
        <v>0</v>
      </c>
      <c r="R558" s="137">
        <f>Q558*H558</f>
        <v>0</v>
      </c>
      <c r="S558" s="137">
        <v>1.91E-3</v>
      </c>
      <c r="T558" s="138">
        <f>S558*H558</f>
        <v>0.1040759</v>
      </c>
      <c r="AR558" s="139" t="s">
        <v>246</v>
      </c>
      <c r="AT558" s="139" t="s">
        <v>134</v>
      </c>
      <c r="AU558" s="139" t="s">
        <v>82</v>
      </c>
      <c r="AY558" s="18" t="s">
        <v>131</v>
      </c>
      <c r="BE558" s="140">
        <f>IF(N558="základní",J558,0)</f>
        <v>0</v>
      </c>
      <c r="BF558" s="140">
        <f>IF(N558="snížená",J558,0)</f>
        <v>0</v>
      </c>
      <c r="BG558" s="140">
        <f>IF(N558="zákl. přenesená",J558,0)</f>
        <v>0</v>
      </c>
      <c r="BH558" s="140">
        <f>IF(N558="sníž. přenesená",J558,0)</f>
        <v>0</v>
      </c>
      <c r="BI558" s="140">
        <f>IF(N558="nulová",J558,0)</f>
        <v>0</v>
      </c>
      <c r="BJ558" s="18" t="s">
        <v>78</v>
      </c>
      <c r="BK558" s="140">
        <f>ROUND(I558*H558,2)</f>
        <v>0</v>
      </c>
      <c r="BL558" s="18" t="s">
        <v>246</v>
      </c>
      <c r="BM558" s="139" t="s">
        <v>882</v>
      </c>
    </row>
    <row r="559" spans="2:65" s="1" customFormat="1" x14ac:dyDescent="0.2">
      <c r="B559" s="33"/>
      <c r="D559" s="141" t="s">
        <v>141</v>
      </c>
      <c r="F559" s="142" t="s">
        <v>883</v>
      </c>
      <c r="I559" s="143"/>
      <c r="L559" s="33"/>
      <c r="M559" s="144"/>
      <c r="T559" s="54"/>
      <c r="AT559" s="18" t="s">
        <v>141</v>
      </c>
      <c r="AU559" s="18" t="s">
        <v>82</v>
      </c>
    </row>
    <row r="560" spans="2:65" s="1" customFormat="1" x14ac:dyDescent="0.2">
      <c r="B560" s="33"/>
      <c r="D560" s="145" t="s">
        <v>143</v>
      </c>
      <c r="F560" s="146" t="s">
        <v>884</v>
      </c>
      <c r="I560" s="143"/>
      <c r="L560" s="33"/>
      <c r="M560" s="144"/>
      <c r="T560" s="54"/>
      <c r="AT560" s="18" t="s">
        <v>143</v>
      </c>
      <c r="AU560" s="18" t="s">
        <v>82</v>
      </c>
    </row>
    <row r="561" spans="2:65" s="12" customFormat="1" x14ac:dyDescent="0.2">
      <c r="B561" s="147"/>
      <c r="D561" s="141" t="s">
        <v>151</v>
      </c>
      <c r="E561" s="148" t="s">
        <v>18</v>
      </c>
      <c r="F561" s="149" t="s">
        <v>885</v>
      </c>
      <c r="H561" s="150">
        <v>54.49</v>
      </c>
      <c r="I561" s="151"/>
      <c r="L561" s="147"/>
      <c r="M561" s="152"/>
      <c r="T561" s="153"/>
      <c r="AT561" s="148" t="s">
        <v>151</v>
      </c>
      <c r="AU561" s="148" t="s">
        <v>82</v>
      </c>
      <c r="AV561" s="12" t="s">
        <v>82</v>
      </c>
      <c r="AW561" s="12" t="s">
        <v>32</v>
      </c>
      <c r="AX561" s="12" t="s">
        <v>78</v>
      </c>
      <c r="AY561" s="148" t="s">
        <v>131</v>
      </c>
    </row>
    <row r="562" spans="2:65" s="1" customFormat="1" ht="16.5" customHeight="1" x14ac:dyDescent="0.2">
      <c r="B562" s="33"/>
      <c r="C562" s="128" t="s">
        <v>886</v>
      </c>
      <c r="D562" s="128" t="s">
        <v>134</v>
      </c>
      <c r="E562" s="129" t="s">
        <v>887</v>
      </c>
      <c r="F562" s="130" t="s">
        <v>888</v>
      </c>
      <c r="G562" s="131" t="s">
        <v>195</v>
      </c>
      <c r="H562" s="132">
        <v>15.2</v>
      </c>
      <c r="I562" s="133"/>
      <c r="J562" s="134">
        <f>ROUND(I562*H562,2)</f>
        <v>0</v>
      </c>
      <c r="K562" s="130" t="s">
        <v>138</v>
      </c>
      <c r="L562" s="33"/>
      <c r="M562" s="135" t="s">
        <v>18</v>
      </c>
      <c r="N562" s="136" t="s">
        <v>44</v>
      </c>
      <c r="P562" s="137">
        <f>O562*H562</f>
        <v>0</v>
      </c>
      <c r="Q562" s="137">
        <v>0</v>
      </c>
      <c r="R562" s="137">
        <f>Q562*H562</f>
        <v>0</v>
      </c>
      <c r="S562" s="137">
        <v>1.75E-3</v>
      </c>
      <c r="T562" s="138">
        <f>S562*H562</f>
        <v>2.6599999999999999E-2</v>
      </c>
      <c r="AR562" s="139" t="s">
        <v>246</v>
      </c>
      <c r="AT562" s="139" t="s">
        <v>134</v>
      </c>
      <c r="AU562" s="139" t="s">
        <v>82</v>
      </c>
      <c r="AY562" s="18" t="s">
        <v>131</v>
      </c>
      <c r="BE562" s="140">
        <f>IF(N562="základní",J562,0)</f>
        <v>0</v>
      </c>
      <c r="BF562" s="140">
        <f>IF(N562="snížená",J562,0)</f>
        <v>0</v>
      </c>
      <c r="BG562" s="140">
        <f>IF(N562="zákl. přenesená",J562,0)</f>
        <v>0</v>
      </c>
      <c r="BH562" s="140">
        <f>IF(N562="sníž. přenesená",J562,0)</f>
        <v>0</v>
      </c>
      <c r="BI562" s="140">
        <f>IF(N562="nulová",J562,0)</f>
        <v>0</v>
      </c>
      <c r="BJ562" s="18" t="s">
        <v>78</v>
      </c>
      <c r="BK562" s="140">
        <f>ROUND(I562*H562,2)</f>
        <v>0</v>
      </c>
      <c r="BL562" s="18" t="s">
        <v>246</v>
      </c>
      <c r="BM562" s="139" t="s">
        <v>889</v>
      </c>
    </row>
    <row r="563" spans="2:65" s="1" customFormat="1" x14ac:dyDescent="0.2">
      <c r="B563" s="33"/>
      <c r="D563" s="141" t="s">
        <v>141</v>
      </c>
      <c r="F563" s="142" t="s">
        <v>890</v>
      </c>
      <c r="I563" s="143"/>
      <c r="L563" s="33"/>
      <c r="M563" s="144"/>
      <c r="T563" s="54"/>
      <c r="AT563" s="18" t="s">
        <v>141</v>
      </c>
      <c r="AU563" s="18" t="s">
        <v>82</v>
      </c>
    </row>
    <row r="564" spans="2:65" s="1" customFormat="1" x14ac:dyDescent="0.2">
      <c r="B564" s="33"/>
      <c r="D564" s="145" t="s">
        <v>143</v>
      </c>
      <c r="F564" s="146" t="s">
        <v>891</v>
      </c>
      <c r="I564" s="143"/>
      <c r="L564" s="33"/>
      <c r="M564" s="144"/>
      <c r="T564" s="54"/>
      <c r="AT564" s="18" t="s">
        <v>143</v>
      </c>
      <c r="AU564" s="18" t="s">
        <v>82</v>
      </c>
    </row>
    <row r="565" spans="2:65" s="1" customFormat="1" ht="16.5" customHeight="1" x14ac:dyDescent="0.2">
      <c r="B565" s="33"/>
      <c r="C565" s="128" t="s">
        <v>892</v>
      </c>
      <c r="D565" s="128" t="s">
        <v>134</v>
      </c>
      <c r="E565" s="129" t="s">
        <v>893</v>
      </c>
      <c r="F565" s="130" t="s">
        <v>894</v>
      </c>
      <c r="G565" s="131" t="s">
        <v>157</v>
      </c>
      <c r="H565" s="132">
        <v>7</v>
      </c>
      <c r="I565" s="133"/>
      <c r="J565" s="134">
        <f>ROUND(I565*H565,2)</f>
        <v>0</v>
      </c>
      <c r="K565" s="130" t="s">
        <v>138</v>
      </c>
      <c r="L565" s="33"/>
      <c r="M565" s="135" t="s">
        <v>18</v>
      </c>
      <c r="N565" s="136" t="s">
        <v>44</v>
      </c>
      <c r="P565" s="137">
        <f>O565*H565</f>
        <v>0</v>
      </c>
      <c r="Q565" s="137">
        <v>0</v>
      </c>
      <c r="R565" s="137">
        <f>Q565*H565</f>
        <v>0</v>
      </c>
      <c r="S565" s="137">
        <v>5.8399999999999997E-3</v>
      </c>
      <c r="T565" s="138">
        <f>S565*H565</f>
        <v>4.088E-2</v>
      </c>
      <c r="AR565" s="139" t="s">
        <v>246</v>
      </c>
      <c r="AT565" s="139" t="s">
        <v>134</v>
      </c>
      <c r="AU565" s="139" t="s">
        <v>82</v>
      </c>
      <c r="AY565" s="18" t="s">
        <v>131</v>
      </c>
      <c r="BE565" s="140">
        <f>IF(N565="základní",J565,0)</f>
        <v>0</v>
      </c>
      <c r="BF565" s="140">
        <f>IF(N565="snížená",J565,0)</f>
        <v>0</v>
      </c>
      <c r="BG565" s="140">
        <f>IF(N565="zákl. přenesená",J565,0)</f>
        <v>0</v>
      </c>
      <c r="BH565" s="140">
        <f>IF(N565="sníž. přenesená",J565,0)</f>
        <v>0</v>
      </c>
      <c r="BI565" s="140">
        <f>IF(N565="nulová",J565,0)</f>
        <v>0</v>
      </c>
      <c r="BJ565" s="18" t="s">
        <v>78</v>
      </c>
      <c r="BK565" s="140">
        <f>ROUND(I565*H565,2)</f>
        <v>0</v>
      </c>
      <c r="BL565" s="18" t="s">
        <v>246</v>
      </c>
      <c r="BM565" s="139" t="s">
        <v>895</v>
      </c>
    </row>
    <row r="566" spans="2:65" s="1" customFormat="1" x14ac:dyDescent="0.2">
      <c r="B566" s="33"/>
      <c r="D566" s="141" t="s">
        <v>141</v>
      </c>
      <c r="F566" s="142" t="s">
        <v>896</v>
      </c>
      <c r="I566" s="143"/>
      <c r="L566" s="33"/>
      <c r="M566" s="144"/>
      <c r="T566" s="54"/>
      <c r="AT566" s="18" t="s">
        <v>141</v>
      </c>
      <c r="AU566" s="18" t="s">
        <v>82</v>
      </c>
    </row>
    <row r="567" spans="2:65" s="1" customFormat="1" x14ac:dyDescent="0.2">
      <c r="B567" s="33"/>
      <c r="D567" s="145" t="s">
        <v>143</v>
      </c>
      <c r="F567" s="146" t="s">
        <v>897</v>
      </c>
      <c r="I567" s="143"/>
      <c r="L567" s="33"/>
      <c r="M567" s="144"/>
      <c r="T567" s="54"/>
      <c r="AT567" s="18" t="s">
        <v>143</v>
      </c>
      <c r="AU567" s="18" t="s">
        <v>82</v>
      </c>
    </row>
    <row r="568" spans="2:65" s="1" customFormat="1" ht="16.5" customHeight="1" x14ac:dyDescent="0.2">
      <c r="B568" s="33"/>
      <c r="C568" s="128" t="s">
        <v>898</v>
      </c>
      <c r="D568" s="128" t="s">
        <v>134</v>
      </c>
      <c r="E568" s="129" t="s">
        <v>899</v>
      </c>
      <c r="F568" s="130" t="s">
        <v>900</v>
      </c>
      <c r="G568" s="131" t="s">
        <v>195</v>
      </c>
      <c r="H568" s="132">
        <v>18</v>
      </c>
      <c r="I568" s="133"/>
      <c r="J568" s="134">
        <f>ROUND(I568*H568,2)</f>
        <v>0</v>
      </c>
      <c r="K568" s="130" t="s">
        <v>138</v>
      </c>
      <c r="L568" s="33"/>
      <c r="M568" s="135" t="s">
        <v>18</v>
      </c>
      <c r="N568" s="136" t="s">
        <v>44</v>
      </c>
      <c r="P568" s="137">
        <f>O568*H568</f>
        <v>0</v>
      </c>
      <c r="Q568" s="137">
        <v>7.7999999999999999E-4</v>
      </c>
      <c r="R568" s="137">
        <f>Q568*H568</f>
        <v>1.404E-2</v>
      </c>
      <c r="S568" s="137">
        <v>0</v>
      </c>
      <c r="T568" s="138">
        <f>S568*H568</f>
        <v>0</v>
      </c>
      <c r="AR568" s="139" t="s">
        <v>246</v>
      </c>
      <c r="AT568" s="139" t="s">
        <v>134</v>
      </c>
      <c r="AU568" s="139" t="s">
        <v>82</v>
      </c>
      <c r="AY568" s="18" t="s">
        <v>131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8" t="s">
        <v>78</v>
      </c>
      <c r="BK568" s="140">
        <f>ROUND(I568*H568,2)</f>
        <v>0</v>
      </c>
      <c r="BL568" s="18" t="s">
        <v>246</v>
      </c>
      <c r="BM568" s="139" t="s">
        <v>901</v>
      </c>
    </row>
    <row r="569" spans="2:65" s="1" customFormat="1" x14ac:dyDescent="0.2">
      <c r="B569" s="33"/>
      <c r="D569" s="141" t="s">
        <v>141</v>
      </c>
      <c r="F569" s="142" t="s">
        <v>902</v>
      </c>
      <c r="I569" s="143"/>
      <c r="L569" s="33"/>
      <c r="M569" s="144"/>
      <c r="T569" s="54"/>
      <c r="AT569" s="18" t="s">
        <v>141</v>
      </c>
      <c r="AU569" s="18" t="s">
        <v>82</v>
      </c>
    </row>
    <row r="570" spans="2:65" s="1" customFormat="1" x14ac:dyDescent="0.2">
      <c r="B570" s="33"/>
      <c r="D570" s="145" t="s">
        <v>143</v>
      </c>
      <c r="F570" s="146" t="s">
        <v>903</v>
      </c>
      <c r="I570" s="143"/>
      <c r="L570" s="33"/>
      <c r="M570" s="144"/>
      <c r="T570" s="54"/>
      <c r="AT570" s="18" t="s">
        <v>143</v>
      </c>
      <c r="AU570" s="18" t="s">
        <v>82</v>
      </c>
    </row>
    <row r="571" spans="2:65" s="13" customFormat="1" x14ac:dyDescent="0.2">
      <c r="B571" s="154"/>
      <c r="D571" s="141" t="s">
        <v>151</v>
      </c>
      <c r="E571" s="155" t="s">
        <v>18</v>
      </c>
      <c r="F571" s="156" t="s">
        <v>904</v>
      </c>
      <c r="H571" s="155" t="s">
        <v>18</v>
      </c>
      <c r="I571" s="157"/>
      <c r="L571" s="154"/>
      <c r="M571" s="158"/>
      <c r="T571" s="159"/>
      <c r="AT571" s="155" t="s">
        <v>151</v>
      </c>
      <c r="AU571" s="155" t="s">
        <v>82</v>
      </c>
      <c r="AV571" s="13" t="s">
        <v>78</v>
      </c>
      <c r="AW571" s="13" t="s">
        <v>32</v>
      </c>
      <c r="AX571" s="13" t="s">
        <v>73</v>
      </c>
      <c r="AY571" s="155" t="s">
        <v>131</v>
      </c>
    </row>
    <row r="572" spans="2:65" s="12" customFormat="1" x14ac:dyDescent="0.2">
      <c r="B572" s="147"/>
      <c r="D572" s="141" t="s">
        <v>151</v>
      </c>
      <c r="E572" s="148" t="s">
        <v>18</v>
      </c>
      <c r="F572" s="149" t="s">
        <v>260</v>
      </c>
      <c r="H572" s="150">
        <v>18</v>
      </c>
      <c r="I572" s="151"/>
      <c r="L572" s="147"/>
      <c r="M572" s="152"/>
      <c r="T572" s="153"/>
      <c r="AT572" s="148" t="s">
        <v>151</v>
      </c>
      <c r="AU572" s="148" t="s">
        <v>82</v>
      </c>
      <c r="AV572" s="12" t="s">
        <v>82</v>
      </c>
      <c r="AW572" s="12" t="s">
        <v>32</v>
      </c>
      <c r="AX572" s="12" t="s">
        <v>78</v>
      </c>
      <c r="AY572" s="148" t="s">
        <v>131</v>
      </c>
    </row>
    <row r="573" spans="2:65" s="1" customFormat="1" ht="16.5" customHeight="1" x14ac:dyDescent="0.2">
      <c r="B573" s="33"/>
      <c r="C573" s="128" t="s">
        <v>905</v>
      </c>
      <c r="D573" s="128" t="s">
        <v>134</v>
      </c>
      <c r="E573" s="129" t="s">
        <v>906</v>
      </c>
      <c r="F573" s="130" t="s">
        <v>907</v>
      </c>
      <c r="G573" s="131" t="s">
        <v>157</v>
      </c>
      <c r="H573" s="132">
        <v>4.7</v>
      </c>
      <c r="I573" s="133"/>
      <c r="J573" s="134">
        <f>ROUND(I573*H573,2)</f>
        <v>0</v>
      </c>
      <c r="K573" s="130" t="s">
        <v>138</v>
      </c>
      <c r="L573" s="33"/>
      <c r="M573" s="135" t="s">
        <v>18</v>
      </c>
      <c r="N573" s="136" t="s">
        <v>44</v>
      </c>
      <c r="P573" s="137">
        <f>O573*H573</f>
        <v>0</v>
      </c>
      <c r="Q573" s="137">
        <v>2.66E-3</v>
      </c>
      <c r="R573" s="137">
        <f>Q573*H573</f>
        <v>1.2502000000000001E-2</v>
      </c>
      <c r="S573" s="137">
        <v>0</v>
      </c>
      <c r="T573" s="138">
        <f>S573*H573</f>
        <v>0</v>
      </c>
      <c r="AR573" s="139" t="s">
        <v>246</v>
      </c>
      <c r="AT573" s="139" t="s">
        <v>134</v>
      </c>
      <c r="AU573" s="139" t="s">
        <v>82</v>
      </c>
      <c r="AY573" s="18" t="s">
        <v>131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8" t="s">
        <v>78</v>
      </c>
      <c r="BK573" s="140">
        <f>ROUND(I573*H573,2)</f>
        <v>0</v>
      </c>
      <c r="BL573" s="18" t="s">
        <v>246</v>
      </c>
      <c r="BM573" s="139" t="s">
        <v>908</v>
      </c>
    </row>
    <row r="574" spans="2:65" s="1" customFormat="1" ht="19.5" x14ac:dyDescent="0.2">
      <c r="B574" s="33"/>
      <c r="D574" s="141" t="s">
        <v>141</v>
      </c>
      <c r="F574" s="142" t="s">
        <v>909</v>
      </c>
      <c r="I574" s="143"/>
      <c r="L574" s="33"/>
      <c r="M574" s="144"/>
      <c r="T574" s="54"/>
      <c r="AT574" s="18" t="s">
        <v>141</v>
      </c>
      <c r="AU574" s="18" t="s">
        <v>82</v>
      </c>
    </row>
    <row r="575" spans="2:65" s="1" customFormat="1" x14ac:dyDescent="0.2">
      <c r="B575" s="33"/>
      <c r="D575" s="145" t="s">
        <v>143</v>
      </c>
      <c r="F575" s="146" t="s">
        <v>910</v>
      </c>
      <c r="I575" s="143"/>
      <c r="L575" s="33"/>
      <c r="M575" s="144"/>
      <c r="T575" s="54"/>
      <c r="AT575" s="18" t="s">
        <v>143</v>
      </c>
      <c r="AU575" s="18" t="s">
        <v>82</v>
      </c>
    </row>
    <row r="576" spans="2:65" s="13" customFormat="1" x14ac:dyDescent="0.2">
      <c r="B576" s="154"/>
      <c r="D576" s="141" t="s">
        <v>151</v>
      </c>
      <c r="E576" s="155" t="s">
        <v>18</v>
      </c>
      <c r="F576" s="156" t="s">
        <v>911</v>
      </c>
      <c r="H576" s="155" t="s">
        <v>18</v>
      </c>
      <c r="I576" s="157"/>
      <c r="L576" s="154"/>
      <c r="M576" s="158"/>
      <c r="T576" s="159"/>
      <c r="AT576" s="155" t="s">
        <v>151</v>
      </c>
      <c r="AU576" s="155" t="s">
        <v>82</v>
      </c>
      <c r="AV576" s="13" t="s">
        <v>78</v>
      </c>
      <c r="AW576" s="13" t="s">
        <v>32</v>
      </c>
      <c r="AX576" s="13" t="s">
        <v>73</v>
      </c>
      <c r="AY576" s="155" t="s">
        <v>131</v>
      </c>
    </row>
    <row r="577" spans="2:65" s="12" customFormat="1" x14ac:dyDescent="0.2">
      <c r="B577" s="147"/>
      <c r="D577" s="141" t="s">
        <v>151</v>
      </c>
      <c r="E577" s="148" t="s">
        <v>18</v>
      </c>
      <c r="F577" s="149" t="s">
        <v>912</v>
      </c>
      <c r="H577" s="150">
        <v>4.7</v>
      </c>
      <c r="I577" s="151"/>
      <c r="L577" s="147"/>
      <c r="M577" s="152"/>
      <c r="T577" s="153"/>
      <c r="AT577" s="148" t="s">
        <v>151</v>
      </c>
      <c r="AU577" s="148" t="s">
        <v>82</v>
      </c>
      <c r="AV577" s="12" t="s">
        <v>82</v>
      </c>
      <c r="AW577" s="12" t="s">
        <v>32</v>
      </c>
      <c r="AX577" s="12" t="s">
        <v>78</v>
      </c>
      <c r="AY577" s="148" t="s">
        <v>131</v>
      </c>
    </row>
    <row r="578" spans="2:65" s="1" customFormat="1" ht="16.5" customHeight="1" x14ac:dyDescent="0.2">
      <c r="B578" s="33"/>
      <c r="C578" s="128" t="s">
        <v>913</v>
      </c>
      <c r="D578" s="128" t="s">
        <v>134</v>
      </c>
      <c r="E578" s="129" t="s">
        <v>914</v>
      </c>
      <c r="F578" s="130" t="s">
        <v>915</v>
      </c>
      <c r="G578" s="131" t="s">
        <v>157</v>
      </c>
      <c r="H578" s="132">
        <v>124</v>
      </c>
      <c r="I578" s="133"/>
      <c r="J578" s="134">
        <f>ROUND(I578*H578,2)</f>
        <v>0</v>
      </c>
      <c r="K578" s="130" t="s">
        <v>138</v>
      </c>
      <c r="L578" s="33"/>
      <c r="M578" s="135" t="s">
        <v>18</v>
      </c>
      <c r="N578" s="136" t="s">
        <v>44</v>
      </c>
      <c r="P578" s="137">
        <f>O578*H578</f>
        <v>0</v>
      </c>
      <c r="Q578" s="137">
        <v>2.64E-3</v>
      </c>
      <c r="R578" s="137">
        <f>Q578*H578</f>
        <v>0.32735999999999998</v>
      </c>
      <c r="S578" s="137">
        <v>0</v>
      </c>
      <c r="T578" s="138">
        <f>S578*H578</f>
        <v>0</v>
      </c>
      <c r="AR578" s="139" t="s">
        <v>246</v>
      </c>
      <c r="AT578" s="139" t="s">
        <v>134</v>
      </c>
      <c r="AU578" s="139" t="s">
        <v>82</v>
      </c>
      <c r="AY578" s="18" t="s">
        <v>131</v>
      </c>
      <c r="BE578" s="140">
        <f>IF(N578="základní",J578,0)</f>
        <v>0</v>
      </c>
      <c r="BF578" s="140">
        <f>IF(N578="snížená",J578,0)</f>
        <v>0</v>
      </c>
      <c r="BG578" s="140">
        <f>IF(N578="zákl. přenesená",J578,0)</f>
        <v>0</v>
      </c>
      <c r="BH578" s="140">
        <f>IF(N578="sníž. přenesená",J578,0)</f>
        <v>0</v>
      </c>
      <c r="BI578" s="140">
        <f>IF(N578="nulová",J578,0)</f>
        <v>0</v>
      </c>
      <c r="BJ578" s="18" t="s">
        <v>78</v>
      </c>
      <c r="BK578" s="140">
        <f>ROUND(I578*H578,2)</f>
        <v>0</v>
      </c>
      <c r="BL578" s="18" t="s">
        <v>246</v>
      </c>
      <c r="BM578" s="139" t="s">
        <v>916</v>
      </c>
    </row>
    <row r="579" spans="2:65" s="1" customFormat="1" ht="19.5" x14ac:dyDescent="0.2">
      <c r="B579" s="33"/>
      <c r="D579" s="141" t="s">
        <v>141</v>
      </c>
      <c r="F579" s="142" t="s">
        <v>917</v>
      </c>
      <c r="I579" s="143"/>
      <c r="L579" s="33"/>
      <c r="M579" s="144"/>
      <c r="T579" s="54"/>
      <c r="AT579" s="18" t="s">
        <v>141</v>
      </c>
      <c r="AU579" s="18" t="s">
        <v>82</v>
      </c>
    </row>
    <row r="580" spans="2:65" s="1" customFormat="1" x14ac:dyDescent="0.2">
      <c r="B580" s="33"/>
      <c r="D580" s="145" t="s">
        <v>143</v>
      </c>
      <c r="F580" s="146" t="s">
        <v>918</v>
      </c>
      <c r="I580" s="143"/>
      <c r="L580" s="33"/>
      <c r="M580" s="144"/>
      <c r="T580" s="54"/>
      <c r="AT580" s="18" t="s">
        <v>143</v>
      </c>
      <c r="AU580" s="18" t="s">
        <v>82</v>
      </c>
    </row>
    <row r="581" spans="2:65" s="1" customFormat="1" ht="16.5" customHeight="1" x14ac:dyDescent="0.2">
      <c r="B581" s="33"/>
      <c r="C581" s="128" t="s">
        <v>919</v>
      </c>
      <c r="D581" s="128" t="s">
        <v>134</v>
      </c>
      <c r="E581" s="129" t="s">
        <v>920</v>
      </c>
      <c r="F581" s="130" t="s">
        <v>921</v>
      </c>
      <c r="G581" s="131" t="s">
        <v>157</v>
      </c>
      <c r="H581" s="132">
        <v>50.430999999999997</v>
      </c>
      <c r="I581" s="133"/>
      <c r="J581" s="134">
        <f>ROUND(I581*H581,2)</f>
        <v>0</v>
      </c>
      <c r="K581" s="130" t="s">
        <v>138</v>
      </c>
      <c r="L581" s="33"/>
      <c r="M581" s="135" t="s">
        <v>18</v>
      </c>
      <c r="N581" s="136" t="s">
        <v>44</v>
      </c>
      <c r="P581" s="137">
        <f>O581*H581</f>
        <v>0</v>
      </c>
      <c r="Q581" s="137">
        <v>2.64E-3</v>
      </c>
      <c r="R581" s="137">
        <f>Q581*H581</f>
        <v>0.13313783999999998</v>
      </c>
      <c r="S581" s="137">
        <v>0</v>
      </c>
      <c r="T581" s="138">
        <f>S581*H581</f>
        <v>0</v>
      </c>
      <c r="AR581" s="139" t="s">
        <v>246</v>
      </c>
      <c r="AT581" s="139" t="s">
        <v>134</v>
      </c>
      <c r="AU581" s="139" t="s">
        <v>82</v>
      </c>
      <c r="AY581" s="18" t="s">
        <v>131</v>
      </c>
      <c r="BE581" s="140">
        <f>IF(N581="základní",J581,0)</f>
        <v>0</v>
      </c>
      <c r="BF581" s="140">
        <f>IF(N581="snížená",J581,0)</f>
        <v>0</v>
      </c>
      <c r="BG581" s="140">
        <f>IF(N581="zákl. přenesená",J581,0)</f>
        <v>0</v>
      </c>
      <c r="BH581" s="140">
        <f>IF(N581="sníž. přenesená",J581,0)</f>
        <v>0</v>
      </c>
      <c r="BI581" s="140">
        <f>IF(N581="nulová",J581,0)</f>
        <v>0</v>
      </c>
      <c r="BJ581" s="18" t="s">
        <v>78</v>
      </c>
      <c r="BK581" s="140">
        <f>ROUND(I581*H581,2)</f>
        <v>0</v>
      </c>
      <c r="BL581" s="18" t="s">
        <v>246</v>
      </c>
      <c r="BM581" s="139" t="s">
        <v>922</v>
      </c>
    </row>
    <row r="582" spans="2:65" s="1" customFormat="1" ht="19.5" x14ac:dyDescent="0.2">
      <c r="B582" s="33"/>
      <c r="D582" s="141" t="s">
        <v>141</v>
      </c>
      <c r="F582" s="142" t="s">
        <v>923</v>
      </c>
      <c r="I582" s="143"/>
      <c r="L582" s="33"/>
      <c r="M582" s="144"/>
      <c r="T582" s="54"/>
      <c r="AT582" s="18" t="s">
        <v>141</v>
      </c>
      <c r="AU582" s="18" t="s">
        <v>82</v>
      </c>
    </row>
    <row r="583" spans="2:65" s="1" customFormat="1" x14ac:dyDescent="0.2">
      <c r="B583" s="33"/>
      <c r="D583" s="145" t="s">
        <v>143</v>
      </c>
      <c r="F583" s="146" t="s">
        <v>924</v>
      </c>
      <c r="I583" s="143"/>
      <c r="L583" s="33"/>
      <c r="M583" s="144"/>
      <c r="T583" s="54"/>
      <c r="AT583" s="18" t="s">
        <v>143</v>
      </c>
      <c r="AU583" s="18" t="s">
        <v>82</v>
      </c>
    </row>
    <row r="584" spans="2:65" s="13" customFormat="1" x14ac:dyDescent="0.2">
      <c r="B584" s="154"/>
      <c r="D584" s="141" t="s">
        <v>151</v>
      </c>
      <c r="E584" s="155" t="s">
        <v>18</v>
      </c>
      <c r="F584" s="156" t="s">
        <v>925</v>
      </c>
      <c r="H584" s="155" t="s">
        <v>18</v>
      </c>
      <c r="I584" s="157"/>
      <c r="L584" s="154"/>
      <c r="M584" s="158"/>
      <c r="T584" s="159"/>
      <c r="AT584" s="155" t="s">
        <v>151</v>
      </c>
      <c r="AU584" s="155" t="s">
        <v>82</v>
      </c>
      <c r="AV584" s="13" t="s">
        <v>78</v>
      </c>
      <c r="AW584" s="13" t="s">
        <v>32</v>
      </c>
      <c r="AX584" s="13" t="s">
        <v>73</v>
      </c>
      <c r="AY584" s="155" t="s">
        <v>131</v>
      </c>
    </row>
    <row r="585" spans="2:65" s="12" customFormat="1" x14ac:dyDescent="0.2">
      <c r="B585" s="147"/>
      <c r="D585" s="141" t="s">
        <v>151</v>
      </c>
      <c r="E585" s="148" t="s">
        <v>18</v>
      </c>
      <c r="F585" s="149" t="s">
        <v>571</v>
      </c>
      <c r="H585" s="150">
        <v>18.5</v>
      </c>
      <c r="I585" s="151"/>
      <c r="L585" s="147"/>
      <c r="M585" s="152"/>
      <c r="T585" s="153"/>
      <c r="AT585" s="148" t="s">
        <v>151</v>
      </c>
      <c r="AU585" s="148" t="s">
        <v>82</v>
      </c>
      <c r="AV585" s="12" t="s">
        <v>82</v>
      </c>
      <c r="AW585" s="12" t="s">
        <v>32</v>
      </c>
      <c r="AX585" s="12" t="s">
        <v>73</v>
      </c>
      <c r="AY585" s="148" t="s">
        <v>131</v>
      </c>
    </row>
    <row r="586" spans="2:65" s="13" customFormat="1" x14ac:dyDescent="0.2">
      <c r="B586" s="154"/>
      <c r="D586" s="141" t="s">
        <v>151</v>
      </c>
      <c r="E586" s="155" t="s">
        <v>18</v>
      </c>
      <c r="F586" s="156" t="s">
        <v>926</v>
      </c>
      <c r="H586" s="155" t="s">
        <v>18</v>
      </c>
      <c r="I586" s="157"/>
      <c r="L586" s="154"/>
      <c r="M586" s="158"/>
      <c r="T586" s="159"/>
      <c r="AT586" s="155" t="s">
        <v>151</v>
      </c>
      <c r="AU586" s="155" t="s">
        <v>82</v>
      </c>
      <c r="AV586" s="13" t="s">
        <v>78</v>
      </c>
      <c r="AW586" s="13" t="s">
        <v>32</v>
      </c>
      <c r="AX586" s="13" t="s">
        <v>73</v>
      </c>
      <c r="AY586" s="155" t="s">
        <v>131</v>
      </c>
    </row>
    <row r="587" spans="2:65" s="12" customFormat="1" x14ac:dyDescent="0.2">
      <c r="B587" s="147"/>
      <c r="D587" s="141" t="s">
        <v>151</v>
      </c>
      <c r="E587" s="148" t="s">
        <v>18</v>
      </c>
      <c r="F587" s="149" t="s">
        <v>558</v>
      </c>
      <c r="H587" s="150">
        <v>31.931000000000001</v>
      </c>
      <c r="I587" s="151"/>
      <c r="L587" s="147"/>
      <c r="M587" s="152"/>
      <c r="T587" s="153"/>
      <c r="AT587" s="148" t="s">
        <v>151</v>
      </c>
      <c r="AU587" s="148" t="s">
        <v>82</v>
      </c>
      <c r="AV587" s="12" t="s">
        <v>82</v>
      </c>
      <c r="AW587" s="12" t="s">
        <v>32</v>
      </c>
      <c r="AX587" s="12" t="s">
        <v>73</v>
      </c>
      <c r="AY587" s="148" t="s">
        <v>131</v>
      </c>
    </row>
    <row r="588" spans="2:65" s="14" customFormat="1" x14ac:dyDescent="0.2">
      <c r="B588" s="160"/>
      <c r="D588" s="141" t="s">
        <v>151</v>
      </c>
      <c r="E588" s="161" t="s">
        <v>18</v>
      </c>
      <c r="F588" s="162" t="s">
        <v>179</v>
      </c>
      <c r="H588" s="163">
        <v>50.430999999999997</v>
      </c>
      <c r="I588" s="164"/>
      <c r="L588" s="160"/>
      <c r="M588" s="165"/>
      <c r="T588" s="166"/>
      <c r="AT588" s="161" t="s">
        <v>151</v>
      </c>
      <c r="AU588" s="161" t="s">
        <v>82</v>
      </c>
      <c r="AV588" s="14" t="s">
        <v>139</v>
      </c>
      <c r="AW588" s="14" t="s">
        <v>32</v>
      </c>
      <c r="AX588" s="14" t="s">
        <v>78</v>
      </c>
      <c r="AY588" s="161" t="s">
        <v>131</v>
      </c>
    </row>
    <row r="589" spans="2:65" s="1" customFormat="1" ht="16.5" customHeight="1" x14ac:dyDescent="0.2">
      <c r="B589" s="33"/>
      <c r="C589" s="128" t="s">
        <v>927</v>
      </c>
      <c r="D589" s="128" t="s">
        <v>134</v>
      </c>
      <c r="E589" s="129" t="s">
        <v>928</v>
      </c>
      <c r="F589" s="130" t="s">
        <v>929</v>
      </c>
      <c r="G589" s="131" t="s">
        <v>195</v>
      </c>
      <c r="H589" s="132">
        <v>27</v>
      </c>
      <c r="I589" s="133"/>
      <c r="J589" s="134">
        <f>ROUND(I589*H589,2)</f>
        <v>0</v>
      </c>
      <c r="K589" s="130" t="s">
        <v>138</v>
      </c>
      <c r="L589" s="33"/>
      <c r="M589" s="135" t="s">
        <v>18</v>
      </c>
      <c r="N589" s="136" t="s">
        <v>44</v>
      </c>
      <c r="P589" s="137">
        <f>O589*H589</f>
        <v>0</v>
      </c>
      <c r="Q589" s="137">
        <v>0</v>
      </c>
      <c r="R589" s="137">
        <f>Q589*H589</f>
        <v>0</v>
      </c>
      <c r="S589" s="137">
        <v>0</v>
      </c>
      <c r="T589" s="138">
        <f>S589*H589</f>
        <v>0</v>
      </c>
      <c r="AR589" s="139" t="s">
        <v>246</v>
      </c>
      <c r="AT589" s="139" t="s">
        <v>134</v>
      </c>
      <c r="AU589" s="139" t="s">
        <v>82</v>
      </c>
      <c r="AY589" s="18" t="s">
        <v>131</v>
      </c>
      <c r="BE589" s="140">
        <f>IF(N589="základní",J589,0)</f>
        <v>0</v>
      </c>
      <c r="BF589" s="140">
        <f>IF(N589="snížená",J589,0)</f>
        <v>0</v>
      </c>
      <c r="BG589" s="140">
        <f>IF(N589="zákl. přenesená",J589,0)</f>
        <v>0</v>
      </c>
      <c r="BH589" s="140">
        <f>IF(N589="sníž. přenesená",J589,0)</f>
        <v>0</v>
      </c>
      <c r="BI589" s="140">
        <f>IF(N589="nulová",J589,0)</f>
        <v>0</v>
      </c>
      <c r="BJ589" s="18" t="s">
        <v>78</v>
      </c>
      <c r="BK589" s="140">
        <f>ROUND(I589*H589,2)</f>
        <v>0</v>
      </c>
      <c r="BL589" s="18" t="s">
        <v>246</v>
      </c>
      <c r="BM589" s="139" t="s">
        <v>930</v>
      </c>
    </row>
    <row r="590" spans="2:65" s="1" customFormat="1" x14ac:dyDescent="0.2">
      <c r="B590" s="33"/>
      <c r="D590" s="141" t="s">
        <v>141</v>
      </c>
      <c r="F590" s="142" t="s">
        <v>931</v>
      </c>
      <c r="I590" s="143"/>
      <c r="L590" s="33"/>
      <c r="M590" s="144"/>
      <c r="T590" s="54"/>
      <c r="AT590" s="18" t="s">
        <v>141</v>
      </c>
      <c r="AU590" s="18" t="s">
        <v>82</v>
      </c>
    </row>
    <row r="591" spans="2:65" s="1" customFormat="1" x14ac:dyDescent="0.2">
      <c r="B591" s="33"/>
      <c r="D591" s="145" t="s">
        <v>143</v>
      </c>
      <c r="F591" s="146" t="s">
        <v>932</v>
      </c>
      <c r="I591" s="143"/>
      <c r="L591" s="33"/>
      <c r="M591" s="144"/>
      <c r="T591" s="54"/>
      <c r="AT591" s="18" t="s">
        <v>143</v>
      </c>
      <c r="AU591" s="18" t="s">
        <v>82</v>
      </c>
    </row>
    <row r="592" spans="2:65" s="1" customFormat="1" ht="16.5" customHeight="1" x14ac:dyDescent="0.2">
      <c r="B592" s="33"/>
      <c r="C592" s="167" t="s">
        <v>933</v>
      </c>
      <c r="D592" s="167" t="s">
        <v>180</v>
      </c>
      <c r="E592" s="168" t="s">
        <v>934</v>
      </c>
      <c r="F592" s="169" t="s">
        <v>935</v>
      </c>
      <c r="G592" s="170" t="s">
        <v>195</v>
      </c>
      <c r="H592" s="171">
        <v>29.7</v>
      </c>
      <c r="I592" s="172"/>
      <c r="J592" s="173">
        <f>ROUND(I592*H592,2)</f>
        <v>0</v>
      </c>
      <c r="K592" s="169" t="s">
        <v>138</v>
      </c>
      <c r="L592" s="174"/>
      <c r="M592" s="175" t="s">
        <v>18</v>
      </c>
      <c r="N592" s="176" t="s">
        <v>44</v>
      </c>
      <c r="P592" s="137">
        <f>O592*H592</f>
        <v>0</v>
      </c>
      <c r="Q592" s="137">
        <v>1.2199999999999999E-3</v>
      </c>
      <c r="R592" s="137">
        <f>Q592*H592</f>
        <v>3.6233999999999995E-2</v>
      </c>
      <c r="S592" s="137">
        <v>0</v>
      </c>
      <c r="T592" s="138">
        <f>S592*H592</f>
        <v>0</v>
      </c>
      <c r="AR592" s="139" t="s">
        <v>359</v>
      </c>
      <c r="AT592" s="139" t="s">
        <v>180</v>
      </c>
      <c r="AU592" s="139" t="s">
        <v>82</v>
      </c>
      <c r="AY592" s="18" t="s">
        <v>131</v>
      </c>
      <c r="BE592" s="140">
        <f>IF(N592="základní",J592,0)</f>
        <v>0</v>
      </c>
      <c r="BF592" s="140">
        <f>IF(N592="snížená",J592,0)</f>
        <v>0</v>
      </c>
      <c r="BG592" s="140">
        <f>IF(N592="zákl. přenesená",J592,0)</f>
        <v>0</v>
      </c>
      <c r="BH592" s="140">
        <f>IF(N592="sníž. přenesená",J592,0)</f>
        <v>0</v>
      </c>
      <c r="BI592" s="140">
        <f>IF(N592="nulová",J592,0)</f>
        <v>0</v>
      </c>
      <c r="BJ592" s="18" t="s">
        <v>78</v>
      </c>
      <c r="BK592" s="140">
        <f>ROUND(I592*H592,2)</f>
        <v>0</v>
      </c>
      <c r="BL592" s="18" t="s">
        <v>246</v>
      </c>
      <c r="BM592" s="139" t="s">
        <v>936</v>
      </c>
    </row>
    <row r="593" spans="2:65" s="1" customFormat="1" x14ac:dyDescent="0.2">
      <c r="B593" s="33"/>
      <c r="D593" s="141" t="s">
        <v>141</v>
      </c>
      <c r="F593" s="142" t="s">
        <v>935</v>
      </c>
      <c r="I593" s="143"/>
      <c r="L593" s="33"/>
      <c r="M593" s="144"/>
      <c r="T593" s="54"/>
      <c r="AT593" s="18" t="s">
        <v>141</v>
      </c>
      <c r="AU593" s="18" t="s">
        <v>82</v>
      </c>
    </row>
    <row r="594" spans="2:65" s="12" customFormat="1" x14ac:dyDescent="0.2">
      <c r="B594" s="147"/>
      <c r="D594" s="141" t="s">
        <v>151</v>
      </c>
      <c r="F594" s="149" t="s">
        <v>937</v>
      </c>
      <c r="H594" s="150">
        <v>29.7</v>
      </c>
      <c r="I594" s="151"/>
      <c r="L594" s="147"/>
      <c r="M594" s="152"/>
      <c r="T594" s="153"/>
      <c r="AT594" s="148" t="s">
        <v>151</v>
      </c>
      <c r="AU594" s="148" t="s">
        <v>82</v>
      </c>
      <c r="AV594" s="12" t="s">
        <v>82</v>
      </c>
      <c r="AW594" s="12" t="s">
        <v>4</v>
      </c>
      <c r="AX594" s="12" t="s">
        <v>78</v>
      </c>
      <c r="AY594" s="148" t="s">
        <v>131</v>
      </c>
    </row>
    <row r="595" spans="2:65" s="1" customFormat="1" ht="16.5" customHeight="1" x14ac:dyDescent="0.2">
      <c r="B595" s="33"/>
      <c r="C595" s="128" t="s">
        <v>938</v>
      </c>
      <c r="D595" s="128" t="s">
        <v>134</v>
      </c>
      <c r="E595" s="129" t="s">
        <v>939</v>
      </c>
      <c r="F595" s="130" t="s">
        <v>940</v>
      </c>
      <c r="G595" s="131" t="s">
        <v>195</v>
      </c>
      <c r="H595" s="132">
        <v>1</v>
      </c>
      <c r="I595" s="133"/>
      <c r="J595" s="134">
        <f>ROUND(I595*H595,2)</f>
        <v>0</v>
      </c>
      <c r="K595" s="130" t="s">
        <v>138</v>
      </c>
      <c r="L595" s="33"/>
      <c r="M595" s="135" t="s">
        <v>18</v>
      </c>
      <c r="N595" s="136" t="s">
        <v>44</v>
      </c>
      <c r="P595" s="137">
        <f>O595*H595</f>
        <v>0</v>
      </c>
      <c r="Q595" s="137">
        <v>1.75E-3</v>
      </c>
      <c r="R595" s="137">
        <f>Q595*H595</f>
        <v>1.75E-3</v>
      </c>
      <c r="S595" s="137">
        <v>0</v>
      </c>
      <c r="T595" s="138">
        <f>S595*H595</f>
        <v>0</v>
      </c>
      <c r="AR595" s="139" t="s">
        <v>246</v>
      </c>
      <c r="AT595" s="139" t="s">
        <v>134</v>
      </c>
      <c r="AU595" s="139" t="s">
        <v>82</v>
      </c>
      <c r="AY595" s="18" t="s">
        <v>131</v>
      </c>
      <c r="BE595" s="140">
        <f>IF(N595="základní",J595,0)</f>
        <v>0</v>
      </c>
      <c r="BF595" s="140">
        <f>IF(N595="snížená",J595,0)</f>
        <v>0</v>
      </c>
      <c r="BG595" s="140">
        <f>IF(N595="zákl. přenesená",J595,0)</f>
        <v>0</v>
      </c>
      <c r="BH595" s="140">
        <f>IF(N595="sníž. přenesená",J595,0)</f>
        <v>0</v>
      </c>
      <c r="BI595" s="140">
        <f>IF(N595="nulová",J595,0)</f>
        <v>0</v>
      </c>
      <c r="BJ595" s="18" t="s">
        <v>78</v>
      </c>
      <c r="BK595" s="140">
        <f>ROUND(I595*H595,2)</f>
        <v>0</v>
      </c>
      <c r="BL595" s="18" t="s">
        <v>246</v>
      </c>
      <c r="BM595" s="139" t="s">
        <v>941</v>
      </c>
    </row>
    <row r="596" spans="2:65" s="1" customFormat="1" x14ac:dyDescent="0.2">
      <c r="B596" s="33"/>
      <c r="D596" s="141" t="s">
        <v>141</v>
      </c>
      <c r="F596" s="142" t="s">
        <v>942</v>
      </c>
      <c r="I596" s="143"/>
      <c r="L596" s="33"/>
      <c r="M596" s="144"/>
      <c r="T596" s="54"/>
      <c r="AT596" s="18" t="s">
        <v>141</v>
      </c>
      <c r="AU596" s="18" t="s">
        <v>82</v>
      </c>
    </row>
    <row r="597" spans="2:65" s="1" customFormat="1" x14ac:dyDescent="0.2">
      <c r="B597" s="33"/>
      <c r="D597" s="145" t="s">
        <v>143</v>
      </c>
      <c r="F597" s="146" t="s">
        <v>943</v>
      </c>
      <c r="I597" s="143"/>
      <c r="L597" s="33"/>
      <c r="M597" s="144"/>
      <c r="T597" s="54"/>
      <c r="AT597" s="18" t="s">
        <v>143</v>
      </c>
      <c r="AU597" s="18" t="s">
        <v>82</v>
      </c>
    </row>
    <row r="598" spans="2:65" s="1" customFormat="1" ht="16.5" customHeight="1" x14ac:dyDescent="0.2">
      <c r="B598" s="33"/>
      <c r="C598" s="128" t="s">
        <v>944</v>
      </c>
      <c r="D598" s="128" t="s">
        <v>134</v>
      </c>
      <c r="E598" s="129" t="s">
        <v>945</v>
      </c>
      <c r="F598" s="130" t="s">
        <v>946</v>
      </c>
      <c r="G598" s="131" t="s">
        <v>195</v>
      </c>
      <c r="H598" s="132">
        <v>24</v>
      </c>
      <c r="I598" s="133"/>
      <c r="J598" s="134">
        <f>ROUND(I598*H598,2)</f>
        <v>0</v>
      </c>
      <c r="K598" s="130" t="s">
        <v>138</v>
      </c>
      <c r="L598" s="33"/>
      <c r="M598" s="135" t="s">
        <v>18</v>
      </c>
      <c r="N598" s="136" t="s">
        <v>44</v>
      </c>
      <c r="P598" s="137">
        <f>O598*H598</f>
        <v>0</v>
      </c>
      <c r="Q598" s="137">
        <v>1.74E-3</v>
      </c>
      <c r="R598" s="137">
        <f>Q598*H598</f>
        <v>4.1759999999999999E-2</v>
      </c>
      <c r="S598" s="137">
        <v>0</v>
      </c>
      <c r="T598" s="138">
        <f>S598*H598</f>
        <v>0</v>
      </c>
      <c r="AR598" s="139" t="s">
        <v>246</v>
      </c>
      <c r="AT598" s="139" t="s">
        <v>134</v>
      </c>
      <c r="AU598" s="139" t="s">
        <v>82</v>
      </c>
      <c r="AY598" s="18" t="s">
        <v>131</v>
      </c>
      <c r="BE598" s="140">
        <f>IF(N598="základní",J598,0)</f>
        <v>0</v>
      </c>
      <c r="BF598" s="140">
        <f>IF(N598="snížená",J598,0)</f>
        <v>0</v>
      </c>
      <c r="BG598" s="140">
        <f>IF(N598="zákl. přenesená",J598,0)</f>
        <v>0</v>
      </c>
      <c r="BH598" s="140">
        <f>IF(N598="sníž. přenesená",J598,0)</f>
        <v>0</v>
      </c>
      <c r="BI598" s="140">
        <f>IF(N598="nulová",J598,0)</f>
        <v>0</v>
      </c>
      <c r="BJ598" s="18" t="s">
        <v>78</v>
      </c>
      <c r="BK598" s="140">
        <f>ROUND(I598*H598,2)</f>
        <v>0</v>
      </c>
      <c r="BL598" s="18" t="s">
        <v>246</v>
      </c>
      <c r="BM598" s="139" t="s">
        <v>947</v>
      </c>
    </row>
    <row r="599" spans="2:65" s="1" customFormat="1" x14ac:dyDescent="0.2">
      <c r="B599" s="33"/>
      <c r="D599" s="141" t="s">
        <v>141</v>
      </c>
      <c r="F599" s="142" t="s">
        <v>948</v>
      </c>
      <c r="I599" s="143"/>
      <c r="L599" s="33"/>
      <c r="M599" s="144"/>
      <c r="T599" s="54"/>
      <c r="AT599" s="18" t="s">
        <v>141</v>
      </c>
      <c r="AU599" s="18" t="s">
        <v>82</v>
      </c>
    </row>
    <row r="600" spans="2:65" s="1" customFormat="1" x14ac:dyDescent="0.2">
      <c r="B600" s="33"/>
      <c r="D600" s="145" t="s">
        <v>143</v>
      </c>
      <c r="F600" s="146" t="s">
        <v>949</v>
      </c>
      <c r="I600" s="143"/>
      <c r="L600" s="33"/>
      <c r="M600" s="144"/>
      <c r="T600" s="54"/>
      <c r="AT600" s="18" t="s">
        <v>143</v>
      </c>
      <c r="AU600" s="18" t="s">
        <v>82</v>
      </c>
    </row>
    <row r="601" spans="2:65" s="1" customFormat="1" ht="16.5" customHeight="1" x14ac:dyDescent="0.2">
      <c r="B601" s="33"/>
      <c r="C601" s="128" t="s">
        <v>841</v>
      </c>
      <c r="D601" s="128" t="s">
        <v>134</v>
      </c>
      <c r="E601" s="129" t="s">
        <v>950</v>
      </c>
      <c r="F601" s="130" t="s">
        <v>951</v>
      </c>
      <c r="G601" s="131" t="s">
        <v>195</v>
      </c>
      <c r="H601" s="132">
        <v>34</v>
      </c>
      <c r="I601" s="133"/>
      <c r="J601" s="134">
        <f>ROUND(I601*H601,2)</f>
        <v>0</v>
      </c>
      <c r="K601" s="130" t="s">
        <v>138</v>
      </c>
      <c r="L601" s="33"/>
      <c r="M601" s="135" t="s">
        <v>18</v>
      </c>
      <c r="N601" s="136" t="s">
        <v>44</v>
      </c>
      <c r="P601" s="137">
        <f>O601*H601</f>
        <v>0</v>
      </c>
      <c r="Q601" s="137">
        <v>5.6999999999999998E-4</v>
      </c>
      <c r="R601" s="137">
        <f>Q601*H601</f>
        <v>1.9379999999999998E-2</v>
      </c>
      <c r="S601" s="137">
        <v>0</v>
      </c>
      <c r="T601" s="138">
        <f>S601*H601</f>
        <v>0</v>
      </c>
      <c r="AR601" s="139" t="s">
        <v>246</v>
      </c>
      <c r="AT601" s="139" t="s">
        <v>134</v>
      </c>
      <c r="AU601" s="139" t="s">
        <v>82</v>
      </c>
      <c r="AY601" s="18" t="s">
        <v>131</v>
      </c>
      <c r="BE601" s="140">
        <f>IF(N601="základní",J601,0)</f>
        <v>0</v>
      </c>
      <c r="BF601" s="140">
        <f>IF(N601="snížená",J601,0)</f>
        <v>0</v>
      </c>
      <c r="BG601" s="140">
        <f>IF(N601="zákl. přenesená",J601,0)</f>
        <v>0</v>
      </c>
      <c r="BH601" s="140">
        <f>IF(N601="sníž. přenesená",J601,0)</f>
        <v>0</v>
      </c>
      <c r="BI601" s="140">
        <f>IF(N601="nulová",J601,0)</f>
        <v>0</v>
      </c>
      <c r="BJ601" s="18" t="s">
        <v>78</v>
      </c>
      <c r="BK601" s="140">
        <f>ROUND(I601*H601,2)</f>
        <v>0</v>
      </c>
      <c r="BL601" s="18" t="s">
        <v>246</v>
      </c>
      <c r="BM601" s="139" t="s">
        <v>952</v>
      </c>
    </row>
    <row r="602" spans="2:65" s="1" customFormat="1" x14ac:dyDescent="0.2">
      <c r="B602" s="33"/>
      <c r="D602" s="141" t="s">
        <v>141</v>
      </c>
      <c r="F602" s="142" t="s">
        <v>953</v>
      </c>
      <c r="I602" s="143"/>
      <c r="L602" s="33"/>
      <c r="M602" s="144"/>
      <c r="T602" s="54"/>
      <c r="AT602" s="18" t="s">
        <v>141</v>
      </c>
      <c r="AU602" s="18" t="s">
        <v>82</v>
      </c>
    </row>
    <row r="603" spans="2:65" s="1" customFormat="1" x14ac:dyDescent="0.2">
      <c r="B603" s="33"/>
      <c r="D603" s="145" t="s">
        <v>143</v>
      </c>
      <c r="F603" s="146" t="s">
        <v>954</v>
      </c>
      <c r="I603" s="143"/>
      <c r="L603" s="33"/>
      <c r="M603" s="144"/>
      <c r="T603" s="54"/>
      <c r="AT603" s="18" t="s">
        <v>143</v>
      </c>
      <c r="AU603" s="18" t="s">
        <v>82</v>
      </c>
    </row>
    <row r="604" spans="2:65" s="1" customFormat="1" ht="16.5" customHeight="1" x14ac:dyDescent="0.2">
      <c r="B604" s="33"/>
      <c r="C604" s="128" t="s">
        <v>955</v>
      </c>
      <c r="D604" s="128" t="s">
        <v>134</v>
      </c>
      <c r="E604" s="129" t="s">
        <v>956</v>
      </c>
      <c r="F604" s="130" t="s">
        <v>957</v>
      </c>
      <c r="G604" s="131" t="s">
        <v>195</v>
      </c>
      <c r="H604" s="132">
        <v>18</v>
      </c>
      <c r="I604" s="133"/>
      <c r="J604" s="134">
        <f>ROUND(I604*H604,2)</f>
        <v>0</v>
      </c>
      <c r="K604" s="130" t="s">
        <v>138</v>
      </c>
      <c r="L604" s="33"/>
      <c r="M604" s="135" t="s">
        <v>18</v>
      </c>
      <c r="N604" s="136" t="s">
        <v>44</v>
      </c>
      <c r="P604" s="137">
        <f>O604*H604</f>
        <v>0</v>
      </c>
      <c r="Q604" s="137">
        <v>4.4999999999999999E-4</v>
      </c>
      <c r="R604" s="137">
        <f>Q604*H604</f>
        <v>8.0999999999999996E-3</v>
      </c>
      <c r="S604" s="137">
        <v>0</v>
      </c>
      <c r="T604" s="138">
        <f>S604*H604</f>
        <v>0</v>
      </c>
      <c r="AR604" s="139" t="s">
        <v>246</v>
      </c>
      <c r="AT604" s="139" t="s">
        <v>134</v>
      </c>
      <c r="AU604" s="139" t="s">
        <v>82</v>
      </c>
      <c r="AY604" s="18" t="s">
        <v>131</v>
      </c>
      <c r="BE604" s="140">
        <f>IF(N604="základní",J604,0)</f>
        <v>0</v>
      </c>
      <c r="BF604" s="140">
        <f>IF(N604="snížená",J604,0)</f>
        <v>0</v>
      </c>
      <c r="BG604" s="140">
        <f>IF(N604="zákl. přenesená",J604,0)</f>
        <v>0</v>
      </c>
      <c r="BH604" s="140">
        <f>IF(N604="sníž. přenesená",J604,0)</f>
        <v>0</v>
      </c>
      <c r="BI604" s="140">
        <f>IF(N604="nulová",J604,0)</f>
        <v>0</v>
      </c>
      <c r="BJ604" s="18" t="s">
        <v>78</v>
      </c>
      <c r="BK604" s="140">
        <f>ROUND(I604*H604,2)</f>
        <v>0</v>
      </c>
      <c r="BL604" s="18" t="s">
        <v>246</v>
      </c>
      <c r="BM604" s="139" t="s">
        <v>958</v>
      </c>
    </row>
    <row r="605" spans="2:65" s="1" customFormat="1" x14ac:dyDescent="0.2">
      <c r="B605" s="33"/>
      <c r="D605" s="141" t="s">
        <v>141</v>
      </c>
      <c r="F605" s="142" t="s">
        <v>959</v>
      </c>
      <c r="I605" s="143"/>
      <c r="L605" s="33"/>
      <c r="M605" s="144"/>
      <c r="T605" s="54"/>
      <c r="AT605" s="18" t="s">
        <v>141</v>
      </c>
      <c r="AU605" s="18" t="s">
        <v>82</v>
      </c>
    </row>
    <row r="606" spans="2:65" s="1" customFormat="1" x14ac:dyDescent="0.2">
      <c r="B606" s="33"/>
      <c r="D606" s="145" t="s">
        <v>143</v>
      </c>
      <c r="F606" s="146" t="s">
        <v>960</v>
      </c>
      <c r="I606" s="143"/>
      <c r="L606" s="33"/>
      <c r="M606" s="144"/>
      <c r="T606" s="54"/>
      <c r="AT606" s="18" t="s">
        <v>143</v>
      </c>
      <c r="AU606" s="18" t="s">
        <v>82</v>
      </c>
    </row>
    <row r="607" spans="2:65" s="1" customFormat="1" ht="16.5" customHeight="1" x14ac:dyDescent="0.2">
      <c r="B607" s="33"/>
      <c r="C607" s="128" t="s">
        <v>961</v>
      </c>
      <c r="D607" s="128" t="s">
        <v>134</v>
      </c>
      <c r="E607" s="129" t="s">
        <v>962</v>
      </c>
      <c r="F607" s="130" t="s">
        <v>963</v>
      </c>
      <c r="G607" s="131" t="s">
        <v>195</v>
      </c>
      <c r="H607" s="132">
        <v>42</v>
      </c>
      <c r="I607" s="133"/>
      <c r="J607" s="134">
        <f>ROUND(I607*H607,2)</f>
        <v>0</v>
      </c>
      <c r="K607" s="130" t="s">
        <v>138</v>
      </c>
      <c r="L607" s="33"/>
      <c r="M607" s="135" t="s">
        <v>18</v>
      </c>
      <c r="N607" s="136" t="s">
        <v>44</v>
      </c>
      <c r="P607" s="137">
        <f>O607*H607</f>
        <v>0</v>
      </c>
      <c r="Q607" s="137">
        <v>2.8300000000000001E-3</v>
      </c>
      <c r="R607" s="137">
        <f>Q607*H607</f>
        <v>0.11886000000000001</v>
      </c>
      <c r="S607" s="137">
        <v>0</v>
      </c>
      <c r="T607" s="138">
        <f>S607*H607</f>
        <v>0</v>
      </c>
      <c r="AR607" s="139" t="s">
        <v>246</v>
      </c>
      <c r="AT607" s="139" t="s">
        <v>134</v>
      </c>
      <c r="AU607" s="139" t="s">
        <v>82</v>
      </c>
      <c r="AY607" s="18" t="s">
        <v>131</v>
      </c>
      <c r="BE607" s="140">
        <f>IF(N607="základní",J607,0)</f>
        <v>0</v>
      </c>
      <c r="BF607" s="140">
        <f>IF(N607="snížená",J607,0)</f>
        <v>0</v>
      </c>
      <c r="BG607" s="140">
        <f>IF(N607="zákl. přenesená",J607,0)</f>
        <v>0</v>
      </c>
      <c r="BH607" s="140">
        <f>IF(N607="sníž. přenesená",J607,0)</f>
        <v>0</v>
      </c>
      <c r="BI607" s="140">
        <f>IF(N607="nulová",J607,0)</f>
        <v>0</v>
      </c>
      <c r="BJ607" s="18" t="s">
        <v>78</v>
      </c>
      <c r="BK607" s="140">
        <f>ROUND(I607*H607,2)</f>
        <v>0</v>
      </c>
      <c r="BL607" s="18" t="s">
        <v>246</v>
      </c>
      <c r="BM607" s="139" t="s">
        <v>964</v>
      </c>
    </row>
    <row r="608" spans="2:65" s="1" customFormat="1" x14ac:dyDescent="0.2">
      <c r="B608" s="33"/>
      <c r="D608" s="141" t="s">
        <v>141</v>
      </c>
      <c r="F608" s="142" t="s">
        <v>965</v>
      </c>
      <c r="I608" s="143"/>
      <c r="L608" s="33"/>
      <c r="M608" s="144"/>
      <c r="T608" s="54"/>
      <c r="AT608" s="18" t="s">
        <v>141</v>
      </c>
      <c r="AU608" s="18" t="s">
        <v>82</v>
      </c>
    </row>
    <row r="609" spans="2:65" s="1" customFormat="1" x14ac:dyDescent="0.2">
      <c r="B609" s="33"/>
      <c r="D609" s="145" t="s">
        <v>143</v>
      </c>
      <c r="F609" s="146" t="s">
        <v>966</v>
      </c>
      <c r="I609" s="143"/>
      <c r="L609" s="33"/>
      <c r="M609" s="144"/>
      <c r="T609" s="54"/>
      <c r="AT609" s="18" t="s">
        <v>143</v>
      </c>
      <c r="AU609" s="18" t="s">
        <v>82</v>
      </c>
    </row>
    <row r="610" spans="2:65" s="1" customFormat="1" ht="21.75" customHeight="1" x14ac:dyDescent="0.2">
      <c r="B610" s="33"/>
      <c r="C610" s="128" t="s">
        <v>967</v>
      </c>
      <c r="D610" s="128" t="s">
        <v>134</v>
      </c>
      <c r="E610" s="129" t="s">
        <v>968</v>
      </c>
      <c r="F610" s="130" t="s">
        <v>969</v>
      </c>
      <c r="G610" s="131" t="s">
        <v>157</v>
      </c>
      <c r="H610" s="132">
        <v>108.98</v>
      </c>
      <c r="I610" s="133"/>
      <c r="J610" s="134">
        <f>ROUND(I610*H610,2)</f>
        <v>0</v>
      </c>
      <c r="K610" s="130" t="s">
        <v>138</v>
      </c>
      <c r="L610" s="33"/>
      <c r="M610" s="135" t="s">
        <v>18</v>
      </c>
      <c r="N610" s="136" t="s">
        <v>44</v>
      </c>
      <c r="P610" s="137">
        <f>O610*H610</f>
        <v>0</v>
      </c>
      <c r="Q610" s="137">
        <v>2.0300000000000001E-3</v>
      </c>
      <c r="R610" s="137">
        <f>Q610*H610</f>
        <v>0.22122940000000002</v>
      </c>
      <c r="S610" s="137">
        <v>0</v>
      </c>
      <c r="T610" s="138">
        <f>S610*H610</f>
        <v>0</v>
      </c>
      <c r="AR610" s="139" t="s">
        <v>246</v>
      </c>
      <c r="AT610" s="139" t="s">
        <v>134</v>
      </c>
      <c r="AU610" s="139" t="s">
        <v>82</v>
      </c>
      <c r="AY610" s="18" t="s">
        <v>131</v>
      </c>
      <c r="BE610" s="140">
        <f>IF(N610="základní",J610,0)</f>
        <v>0</v>
      </c>
      <c r="BF610" s="140">
        <f>IF(N610="snížená",J610,0)</f>
        <v>0</v>
      </c>
      <c r="BG610" s="140">
        <f>IF(N610="zákl. přenesená",J610,0)</f>
        <v>0</v>
      </c>
      <c r="BH610" s="140">
        <f>IF(N610="sníž. přenesená",J610,0)</f>
        <v>0</v>
      </c>
      <c r="BI610" s="140">
        <f>IF(N610="nulová",J610,0)</f>
        <v>0</v>
      </c>
      <c r="BJ610" s="18" t="s">
        <v>78</v>
      </c>
      <c r="BK610" s="140">
        <f>ROUND(I610*H610,2)</f>
        <v>0</v>
      </c>
      <c r="BL610" s="18" t="s">
        <v>246</v>
      </c>
      <c r="BM610" s="139" t="s">
        <v>970</v>
      </c>
    </row>
    <row r="611" spans="2:65" s="1" customFormat="1" x14ac:dyDescent="0.2">
      <c r="B611" s="33"/>
      <c r="D611" s="141" t="s">
        <v>141</v>
      </c>
      <c r="F611" s="142" t="s">
        <v>971</v>
      </c>
      <c r="I611" s="143"/>
      <c r="L611" s="33"/>
      <c r="M611" s="144"/>
      <c r="T611" s="54"/>
      <c r="AT611" s="18" t="s">
        <v>141</v>
      </c>
      <c r="AU611" s="18" t="s">
        <v>82</v>
      </c>
    </row>
    <row r="612" spans="2:65" s="1" customFormat="1" x14ac:dyDescent="0.2">
      <c r="B612" s="33"/>
      <c r="D612" s="145" t="s">
        <v>143</v>
      </c>
      <c r="F612" s="146" t="s">
        <v>972</v>
      </c>
      <c r="I612" s="143"/>
      <c r="L612" s="33"/>
      <c r="M612" s="144"/>
      <c r="T612" s="54"/>
      <c r="AT612" s="18" t="s">
        <v>143</v>
      </c>
      <c r="AU612" s="18" t="s">
        <v>82</v>
      </c>
    </row>
    <row r="613" spans="2:65" s="12" customFormat="1" x14ac:dyDescent="0.2">
      <c r="B613" s="147"/>
      <c r="D613" s="141" t="s">
        <v>151</v>
      </c>
      <c r="E613" s="148" t="s">
        <v>18</v>
      </c>
      <c r="F613" s="149" t="s">
        <v>973</v>
      </c>
      <c r="H613" s="150">
        <v>108.98</v>
      </c>
      <c r="I613" s="151"/>
      <c r="L613" s="147"/>
      <c r="M613" s="152"/>
      <c r="T613" s="153"/>
      <c r="AT613" s="148" t="s">
        <v>151</v>
      </c>
      <c r="AU613" s="148" t="s">
        <v>82</v>
      </c>
      <c r="AV613" s="12" t="s">
        <v>82</v>
      </c>
      <c r="AW613" s="12" t="s">
        <v>32</v>
      </c>
      <c r="AX613" s="12" t="s">
        <v>78</v>
      </c>
      <c r="AY613" s="148" t="s">
        <v>131</v>
      </c>
    </row>
    <row r="614" spans="2:65" s="1" customFormat="1" ht="21.75" customHeight="1" x14ac:dyDescent="0.2">
      <c r="B614" s="33"/>
      <c r="C614" s="128" t="s">
        <v>974</v>
      </c>
      <c r="D614" s="128" t="s">
        <v>134</v>
      </c>
      <c r="E614" s="129" t="s">
        <v>975</v>
      </c>
      <c r="F614" s="130" t="s">
        <v>976</v>
      </c>
      <c r="G614" s="131" t="s">
        <v>137</v>
      </c>
      <c r="H614" s="132">
        <v>4</v>
      </c>
      <c r="I614" s="133"/>
      <c r="J614" s="134">
        <f>ROUND(I614*H614,2)</f>
        <v>0</v>
      </c>
      <c r="K614" s="130" t="s">
        <v>138</v>
      </c>
      <c r="L614" s="33"/>
      <c r="M614" s="135" t="s">
        <v>18</v>
      </c>
      <c r="N614" s="136" t="s">
        <v>44</v>
      </c>
      <c r="P614" s="137">
        <f>O614*H614</f>
        <v>0</v>
      </c>
      <c r="Q614" s="137">
        <v>0</v>
      </c>
      <c r="R614" s="137">
        <f>Q614*H614</f>
        <v>0</v>
      </c>
      <c r="S614" s="137">
        <v>0</v>
      </c>
      <c r="T614" s="138">
        <f>S614*H614</f>
        <v>0</v>
      </c>
      <c r="AR614" s="139" t="s">
        <v>246</v>
      </c>
      <c r="AT614" s="139" t="s">
        <v>134</v>
      </c>
      <c r="AU614" s="139" t="s">
        <v>82</v>
      </c>
      <c r="AY614" s="18" t="s">
        <v>131</v>
      </c>
      <c r="BE614" s="140">
        <f>IF(N614="základní",J614,0)</f>
        <v>0</v>
      </c>
      <c r="BF614" s="140">
        <f>IF(N614="snížená",J614,0)</f>
        <v>0</v>
      </c>
      <c r="BG614" s="140">
        <f>IF(N614="zákl. přenesená",J614,0)</f>
        <v>0</v>
      </c>
      <c r="BH614" s="140">
        <f>IF(N614="sníž. přenesená",J614,0)</f>
        <v>0</v>
      </c>
      <c r="BI614" s="140">
        <f>IF(N614="nulová",J614,0)</f>
        <v>0</v>
      </c>
      <c r="BJ614" s="18" t="s">
        <v>78</v>
      </c>
      <c r="BK614" s="140">
        <f>ROUND(I614*H614,2)</f>
        <v>0</v>
      </c>
      <c r="BL614" s="18" t="s">
        <v>246</v>
      </c>
      <c r="BM614" s="139" t="s">
        <v>977</v>
      </c>
    </row>
    <row r="615" spans="2:65" s="1" customFormat="1" ht="19.5" x14ac:dyDescent="0.2">
      <c r="B615" s="33"/>
      <c r="D615" s="141" t="s">
        <v>141</v>
      </c>
      <c r="F615" s="142" t="s">
        <v>978</v>
      </c>
      <c r="I615" s="143"/>
      <c r="L615" s="33"/>
      <c r="M615" s="144"/>
      <c r="T615" s="54"/>
      <c r="AT615" s="18" t="s">
        <v>141</v>
      </c>
      <c r="AU615" s="18" t="s">
        <v>82</v>
      </c>
    </row>
    <row r="616" spans="2:65" s="1" customFormat="1" x14ac:dyDescent="0.2">
      <c r="B616" s="33"/>
      <c r="D616" s="145" t="s">
        <v>143</v>
      </c>
      <c r="F616" s="146" t="s">
        <v>979</v>
      </c>
      <c r="I616" s="143"/>
      <c r="L616" s="33"/>
      <c r="M616" s="144"/>
      <c r="T616" s="54"/>
      <c r="AT616" s="18" t="s">
        <v>143</v>
      </c>
      <c r="AU616" s="18" t="s">
        <v>82</v>
      </c>
    </row>
    <row r="617" spans="2:65" s="1" customFormat="1" ht="16.5" customHeight="1" x14ac:dyDescent="0.2">
      <c r="B617" s="33"/>
      <c r="C617" s="128" t="s">
        <v>980</v>
      </c>
      <c r="D617" s="128" t="s">
        <v>134</v>
      </c>
      <c r="E617" s="129" t="s">
        <v>981</v>
      </c>
      <c r="F617" s="130" t="s">
        <v>982</v>
      </c>
      <c r="G617" s="131" t="s">
        <v>137</v>
      </c>
      <c r="H617" s="132">
        <v>3</v>
      </c>
      <c r="I617" s="133"/>
      <c r="J617" s="134">
        <f>ROUND(I617*H617,2)</f>
        <v>0</v>
      </c>
      <c r="K617" s="130" t="s">
        <v>138</v>
      </c>
      <c r="L617" s="33"/>
      <c r="M617" s="135" t="s">
        <v>18</v>
      </c>
      <c r="N617" s="136" t="s">
        <v>44</v>
      </c>
      <c r="P617" s="137">
        <f>O617*H617</f>
        <v>0</v>
      </c>
      <c r="Q617" s="137">
        <v>0</v>
      </c>
      <c r="R617" s="137">
        <f>Q617*H617</f>
        <v>0</v>
      </c>
      <c r="S617" s="137">
        <v>0</v>
      </c>
      <c r="T617" s="138">
        <f>S617*H617</f>
        <v>0</v>
      </c>
      <c r="AR617" s="139" t="s">
        <v>246</v>
      </c>
      <c r="AT617" s="139" t="s">
        <v>134</v>
      </c>
      <c r="AU617" s="139" t="s">
        <v>82</v>
      </c>
      <c r="AY617" s="18" t="s">
        <v>131</v>
      </c>
      <c r="BE617" s="140">
        <f>IF(N617="základní",J617,0)</f>
        <v>0</v>
      </c>
      <c r="BF617" s="140">
        <f>IF(N617="snížená",J617,0)</f>
        <v>0</v>
      </c>
      <c r="BG617" s="140">
        <f>IF(N617="zákl. přenesená",J617,0)</f>
        <v>0</v>
      </c>
      <c r="BH617" s="140">
        <f>IF(N617="sníž. přenesená",J617,0)</f>
        <v>0</v>
      </c>
      <c r="BI617" s="140">
        <f>IF(N617="nulová",J617,0)</f>
        <v>0</v>
      </c>
      <c r="BJ617" s="18" t="s">
        <v>78</v>
      </c>
      <c r="BK617" s="140">
        <f>ROUND(I617*H617,2)</f>
        <v>0</v>
      </c>
      <c r="BL617" s="18" t="s">
        <v>246</v>
      </c>
      <c r="BM617" s="139" t="s">
        <v>983</v>
      </c>
    </row>
    <row r="618" spans="2:65" s="1" customFormat="1" ht="19.5" x14ac:dyDescent="0.2">
      <c r="B618" s="33"/>
      <c r="D618" s="141" t="s">
        <v>141</v>
      </c>
      <c r="F618" s="142" t="s">
        <v>984</v>
      </c>
      <c r="I618" s="143"/>
      <c r="L618" s="33"/>
      <c r="M618" s="144"/>
      <c r="T618" s="54"/>
      <c r="AT618" s="18" t="s">
        <v>141</v>
      </c>
      <c r="AU618" s="18" t="s">
        <v>82</v>
      </c>
    </row>
    <row r="619" spans="2:65" s="1" customFormat="1" x14ac:dyDescent="0.2">
      <c r="B619" s="33"/>
      <c r="D619" s="145" t="s">
        <v>143</v>
      </c>
      <c r="F619" s="146" t="s">
        <v>985</v>
      </c>
      <c r="I619" s="143"/>
      <c r="L619" s="33"/>
      <c r="M619" s="144"/>
      <c r="T619" s="54"/>
      <c r="AT619" s="18" t="s">
        <v>143</v>
      </c>
      <c r="AU619" s="18" t="s">
        <v>82</v>
      </c>
    </row>
    <row r="620" spans="2:65" s="1" customFormat="1" ht="16.5" customHeight="1" x14ac:dyDescent="0.2">
      <c r="B620" s="33"/>
      <c r="C620" s="167" t="s">
        <v>986</v>
      </c>
      <c r="D620" s="167" t="s">
        <v>180</v>
      </c>
      <c r="E620" s="168" t="s">
        <v>987</v>
      </c>
      <c r="F620" s="169" t="s">
        <v>988</v>
      </c>
      <c r="G620" s="170" t="s">
        <v>137</v>
      </c>
      <c r="H620" s="171">
        <v>3</v>
      </c>
      <c r="I620" s="172"/>
      <c r="J620" s="173">
        <f>ROUND(I620*H620,2)</f>
        <v>0</v>
      </c>
      <c r="K620" s="169" t="s">
        <v>138</v>
      </c>
      <c r="L620" s="174"/>
      <c r="M620" s="175" t="s">
        <v>18</v>
      </c>
      <c r="N620" s="176" t="s">
        <v>44</v>
      </c>
      <c r="P620" s="137">
        <f>O620*H620</f>
        <v>0</v>
      </c>
      <c r="Q620" s="137">
        <v>1E-3</v>
      </c>
      <c r="R620" s="137">
        <f>Q620*H620</f>
        <v>3.0000000000000001E-3</v>
      </c>
      <c r="S620" s="137">
        <v>0</v>
      </c>
      <c r="T620" s="138">
        <f>S620*H620</f>
        <v>0</v>
      </c>
      <c r="AR620" s="139" t="s">
        <v>359</v>
      </c>
      <c r="AT620" s="139" t="s">
        <v>180</v>
      </c>
      <c r="AU620" s="139" t="s">
        <v>82</v>
      </c>
      <c r="AY620" s="18" t="s">
        <v>131</v>
      </c>
      <c r="BE620" s="140">
        <f>IF(N620="základní",J620,0)</f>
        <v>0</v>
      </c>
      <c r="BF620" s="140">
        <f>IF(N620="snížená",J620,0)</f>
        <v>0</v>
      </c>
      <c r="BG620" s="140">
        <f>IF(N620="zákl. přenesená",J620,0)</f>
        <v>0</v>
      </c>
      <c r="BH620" s="140">
        <f>IF(N620="sníž. přenesená",J620,0)</f>
        <v>0</v>
      </c>
      <c r="BI620" s="140">
        <f>IF(N620="nulová",J620,0)</f>
        <v>0</v>
      </c>
      <c r="BJ620" s="18" t="s">
        <v>78</v>
      </c>
      <c r="BK620" s="140">
        <f>ROUND(I620*H620,2)</f>
        <v>0</v>
      </c>
      <c r="BL620" s="18" t="s">
        <v>246</v>
      </c>
      <c r="BM620" s="139" t="s">
        <v>989</v>
      </c>
    </row>
    <row r="621" spans="2:65" s="1" customFormat="1" x14ac:dyDescent="0.2">
      <c r="B621" s="33"/>
      <c r="D621" s="141" t="s">
        <v>141</v>
      </c>
      <c r="F621" s="142" t="s">
        <v>988</v>
      </c>
      <c r="I621" s="143"/>
      <c r="L621" s="33"/>
      <c r="M621" s="144"/>
      <c r="T621" s="54"/>
      <c r="AT621" s="18" t="s">
        <v>141</v>
      </c>
      <c r="AU621" s="18" t="s">
        <v>82</v>
      </c>
    </row>
    <row r="622" spans="2:65" s="1" customFormat="1" ht="16.5" customHeight="1" x14ac:dyDescent="0.2">
      <c r="B622" s="33"/>
      <c r="C622" s="167" t="s">
        <v>990</v>
      </c>
      <c r="D622" s="167" t="s">
        <v>180</v>
      </c>
      <c r="E622" s="168" t="s">
        <v>991</v>
      </c>
      <c r="F622" s="169" t="s">
        <v>992</v>
      </c>
      <c r="G622" s="170" t="s">
        <v>993</v>
      </c>
      <c r="H622" s="171">
        <v>1</v>
      </c>
      <c r="I622" s="172"/>
      <c r="J622" s="173">
        <f>ROUND(I622*H622,2)</f>
        <v>0</v>
      </c>
      <c r="K622" s="169" t="s">
        <v>138</v>
      </c>
      <c r="L622" s="174"/>
      <c r="M622" s="175" t="s">
        <v>18</v>
      </c>
      <c r="N622" s="176" t="s">
        <v>44</v>
      </c>
      <c r="P622" s="137">
        <f>O622*H622</f>
        <v>0</v>
      </c>
      <c r="Q622" s="137">
        <v>8.4999999999999995E-4</v>
      </c>
      <c r="R622" s="137">
        <f>Q622*H622</f>
        <v>8.4999999999999995E-4</v>
      </c>
      <c r="S622" s="137">
        <v>0</v>
      </c>
      <c r="T622" s="138">
        <f>S622*H622</f>
        <v>0</v>
      </c>
      <c r="AR622" s="139" t="s">
        <v>359</v>
      </c>
      <c r="AT622" s="139" t="s">
        <v>180</v>
      </c>
      <c r="AU622" s="139" t="s">
        <v>82</v>
      </c>
      <c r="AY622" s="18" t="s">
        <v>131</v>
      </c>
      <c r="BE622" s="140">
        <f>IF(N622="základní",J622,0)</f>
        <v>0</v>
      </c>
      <c r="BF622" s="140">
        <f>IF(N622="snížená",J622,0)</f>
        <v>0</v>
      </c>
      <c r="BG622" s="140">
        <f>IF(N622="zákl. přenesená",J622,0)</f>
        <v>0</v>
      </c>
      <c r="BH622" s="140">
        <f>IF(N622="sníž. přenesená",J622,0)</f>
        <v>0</v>
      </c>
      <c r="BI622" s="140">
        <f>IF(N622="nulová",J622,0)</f>
        <v>0</v>
      </c>
      <c r="BJ622" s="18" t="s">
        <v>78</v>
      </c>
      <c r="BK622" s="140">
        <f>ROUND(I622*H622,2)</f>
        <v>0</v>
      </c>
      <c r="BL622" s="18" t="s">
        <v>246</v>
      </c>
      <c r="BM622" s="139" t="s">
        <v>994</v>
      </c>
    </row>
    <row r="623" spans="2:65" s="1" customFormat="1" x14ac:dyDescent="0.2">
      <c r="B623" s="33"/>
      <c r="D623" s="141" t="s">
        <v>141</v>
      </c>
      <c r="F623" s="142" t="s">
        <v>992</v>
      </c>
      <c r="I623" s="143"/>
      <c r="L623" s="33"/>
      <c r="M623" s="144"/>
      <c r="T623" s="54"/>
      <c r="AT623" s="18" t="s">
        <v>141</v>
      </c>
      <c r="AU623" s="18" t="s">
        <v>82</v>
      </c>
    </row>
    <row r="624" spans="2:65" s="1" customFormat="1" ht="16.5" customHeight="1" x14ac:dyDescent="0.2">
      <c r="B624" s="33"/>
      <c r="C624" s="167" t="s">
        <v>995</v>
      </c>
      <c r="D624" s="167" t="s">
        <v>180</v>
      </c>
      <c r="E624" s="168" t="s">
        <v>996</v>
      </c>
      <c r="F624" s="169" t="s">
        <v>997</v>
      </c>
      <c r="G624" s="170" t="s">
        <v>137</v>
      </c>
      <c r="H624" s="171">
        <v>3</v>
      </c>
      <c r="I624" s="172"/>
      <c r="J624" s="173">
        <f>ROUND(I624*H624,2)</f>
        <v>0</v>
      </c>
      <c r="K624" s="169" t="s">
        <v>138</v>
      </c>
      <c r="L624" s="174"/>
      <c r="M624" s="175" t="s">
        <v>18</v>
      </c>
      <c r="N624" s="176" t="s">
        <v>44</v>
      </c>
      <c r="P624" s="137">
        <f>O624*H624</f>
        <v>0</v>
      </c>
      <c r="Q624" s="137">
        <v>6.3000000000000003E-4</v>
      </c>
      <c r="R624" s="137">
        <f>Q624*H624</f>
        <v>1.8900000000000002E-3</v>
      </c>
      <c r="S624" s="137">
        <v>0</v>
      </c>
      <c r="T624" s="138">
        <f>S624*H624</f>
        <v>0</v>
      </c>
      <c r="AR624" s="139" t="s">
        <v>359</v>
      </c>
      <c r="AT624" s="139" t="s">
        <v>180</v>
      </c>
      <c r="AU624" s="139" t="s">
        <v>82</v>
      </c>
      <c r="AY624" s="18" t="s">
        <v>131</v>
      </c>
      <c r="BE624" s="140">
        <f>IF(N624="základní",J624,0)</f>
        <v>0</v>
      </c>
      <c r="BF624" s="140">
        <f>IF(N624="snížená",J624,0)</f>
        <v>0</v>
      </c>
      <c r="BG624" s="140">
        <f>IF(N624="zákl. přenesená",J624,0)</f>
        <v>0</v>
      </c>
      <c r="BH624" s="140">
        <f>IF(N624="sníž. přenesená",J624,0)</f>
        <v>0</v>
      </c>
      <c r="BI624" s="140">
        <f>IF(N624="nulová",J624,0)</f>
        <v>0</v>
      </c>
      <c r="BJ624" s="18" t="s">
        <v>78</v>
      </c>
      <c r="BK624" s="140">
        <f>ROUND(I624*H624,2)</f>
        <v>0</v>
      </c>
      <c r="BL624" s="18" t="s">
        <v>246</v>
      </c>
      <c r="BM624" s="139" t="s">
        <v>998</v>
      </c>
    </row>
    <row r="625" spans="2:65" s="1" customFormat="1" x14ac:dyDescent="0.2">
      <c r="B625" s="33"/>
      <c r="D625" s="141" t="s">
        <v>141</v>
      </c>
      <c r="F625" s="142" t="s">
        <v>997</v>
      </c>
      <c r="I625" s="143"/>
      <c r="L625" s="33"/>
      <c r="M625" s="144"/>
      <c r="T625" s="54"/>
      <c r="AT625" s="18" t="s">
        <v>141</v>
      </c>
      <c r="AU625" s="18" t="s">
        <v>82</v>
      </c>
    </row>
    <row r="626" spans="2:65" s="1" customFormat="1" ht="16.5" customHeight="1" x14ac:dyDescent="0.2">
      <c r="B626" s="33"/>
      <c r="C626" s="128" t="s">
        <v>999</v>
      </c>
      <c r="D626" s="128" t="s">
        <v>134</v>
      </c>
      <c r="E626" s="129" t="s">
        <v>1000</v>
      </c>
      <c r="F626" s="130" t="s">
        <v>1001</v>
      </c>
      <c r="G626" s="131" t="s">
        <v>195</v>
      </c>
      <c r="H626" s="132">
        <v>25.2</v>
      </c>
      <c r="I626" s="133"/>
      <c r="J626" s="134">
        <f>ROUND(I626*H626,2)</f>
        <v>0</v>
      </c>
      <c r="K626" s="130" t="s">
        <v>138</v>
      </c>
      <c r="L626" s="33"/>
      <c r="M626" s="135" t="s">
        <v>18</v>
      </c>
      <c r="N626" s="136" t="s">
        <v>44</v>
      </c>
      <c r="P626" s="137">
        <f>O626*H626</f>
        <v>0</v>
      </c>
      <c r="Q626" s="137">
        <v>5.9000000000000003E-4</v>
      </c>
      <c r="R626" s="137">
        <f>Q626*H626</f>
        <v>1.4868000000000001E-2</v>
      </c>
      <c r="S626" s="137">
        <v>0</v>
      </c>
      <c r="T626" s="138">
        <f>S626*H626</f>
        <v>0</v>
      </c>
      <c r="AR626" s="139" t="s">
        <v>246</v>
      </c>
      <c r="AT626" s="139" t="s">
        <v>134</v>
      </c>
      <c r="AU626" s="139" t="s">
        <v>82</v>
      </c>
      <c r="AY626" s="18" t="s">
        <v>131</v>
      </c>
      <c r="BE626" s="140">
        <f>IF(N626="základní",J626,0)</f>
        <v>0</v>
      </c>
      <c r="BF626" s="140">
        <f>IF(N626="snížená",J626,0)</f>
        <v>0</v>
      </c>
      <c r="BG626" s="140">
        <f>IF(N626="zákl. přenesená",J626,0)</f>
        <v>0</v>
      </c>
      <c r="BH626" s="140">
        <f>IF(N626="sníž. přenesená",J626,0)</f>
        <v>0</v>
      </c>
      <c r="BI626" s="140">
        <f>IF(N626="nulová",J626,0)</f>
        <v>0</v>
      </c>
      <c r="BJ626" s="18" t="s">
        <v>78</v>
      </c>
      <c r="BK626" s="140">
        <f>ROUND(I626*H626,2)</f>
        <v>0</v>
      </c>
      <c r="BL626" s="18" t="s">
        <v>246</v>
      </c>
      <c r="BM626" s="139" t="s">
        <v>1002</v>
      </c>
    </row>
    <row r="627" spans="2:65" s="1" customFormat="1" x14ac:dyDescent="0.2">
      <c r="B627" s="33"/>
      <c r="D627" s="141" t="s">
        <v>141</v>
      </c>
      <c r="F627" s="142" t="s">
        <v>1003</v>
      </c>
      <c r="I627" s="143"/>
      <c r="L627" s="33"/>
      <c r="M627" s="144"/>
      <c r="T627" s="54"/>
      <c r="AT627" s="18" t="s">
        <v>141</v>
      </c>
      <c r="AU627" s="18" t="s">
        <v>82</v>
      </c>
    </row>
    <row r="628" spans="2:65" s="1" customFormat="1" x14ac:dyDescent="0.2">
      <c r="B628" s="33"/>
      <c r="D628" s="145" t="s">
        <v>143</v>
      </c>
      <c r="F628" s="146" t="s">
        <v>1004</v>
      </c>
      <c r="I628" s="143"/>
      <c r="L628" s="33"/>
      <c r="M628" s="144"/>
      <c r="T628" s="54"/>
      <c r="AT628" s="18" t="s">
        <v>143</v>
      </c>
      <c r="AU628" s="18" t="s">
        <v>82</v>
      </c>
    </row>
    <row r="629" spans="2:65" s="13" customFormat="1" x14ac:dyDescent="0.2">
      <c r="B629" s="154"/>
      <c r="D629" s="141" t="s">
        <v>151</v>
      </c>
      <c r="E629" s="155" t="s">
        <v>18</v>
      </c>
      <c r="F629" s="156" t="s">
        <v>1005</v>
      </c>
      <c r="H629" s="155" t="s">
        <v>18</v>
      </c>
      <c r="I629" s="157"/>
      <c r="L629" s="154"/>
      <c r="M629" s="158"/>
      <c r="T629" s="159"/>
      <c r="AT629" s="155" t="s">
        <v>151</v>
      </c>
      <c r="AU629" s="155" t="s">
        <v>82</v>
      </c>
      <c r="AV629" s="13" t="s">
        <v>78</v>
      </c>
      <c r="AW629" s="13" t="s">
        <v>32</v>
      </c>
      <c r="AX629" s="13" t="s">
        <v>73</v>
      </c>
      <c r="AY629" s="155" t="s">
        <v>131</v>
      </c>
    </row>
    <row r="630" spans="2:65" s="12" customFormat="1" x14ac:dyDescent="0.2">
      <c r="B630" s="147"/>
      <c r="D630" s="141" t="s">
        <v>151</v>
      </c>
      <c r="E630" s="148" t="s">
        <v>18</v>
      </c>
      <c r="F630" s="149" t="s">
        <v>1006</v>
      </c>
      <c r="H630" s="150">
        <v>15.2</v>
      </c>
      <c r="I630" s="151"/>
      <c r="L630" s="147"/>
      <c r="M630" s="152"/>
      <c r="T630" s="153"/>
      <c r="AT630" s="148" t="s">
        <v>151</v>
      </c>
      <c r="AU630" s="148" t="s">
        <v>82</v>
      </c>
      <c r="AV630" s="12" t="s">
        <v>82</v>
      </c>
      <c r="AW630" s="12" t="s">
        <v>32</v>
      </c>
      <c r="AX630" s="12" t="s">
        <v>73</v>
      </c>
      <c r="AY630" s="148" t="s">
        <v>131</v>
      </c>
    </row>
    <row r="631" spans="2:65" s="13" customFormat="1" x14ac:dyDescent="0.2">
      <c r="B631" s="154"/>
      <c r="D631" s="141" t="s">
        <v>151</v>
      </c>
      <c r="E631" s="155" t="s">
        <v>18</v>
      </c>
      <c r="F631" s="156" t="s">
        <v>1007</v>
      </c>
      <c r="H631" s="155" t="s">
        <v>18</v>
      </c>
      <c r="I631" s="157"/>
      <c r="L631" s="154"/>
      <c r="M631" s="158"/>
      <c r="T631" s="159"/>
      <c r="AT631" s="155" t="s">
        <v>151</v>
      </c>
      <c r="AU631" s="155" t="s">
        <v>82</v>
      </c>
      <c r="AV631" s="13" t="s">
        <v>78</v>
      </c>
      <c r="AW631" s="13" t="s">
        <v>32</v>
      </c>
      <c r="AX631" s="13" t="s">
        <v>73</v>
      </c>
      <c r="AY631" s="155" t="s">
        <v>131</v>
      </c>
    </row>
    <row r="632" spans="2:65" s="12" customFormat="1" x14ac:dyDescent="0.2">
      <c r="B632" s="147"/>
      <c r="D632" s="141" t="s">
        <v>151</v>
      </c>
      <c r="E632" s="148" t="s">
        <v>18</v>
      </c>
      <c r="F632" s="149" t="s">
        <v>1008</v>
      </c>
      <c r="H632" s="150">
        <v>10</v>
      </c>
      <c r="I632" s="151"/>
      <c r="L632" s="147"/>
      <c r="M632" s="152"/>
      <c r="T632" s="153"/>
      <c r="AT632" s="148" t="s">
        <v>151</v>
      </c>
      <c r="AU632" s="148" t="s">
        <v>82</v>
      </c>
      <c r="AV632" s="12" t="s">
        <v>82</v>
      </c>
      <c r="AW632" s="12" t="s">
        <v>32</v>
      </c>
      <c r="AX632" s="12" t="s">
        <v>73</v>
      </c>
      <c r="AY632" s="148" t="s">
        <v>131</v>
      </c>
    </row>
    <row r="633" spans="2:65" s="14" customFormat="1" x14ac:dyDescent="0.2">
      <c r="B633" s="160"/>
      <c r="D633" s="141" t="s">
        <v>151</v>
      </c>
      <c r="E633" s="161" t="s">
        <v>18</v>
      </c>
      <c r="F633" s="162" t="s">
        <v>179</v>
      </c>
      <c r="H633" s="163">
        <v>25.2</v>
      </c>
      <c r="I633" s="164"/>
      <c r="L633" s="160"/>
      <c r="M633" s="165"/>
      <c r="T633" s="166"/>
      <c r="AT633" s="161" t="s">
        <v>151</v>
      </c>
      <c r="AU633" s="161" t="s">
        <v>82</v>
      </c>
      <c r="AV633" s="14" t="s">
        <v>139</v>
      </c>
      <c r="AW633" s="14" t="s">
        <v>32</v>
      </c>
      <c r="AX633" s="14" t="s">
        <v>78</v>
      </c>
      <c r="AY633" s="161" t="s">
        <v>131</v>
      </c>
    </row>
    <row r="634" spans="2:65" s="1" customFormat="1" ht="16.5" customHeight="1" x14ac:dyDescent="0.2">
      <c r="B634" s="33"/>
      <c r="C634" s="128" t="s">
        <v>1009</v>
      </c>
      <c r="D634" s="128" t="s">
        <v>134</v>
      </c>
      <c r="E634" s="129" t="s">
        <v>1010</v>
      </c>
      <c r="F634" s="130" t="s">
        <v>1011</v>
      </c>
      <c r="G634" s="131" t="s">
        <v>195</v>
      </c>
      <c r="H634" s="132">
        <v>25.2</v>
      </c>
      <c r="I634" s="133"/>
      <c r="J634" s="134">
        <f>ROUND(I634*H634,2)</f>
        <v>0</v>
      </c>
      <c r="K634" s="130" t="s">
        <v>138</v>
      </c>
      <c r="L634" s="33"/>
      <c r="M634" s="135" t="s">
        <v>18</v>
      </c>
      <c r="N634" s="136" t="s">
        <v>44</v>
      </c>
      <c r="P634" s="137">
        <f>O634*H634</f>
        <v>0</v>
      </c>
      <c r="Q634" s="137">
        <v>7.6999999999999996E-4</v>
      </c>
      <c r="R634" s="137">
        <f>Q634*H634</f>
        <v>1.9403999999999998E-2</v>
      </c>
      <c r="S634" s="137">
        <v>0</v>
      </c>
      <c r="T634" s="138">
        <f>S634*H634</f>
        <v>0</v>
      </c>
      <c r="AR634" s="139" t="s">
        <v>246</v>
      </c>
      <c r="AT634" s="139" t="s">
        <v>134</v>
      </c>
      <c r="AU634" s="139" t="s">
        <v>82</v>
      </c>
      <c r="AY634" s="18" t="s">
        <v>131</v>
      </c>
      <c r="BE634" s="140">
        <f>IF(N634="základní",J634,0)</f>
        <v>0</v>
      </c>
      <c r="BF634" s="140">
        <f>IF(N634="snížená",J634,0)</f>
        <v>0</v>
      </c>
      <c r="BG634" s="140">
        <f>IF(N634="zákl. přenesená",J634,0)</f>
        <v>0</v>
      </c>
      <c r="BH634" s="140">
        <f>IF(N634="sníž. přenesená",J634,0)</f>
        <v>0</v>
      </c>
      <c r="BI634" s="140">
        <f>IF(N634="nulová",J634,0)</f>
        <v>0</v>
      </c>
      <c r="BJ634" s="18" t="s">
        <v>78</v>
      </c>
      <c r="BK634" s="140">
        <f>ROUND(I634*H634,2)</f>
        <v>0</v>
      </c>
      <c r="BL634" s="18" t="s">
        <v>246</v>
      </c>
      <c r="BM634" s="139" t="s">
        <v>1012</v>
      </c>
    </row>
    <row r="635" spans="2:65" s="1" customFormat="1" x14ac:dyDescent="0.2">
      <c r="B635" s="33"/>
      <c r="D635" s="141" t="s">
        <v>141</v>
      </c>
      <c r="F635" s="142" t="s">
        <v>1013</v>
      </c>
      <c r="I635" s="143"/>
      <c r="L635" s="33"/>
      <c r="M635" s="144"/>
      <c r="T635" s="54"/>
      <c r="AT635" s="18" t="s">
        <v>141</v>
      </c>
      <c r="AU635" s="18" t="s">
        <v>82</v>
      </c>
    </row>
    <row r="636" spans="2:65" s="1" customFormat="1" x14ac:dyDescent="0.2">
      <c r="B636" s="33"/>
      <c r="D636" s="145" t="s">
        <v>143</v>
      </c>
      <c r="F636" s="146" t="s">
        <v>1014</v>
      </c>
      <c r="I636" s="143"/>
      <c r="L636" s="33"/>
      <c r="M636" s="144"/>
      <c r="T636" s="54"/>
      <c r="AT636" s="18" t="s">
        <v>143</v>
      </c>
      <c r="AU636" s="18" t="s">
        <v>82</v>
      </c>
    </row>
    <row r="637" spans="2:65" s="13" customFormat="1" x14ac:dyDescent="0.2">
      <c r="B637" s="154"/>
      <c r="D637" s="141" t="s">
        <v>151</v>
      </c>
      <c r="E637" s="155" t="s">
        <v>18</v>
      </c>
      <c r="F637" s="156" t="s">
        <v>1015</v>
      </c>
      <c r="H637" s="155" t="s">
        <v>18</v>
      </c>
      <c r="I637" s="157"/>
      <c r="L637" s="154"/>
      <c r="M637" s="158"/>
      <c r="T637" s="159"/>
      <c r="AT637" s="155" t="s">
        <v>151</v>
      </c>
      <c r="AU637" s="155" t="s">
        <v>82</v>
      </c>
      <c r="AV637" s="13" t="s">
        <v>78</v>
      </c>
      <c r="AW637" s="13" t="s">
        <v>32</v>
      </c>
      <c r="AX637" s="13" t="s">
        <v>73</v>
      </c>
      <c r="AY637" s="155" t="s">
        <v>131</v>
      </c>
    </row>
    <row r="638" spans="2:65" s="12" customFormat="1" x14ac:dyDescent="0.2">
      <c r="B638" s="147"/>
      <c r="D638" s="141" t="s">
        <v>151</v>
      </c>
      <c r="E638" s="148" t="s">
        <v>18</v>
      </c>
      <c r="F638" s="149" t="s">
        <v>1006</v>
      </c>
      <c r="H638" s="150">
        <v>15.2</v>
      </c>
      <c r="I638" s="151"/>
      <c r="L638" s="147"/>
      <c r="M638" s="152"/>
      <c r="T638" s="153"/>
      <c r="AT638" s="148" t="s">
        <v>151</v>
      </c>
      <c r="AU638" s="148" t="s">
        <v>82</v>
      </c>
      <c r="AV638" s="12" t="s">
        <v>82</v>
      </c>
      <c r="AW638" s="12" t="s">
        <v>32</v>
      </c>
      <c r="AX638" s="12" t="s">
        <v>73</v>
      </c>
      <c r="AY638" s="148" t="s">
        <v>131</v>
      </c>
    </row>
    <row r="639" spans="2:65" s="13" customFormat="1" x14ac:dyDescent="0.2">
      <c r="B639" s="154"/>
      <c r="D639" s="141" t="s">
        <v>151</v>
      </c>
      <c r="E639" s="155" t="s">
        <v>18</v>
      </c>
      <c r="F639" s="156" t="s">
        <v>1016</v>
      </c>
      <c r="H639" s="155" t="s">
        <v>18</v>
      </c>
      <c r="I639" s="157"/>
      <c r="L639" s="154"/>
      <c r="M639" s="158"/>
      <c r="T639" s="159"/>
      <c r="AT639" s="155" t="s">
        <v>151</v>
      </c>
      <c r="AU639" s="155" t="s">
        <v>82</v>
      </c>
      <c r="AV639" s="13" t="s">
        <v>78</v>
      </c>
      <c r="AW639" s="13" t="s">
        <v>32</v>
      </c>
      <c r="AX639" s="13" t="s">
        <v>73</v>
      </c>
      <c r="AY639" s="155" t="s">
        <v>131</v>
      </c>
    </row>
    <row r="640" spans="2:65" s="12" customFormat="1" x14ac:dyDescent="0.2">
      <c r="B640" s="147"/>
      <c r="D640" s="141" t="s">
        <v>151</v>
      </c>
      <c r="E640" s="148" t="s">
        <v>18</v>
      </c>
      <c r="F640" s="149" t="s">
        <v>208</v>
      </c>
      <c r="H640" s="150">
        <v>10</v>
      </c>
      <c r="I640" s="151"/>
      <c r="L640" s="147"/>
      <c r="M640" s="152"/>
      <c r="T640" s="153"/>
      <c r="AT640" s="148" t="s">
        <v>151</v>
      </c>
      <c r="AU640" s="148" t="s">
        <v>82</v>
      </c>
      <c r="AV640" s="12" t="s">
        <v>82</v>
      </c>
      <c r="AW640" s="12" t="s">
        <v>32</v>
      </c>
      <c r="AX640" s="12" t="s">
        <v>73</v>
      </c>
      <c r="AY640" s="148" t="s">
        <v>131</v>
      </c>
    </row>
    <row r="641" spans="2:65" s="14" customFormat="1" x14ac:dyDescent="0.2">
      <c r="B641" s="160"/>
      <c r="D641" s="141" t="s">
        <v>151</v>
      </c>
      <c r="E641" s="161" t="s">
        <v>18</v>
      </c>
      <c r="F641" s="162" t="s">
        <v>179</v>
      </c>
      <c r="H641" s="163">
        <v>25.2</v>
      </c>
      <c r="I641" s="164"/>
      <c r="L641" s="160"/>
      <c r="M641" s="165"/>
      <c r="T641" s="166"/>
      <c r="AT641" s="161" t="s">
        <v>151</v>
      </c>
      <c r="AU641" s="161" t="s">
        <v>82</v>
      </c>
      <c r="AV641" s="14" t="s">
        <v>139</v>
      </c>
      <c r="AW641" s="14" t="s">
        <v>32</v>
      </c>
      <c r="AX641" s="14" t="s">
        <v>78</v>
      </c>
      <c r="AY641" s="161" t="s">
        <v>131</v>
      </c>
    </row>
    <row r="642" spans="2:65" s="1" customFormat="1" ht="16.5" customHeight="1" x14ac:dyDescent="0.2">
      <c r="B642" s="33"/>
      <c r="C642" s="128" t="s">
        <v>1017</v>
      </c>
      <c r="D642" s="128" t="s">
        <v>134</v>
      </c>
      <c r="E642" s="129" t="s">
        <v>1018</v>
      </c>
      <c r="F642" s="130" t="s">
        <v>1019</v>
      </c>
      <c r="G642" s="131" t="s">
        <v>195</v>
      </c>
      <c r="H642" s="132">
        <v>15.2</v>
      </c>
      <c r="I642" s="133"/>
      <c r="J642" s="134">
        <f>ROUND(I642*H642,2)</f>
        <v>0</v>
      </c>
      <c r="K642" s="130" t="s">
        <v>138</v>
      </c>
      <c r="L642" s="33"/>
      <c r="M642" s="135" t="s">
        <v>18</v>
      </c>
      <c r="N642" s="136" t="s">
        <v>44</v>
      </c>
      <c r="P642" s="137">
        <f>O642*H642</f>
        <v>0</v>
      </c>
      <c r="Q642" s="137">
        <v>9.2000000000000003E-4</v>
      </c>
      <c r="R642" s="137">
        <f>Q642*H642</f>
        <v>1.3984E-2</v>
      </c>
      <c r="S642" s="137">
        <v>0</v>
      </c>
      <c r="T642" s="138">
        <f>S642*H642</f>
        <v>0</v>
      </c>
      <c r="AR642" s="139" t="s">
        <v>246</v>
      </c>
      <c r="AT642" s="139" t="s">
        <v>134</v>
      </c>
      <c r="AU642" s="139" t="s">
        <v>82</v>
      </c>
      <c r="AY642" s="18" t="s">
        <v>131</v>
      </c>
      <c r="BE642" s="140">
        <f>IF(N642="základní",J642,0)</f>
        <v>0</v>
      </c>
      <c r="BF642" s="140">
        <f>IF(N642="snížená",J642,0)</f>
        <v>0</v>
      </c>
      <c r="BG642" s="140">
        <f>IF(N642="zákl. přenesená",J642,0)</f>
        <v>0</v>
      </c>
      <c r="BH642" s="140">
        <f>IF(N642="sníž. přenesená",J642,0)</f>
        <v>0</v>
      </c>
      <c r="BI642" s="140">
        <f>IF(N642="nulová",J642,0)</f>
        <v>0</v>
      </c>
      <c r="BJ642" s="18" t="s">
        <v>78</v>
      </c>
      <c r="BK642" s="140">
        <f>ROUND(I642*H642,2)</f>
        <v>0</v>
      </c>
      <c r="BL642" s="18" t="s">
        <v>246</v>
      </c>
      <c r="BM642" s="139" t="s">
        <v>1020</v>
      </c>
    </row>
    <row r="643" spans="2:65" s="1" customFormat="1" x14ac:dyDescent="0.2">
      <c r="B643" s="33"/>
      <c r="D643" s="141" t="s">
        <v>141</v>
      </c>
      <c r="F643" s="142" t="s">
        <v>1021</v>
      </c>
      <c r="I643" s="143"/>
      <c r="L643" s="33"/>
      <c r="M643" s="144"/>
      <c r="T643" s="54"/>
      <c r="AT643" s="18" t="s">
        <v>141</v>
      </c>
      <c r="AU643" s="18" t="s">
        <v>82</v>
      </c>
    </row>
    <row r="644" spans="2:65" s="1" customFormat="1" x14ac:dyDescent="0.2">
      <c r="B644" s="33"/>
      <c r="D644" s="145" t="s">
        <v>143</v>
      </c>
      <c r="F644" s="146" t="s">
        <v>1022</v>
      </c>
      <c r="I644" s="143"/>
      <c r="L644" s="33"/>
      <c r="M644" s="144"/>
      <c r="T644" s="54"/>
      <c r="AT644" s="18" t="s">
        <v>143</v>
      </c>
      <c r="AU644" s="18" t="s">
        <v>82</v>
      </c>
    </row>
    <row r="645" spans="2:65" s="13" customFormat="1" x14ac:dyDescent="0.2">
      <c r="B645" s="154"/>
      <c r="D645" s="141" t="s">
        <v>151</v>
      </c>
      <c r="E645" s="155" t="s">
        <v>18</v>
      </c>
      <c r="F645" s="156" t="s">
        <v>1023</v>
      </c>
      <c r="H645" s="155" t="s">
        <v>18</v>
      </c>
      <c r="I645" s="157"/>
      <c r="L645" s="154"/>
      <c r="M645" s="158"/>
      <c r="T645" s="159"/>
      <c r="AT645" s="155" t="s">
        <v>151</v>
      </c>
      <c r="AU645" s="155" t="s">
        <v>82</v>
      </c>
      <c r="AV645" s="13" t="s">
        <v>78</v>
      </c>
      <c r="AW645" s="13" t="s">
        <v>32</v>
      </c>
      <c r="AX645" s="13" t="s">
        <v>73</v>
      </c>
      <c r="AY645" s="155" t="s">
        <v>131</v>
      </c>
    </row>
    <row r="646" spans="2:65" s="12" customFormat="1" x14ac:dyDescent="0.2">
      <c r="B646" s="147"/>
      <c r="D646" s="141" t="s">
        <v>151</v>
      </c>
      <c r="E646" s="148" t="s">
        <v>18</v>
      </c>
      <c r="F646" s="149" t="s">
        <v>1006</v>
      </c>
      <c r="H646" s="150">
        <v>15.2</v>
      </c>
      <c r="I646" s="151"/>
      <c r="L646" s="147"/>
      <c r="M646" s="152"/>
      <c r="T646" s="153"/>
      <c r="AT646" s="148" t="s">
        <v>151</v>
      </c>
      <c r="AU646" s="148" t="s">
        <v>82</v>
      </c>
      <c r="AV646" s="12" t="s">
        <v>82</v>
      </c>
      <c r="AW646" s="12" t="s">
        <v>32</v>
      </c>
      <c r="AX646" s="12" t="s">
        <v>78</v>
      </c>
      <c r="AY646" s="148" t="s">
        <v>131</v>
      </c>
    </row>
    <row r="647" spans="2:65" s="1" customFormat="1" ht="16.5" customHeight="1" x14ac:dyDescent="0.2">
      <c r="B647" s="33"/>
      <c r="C647" s="128" t="s">
        <v>1024</v>
      </c>
      <c r="D647" s="128" t="s">
        <v>134</v>
      </c>
      <c r="E647" s="129" t="s">
        <v>1025</v>
      </c>
      <c r="F647" s="130" t="s">
        <v>1026</v>
      </c>
      <c r="G647" s="131" t="s">
        <v>157</v>
      </c>
      <c r="H647" s="132">
        <v>7</v>
      </c>
      <c r="I647" s="133"/>
      <c r="J647" s="134">
        <f>ROUND(I647*H647,2)</f>
        <v>0</v>
      </c>
      <c r="K647" s="130" t="s">
        <v>138</v>
      </c>
      <c r="L647" s="33"/>
      <c r="M647" s="135" t="s">
        <v>18</v>
      </c>
      <c r="N647" s="136" t="s">
        <v>44</v>
      </c>
      <c r="P647" s="137">
        <f>O647*H647</f>
        <v>0</v>
      </c>
      <c r="Q647" s="137">
        <v>2.2899999999999999E-3</v>
      </c>
      <c r="R647" s="137">
        <f>Q647*H647</f>
        <v>1.6029999999999999E-2</v>
      </c>
      <c r="S647" s="137">
        <v>0</v>
      </c>
      <c r="T647" s="138">
        <f>S647*H647</f>
        <v>0</v>
      </c>
      <c r="AR647" s="139" t="s">
        <v>246</v>
      </c>
      <c r="AT647" s="139" t="s">
        <v>134</v>
      </c>
      <c r="AU647" s="139" t="s">
        <v>82</v>
      </c>
      <c r="AY647" s="18" t="s">
        <v>131</v>
      </c>
      <c r="BE647" s="140">
        <f>IF(N647="základní",J647,0)</f>
        <v>0</v>
      </c>
      <c r="BF647" s="140">
        <f>IF(N647="snížená",J647,0)</f>
        <v>0</v>
      </c>
      <c r="BG647" s="140">
        <f>IF(N647="zákl. přenesená",J647,0)</f>
        <v>0</v>
      </c>
      <c r="BH647" s="140">
        <f>IF(N647="sníž. přenesená",J647,0)</f>
        <v>0</v>
      </c>
      <c r="BI647" s="140">
        <f>IF(N647="nulová",J647,0)</f>
        <v>0</v>
      </c>
      <c r="BJ647" s="18" t="s">
        <v>78</v>
      </c>
      <c r="BK647" s="140">
        <f>ROUND(I647*H647,2)</f>
        <v>0</v>
      </c>
      <c r="BL647" s="18" t="s">
        <v>246</v>
      </c>
      <c r="BM647" s="139" t="s">
        <v>1027</v>
      </c>
    </row>
    <row r="648" spans="2:65" s="1" customFormat="1" x14ac:dyDescent="0.2">
      <c r="B648" s="33"/>
      <c r="D648" s="141" t="s">
        <v>141</v>
      </c>
      <c r="F648" s="142" t="s">
        <v>1028</v>
      </c>
      <c r="I648" s="143"/>
      <c r="L648" s="33"/>
      <c r="M648" s="144"/>
      <c r="T648" s="54"/>
      <c r="AT648" s="18" t="s">
        <v>141</v>
      </c>
      <c r="AU648" s="18" t="s">
        <v>82</v>
      </c>
    </row>
    <row r="649" spans="2:65" s="1" customFormat="1" x14ac:dyDescent="0.2">
      <c r="B649" s="33"/>
      <c r="D649" s="145" t="s">
        <v>143</v>
      </c>
      <c r="F649" s="146" t="s">
        <v>1029</v>
      </c>
      <c r="I649" s="143"/>
      <c r="L649" s="33"/>
      <c r="M649" s="144"/>
      <c r="T649" s="54"/>
      <c r="AT649" s="18" t="s">
        <v>143</v>
      </c>
      <c r="AU649" s="18" t="s">
        <v>82</v>
      </c>
    </row>
    <row r="650" spans="2:65" s="1" customFormat="1" ht="16.5" customHeight="1" x14ac:dyDescent="0.2">
      <c r="B650" s="33"/>
      <c r="C650" s="128" t="s">
        <v>1030</v>
      </c>
      <c r="D650" s="128" t="s">
        <v>134</v>
      </c>
      <c r="E650" s="129" t="s">
        <v>1031</v>
      </c>
      <c r="F650" s="130" t="s">
        <v>1032</v>
      </c>
      <c r="G650" s="131" t="s">
        <v>137</v>
      </c>
      <c r="H650" s="132">
        <v>4</v>
      </c>
      <c r="I650" s="133"/>
      <c r="J650" s="134">
        <f>ROUND(I650*H650,2)</f>
        <v>0</v>
      </c>
      <c r="K650" s="130" t="s">
        <v>138</v>
      </c>
      <c r="L650" s="33"/>
      <c r="M650" s="135" t="s">
        <v>18</v>
      </c>
      <c r="N650" s="136" t="s">
        <v>44</v>
      </c>
      <c r="P650" s="137">
        <f>O650*H650</f>
        <v>0</v>
      </c>
      <c r="Q650" s="137">
        <v>2.0000000000000001E-4</v>
      </c>
      <c r="R650" s="137">
        <f>Q650*H650</f>
        <v>8.0000000000000004E-4</v>
      </c>
      <c r="S650" s="137">
        <v>0</v>
      </c>
      <c r="T650" s="138">
        <f>S650*H650</f>
        <v>0</v>
      </c>
      <c r="AR650" s="139" t="s">
        <v>246</v>
      </c>
      <c r="AT650" s="139" t="s">
        <v>134</v>
      </c>
      <c r="AU650" s="139" t="s">
        <v>82</v>
      </c>
      <c r="AY650" s="18" t="s">
        <v>131</v>
      </c>
      <c r="BE650" s="140">
        <f>IF(N650="základní",J650,0)</f>
        <v>0</v>
      </c>
      <c r="BF650" s="140">
        <f>IF(N650="snížená",J650,0)</f>
        <v>0</v>
      </c>
      <c r="BG650" s="140">
        <f>IF(N650="zákl. přenesená",J650,0)</f>
        <v>0</v>
      </c>
      <c r="BH650" s="140">
        <f>IF(N650="sníž. přenesená",J650,0)</f>
        <v>0</v>
      </c>
      <c r="BI650" s="140">
        <f>IF(N650="nulová",J650,0)</f>
        <v>0</v>
      </c>
      <c r="BJ650" s="18" t="s">
        <v>78</v>
      </c>
      <c r="BK650" s="140">
        <f>ROUND(I650*H650,2)</f>
        <v>0</v>
      </c>
      <c r="BL650" s="18" t="s">
        <v>246</v>
      </c>
      <c r="BM650" s="139" t="s">
        <v>1033</v>
      </c>
    </row>
    <row r="651" spans="2:65" s="1" customFormat="1" x14ac:dyDescent="0.2">
      <c r="B651" s="33"/>
      <c r="D651" s="141" t="s">
        <v>141</v>
      </c>
      <c r="F651" s="142" t="s">
        <v>1034</v>
      </c>
      <c r="I651" s="143"/>
      <c r="L651" s="33"/>
      <c r="M651" s="144"/>
      <c r="T651" s="54"/>
      <c r="AT651" s="18" t="s">
        <v>141</v>
      </c>
      <c r="AU651" s="18" t="s">
        <v>82</v>
      </c>
    </row>
    <row r="652" spans="2:65" s="1" customFormat="1" x14ac:dyDescent="0.2">
      <c r="B652" s="33"/>
      <c r="D652" s="145" t="s">
        <v>143</v>
      </c>
      <c r="F652" s="146" t="s">
        <v>1035</v>
      </c>
      <c r="I652" s="143"/>
      <c r="L652" s="33"/>
      <c r="M652" s="144"/>
      <c r="T652" s="54"/>
      <c r="AT652" s="18" t="s">
        <v>143</v>
      </c>
      <c r="AU652" s="18" t="s">
        <v>82</v>
      </c>
    </row>
    <row r="653" spans="2:65" s="1" customFormat="1" ht="16.5" customHeight="1" x14ac:dyDescent="0.2">
      <c r="B653" s="33"/>
      <c r="C653" s="128" t="s">
        <v>1036</v>
      </c>
      <c r="D653" s="128" t="s">
        <v>134</v>
      </c>
      <c r="E653" s="129" t="s">
        <v>1037</v>
      </c>
      <c r="F653" s="130" t="s">
        <v>1038</v>
      </c>
      <c r="G653" s="131" t="s">
        <v>195</v>
      </c>
      <c r="H653" s="132">
        <v>34</v>
      </c>
      <c r="I653" s="133"/>
      <c r="J653" s="134">
        <f>ROUND(I653*H653,2)</f>
        <v>0</v>
      </c>
      <c r="K653" s="130" t="s">
        <v>138</v>
      </c>
      <c r="L653" s="33"/>
      <c r="M653" s="135" t="s">
        <v>18</v>
      </c>
      <c r="N653" s="136" t="s">
        <v>44</v>
      </c>
      <c r="P653" s="137">
        <f>O653*H653</f>
        <v>0</v>
      </c>
      <c r="Q653" s="137">
        <v>1.08E-3</v>
      </c>
      <c r="R653" s="137">
        <f>Q653*H653</f>
        <v>3.6720000000000003E-2</v>
      </c>
      <c r="S653" s="137">
        <v>0</v>
      </c>
      <c r="T653" s="138">
        <f>S653*H653</f>
        <v>0</v>
      </c>
      <c r="AR653" s="139" t="s">
        <v>246</v>
      </c>
      <c r="AT653" s="139" t="s">
        <v>134</v>
      </c>
      <c r="AU653" s="139" t="s">
        <v>82</v>
      </c>
      <c r="AY653" s="18" t="s">
        <v>131</v>
      </c>
      <c r="BE653" s="140">
        <f>IF(N653="základní",J653,0)</f>
        <v>0</v>
      </c>
      <c r="BF653" s="140">
        <f>IF(N653="snížená",J653,0)</f>
        <v>0</v>
      </c>
      <c r="BG653" s="140">
        <f>IF(N653="zákl. přenesená",J653,0)</f>
        <v>0</v>
      </c>
      <c r="BH653" s="140">
        <f>IF(N653="sníž. přenesená",J653,0)</f>
        <v>0</v>
      </c>
      <c r="BI653" s="140">
        <f>IF(N653="nulová",J653,0)</f>
        <v>0</v>
      </c>
      <c r="BJ653" s="18" t="s">
        <v>78</v>
      </c>
      <c r="BK653" s="140">
        <f>ROUND(I653*H653,2)</f>
        <v>0</v>
      </c>
      <c r="BL653" s="18" t="s">
        <v>246</v>
      </c>
      <c r="BM653" s="139" t="s">
        <v>1039</v>
      </c>
    </row>
    <row r="654" spans="2:65" s="1" customFormat="1" x14ac:dyDescent="0.2">
      <c r="B654" s="33"/>
      <c r="D654" s="141" t="s">
        <v>141</v>
      </c>
      <c r="F654" s="142" t="s">
        <v>1040</v>
      </c>
      <c r="I654" s="143"/>
      <c r="L654" s="33"/>
      <c r="M654" s="144"/>
      <c r="T654" s="54"/>
      <c r="AT654" s="18" t="s">
        <v>141</v>
      </c>
      <c r="AU654" s="18" t="s">
        <v>82</v>
      </c>
    </row>
    <row r="655" spans="2:65" s="1" customFormat="1" x14ac:dyDescent="0.2">
      <c r="B655" s="33"/>
      <c r="D655" s="145" t="s">
        <v>143</v>
      </c>
      <c r="F655" s="146" t="s">
        <v>1041</v>
      </c>
      <c r="I655" s="143"/>
      <c r="L655" s="33"/>
      <c r="M655" s="144"/>
      <c r="T655" s="54"/>
      <c r="AT655" s="18" t="s">
        <v>143</v>
      </c>
      <c r="AU655" s="18" t="s">
        <v>82</v>
      </c>
    </row>
    <row r="656" spans="2:65" s="12" customFormat="1" x14ac:dyDescent="0.2">
      <c r="B656" s="147"/>
      <c r="D656" s="141" t="s">
        <v>151</v>
      </c>
      <c r="E656" s="148" t="s">
        <v>18</v>
      </c>
      <c r="F656" s="149" t="s">
        <v>1042</v>
      </c>
      <c r="H656" s="150">
        <v>34</v>
      </c>
      <c r="I656" s="151"/>
      <c r="L656" s="147"/>
      <c r="M656" s="152"/>
      <c r="T656" s="153"/>
      <c r="AT656" s="148" t="s">
        <v>151</v>
      </c>
      <c r="AU656" s="148" t="s">
        <v>82</v>
      </c>
      <c r="AV656" s="12" t="s">
        <v>82</v>
      </c>
      <c r="AW656" s="12" t="s">
        <v>32</v>
      </c>
      <c r="AX656" s="12" t="s">
        <v>78</v>
      </c>
      <c r="AY656" s="148" t="s">
        <v>131</v>
      </c>
    </row>
    <row r="657" spans="2:65" s="1" customFormat="1" ht="16.5" customHeight="1" x14ac:dyDescent="0.2">
      <c r="B657" s="33"/>
      <c r="C657" s="128" t="s">
        <v>1043</v>
      </c>
      <c r="D657" s="128" t="s">
        <v>134</v>
      </c>
      <c r="E657" s="129" t="s">
        <v>1044</v>
      </c>
      <c r="F657" s="130" t="s">
        <v>1045</v>
      </c>
      <c r="G657" s="131" t="s">
        <v>281</v>
      </c>
      <c r="H657" s="132">
        <v>1.1100000000000001</v>
      </c>
      <c r="I657" s="133"/>
      <c r="J657" s="134">
        <f>ROUND(I657*H657,2)</f>
        <v>0</v>
      </c>
      <c r="K657" s="130" t="s">
        <v>138</v>
      </c>
      <c r="L657" s="33"/>
      <c r="M657" s="135" t="s">
        <v>18</v>
      </c>
      <c r="N657" s="136" t="s">
        <v>44</v>
      </c>
      <c r="P657" s="137">
        <f>O657*H657</f>
        <v>0</v>
      </c>
      <c r="Q657" s="137">
        <v>0</v>
      </c>
      <c r="R657" s="137">
        <f>Q657*H657</f>
        <v>0</v>
      </c>
      <c r="S657" s="137">
        <v>0</v>
      </c>
      <c r="T657" s="138">
        <f>S657*H657</f>
        <v>0</v>
      </c>
      <c r="AR657" s="139" t="s">
        <v>246</v>
      </c>
      <c r="AT657" s="139" t="s">
        <v>134</v>
      </c>
      <c r="AU657" s="139" t="s">
        <v>82</v>
      </c>
      <c r="AY657" s="18" t="s">
        <v>131</v>
      </c>
      <c r="BE657" s="140">
        <f>IF(N657="základní",J657,0)</f>
        <v>0</v>
      </c>
      <c r="BF657" s="140">
        <f>IF(N657="snížená",J657,0)</f>
        <v>0</v>
      </c>
      <c r="BG657" s="140">
        <f>IF(N657="zákl. přenesená",J657,0)</f>
        <v>0</v>
      </c>
      <c r="BH657" s="140">
        <f>IF(N657="sníž. přenesená",J657,0)</f>
        <v>0</v>
      </c>
      <c r="BI657" s="140">
        <f>IF(N657="nulová",J657,0)</f>
        <v>0</v>
      </c>
      <c r="BJ657" s="18" t="s">
        <v>78</v>
      </c>
      <c r="BK657" s="140">
        <f>ROUND(I657*H657,2)</f>
        <v>0</v>
      </c>
      <c r="BL657" s="18" t="s">
        <v>246</v>
      </c>
      <c r="BM657" s="139" t="s">
        <v>1046</v>
      </c>
    </row>
    <row r="658" spans="2:65" s="1" customFormat="1" ht="19.5" x14ac:dyDescent="0.2">
      <c r="B658" s="33"/>
      <c r="D658" s="141" t="s">
        <v>141</v>
      </c>
      <c r="F658" s="142" t="s">
        <v>1047</v>
      </c>
      <c r="I658" s="143"/>
      <c r="L658" s="33"/>
      <c r="M658" s="144"/>
      <c r="T658" s="54"/>
      <c r="AT658" s="18" t="s">
        <v>141</v>
      </c>
      <c r="AU658" s="18" t="s">
        <v>82</v>
      </c>
    </row>
    <row r="659" spans="2:65" s="1" customFormat="1" x14ac:dyDescent="0.2">
      <c r="B659" s="33"/>
      <c r="D659" s="145" t="s">
        <v>143</v>
      </c>
      <c r="F659" s="146" t="s">
        <v>1048</v>
      </c>
      <c r="I659" s="143"/>
      <c r="L659" s="33"/>
      <c r="M659" s="144"/>
      <c r="T659" s="54"/>
      <c r="AT659" s="18" t="s">
        <v>143</v>
      </c>
      <c r="AU659" s="18" t="s">
        <v>82</v>
      </c>
    </row>
    <row r="660" spans="2:65" s="1" customFormat="1" ht="16.5" customHeight="1" x14ac:dyDescent="0.2">
      <c r="B660" s="33"/>
      <c r="C660" s="128" t="s">
        <v>1049</v>
      </c>
      <c r="D660" s="128" t="s">
        <v>134</v>
      </c>
      <c r="E660" s="129" t="s">
        <v>1050</v>
      </c>
      <c r="F660" s="130" t="s">
        <v>1051</v>
      </c>
      <c r="G660" s="131" t="s">
        <v>281</v>
      </c>
      <c r="H660" s="132">
        <v>1.1100000000000001</v>
      </c>
      <c r="I660" s="133"/>
      <c r="J660" s="134">
        <f>ROUND(I660*H660,2)</f>
        <v>0</v>
      </c>
      <c r="K660" s="130" t="s">
        <v>138</v>
      </c>
      <c r="L660" s="33"/>
      <c r="M660" s="135" t="s">
        <v>18</v>
      </c>
      <c r="N660" s="136" t="s">
        <v>44</v>
      </c>
      <c r="P660" s="137">
        <f>O660*H660</f>
        <v>0</v>
      </c>
      <c r="Q660" s="137">
        <v>0</v>
      </c>
      <c r="R660" s="137">
        <f>Q660*H660</f>
        <v>0</v>
      </c>
      <c r="S660" s="137">
        <v>0</v>
      </c>
      <c r="T660" s="138">
        <f>S660*H660</f>
        <v>0</v>
      </c>
      <c r="AR660" s="139" t="s">
        <v>246</v>
      </c>
      <c r="AT660" s="139" t="s">
        <v>134</v>
      </c>
      <c r="AU660" s="139" t="s">
        <v>82</v>
      </c>
      <c r="AY660" s="18" t="s">
        <v>131</v>
      </c>
      <c r="BE660" s="140">
        <f>IF(N660="základní",J660,0)</f>
        <v>0</v>
      </c>
      <c r="BF660" s="140">
        <f>IF(N660="snížená",J660,0)</f>
        <v>0</v>
      </c>
      <c r="BG660" s="140">
        <f>IF(N660="zákl. přenesená",J660,0)</f>
        <v>0</v>
      </c>
      <c r="BH660" s="140">
        <f>IF(N660="sníž. přenesená",J660,0)</f>
        <v>0</v>
      </c>
      <c r="BI660" s="140">
        <f>IF(N660="nulová",J660,0)</f>
        <v>0</v>
      </c>
      <c r="BJ660" s="18" t="s">
        <v>78</v>
      </c>
      <c r="BK660" s="140">
        <f>ROUND(I660*H660,2)</f>
        <v>0</v>
      </c>
      <c r="BL660" s="18" t="s">
        <v>246</v>
      </c>
      <c r="BM660" s="139" t="s">
        <v>1052</v>
      </c>
    </row>
    <row r="661" spans="2:65" s="1" customFormat="1" ht="19.5" x14ac:dyDescent="0.2">
      <c r="B661" s="33"/>
      <c r="D661" s="141" t="s">
        <v>141</v>
      </c>
      <c r="F661" s="142" t="s">
        <v>1053</v>
      </c>
      <c r="I661" s="143"/>
      <c r="L661" s="33"/>
      <c r="M661" s="144"/>
      <c r="T661" s="54"/>
      <c r="AT661" s="18" t="s">
        <v>141</v>
      </c>
      <c r="AU661" s="18" t="s">
        <v>82</v>
      </c>
    </row>
    <row r="662" spans="2:65" s="1" customFormat="1" x14ac:dyDescent="0.2">
      <c r="B662" s="33"/>
      <c r="D662" s="145" t="s">
        <v>143</v>
      </c>
      <c r="F662" s="146" t="s">
        <v>1054</v>
      </c>
      <c r="I662" s="143"/>
      <c r="L662" s="33"/>
      <c r="M662" s="144"/>
      <c r="T662" s="54"/>
      <c r="AT662" s="18" t="s">
        <v>143</v>
      </c>
      <c r="AU662" s="18" t="s">
        <v>82</v>
      </c>
    </row>
    <row r="663" spans="2:65" s="11" customFormat="1" ht="22.9" customHeight="1" x14ac:dyDescent="0.2">
      <c r="B663" s="116"/>
      <c r="D663" s="117" t="s">
        <v>72</v>
      </c>
      <c r="E663" s="126" t="s">
        <v>1055</v>
      </c>
      <c r="F663" s="126" t="s">
        <v>1056</v>
      </c>
      <c r="I663" s="119"/>
      <c r="J663" s="127">
        <f>BK663</f>
        <v>0</v>
      </c>
      <c r="L663" s="116"/>
      <c r="M663" s="121"/>
      <c r="P663" s="122">
        <f>SUM(P664:P723)</f>
        <v>0</v>
      </c>
      <c r="R663" s="122">
        <f>SUM(R664:R723)</f>
        <v>0.21698199999999998</v>
      </c>
      <c r="T663" s="123">
        <f>SUM(T664:T723)</f>
        <v>0</v>
      </c>
      <c r="AR663" s="117" t="s">
        <v>82</v>
      </c>
      <c r="AT663" s="124" t="s">
        <v>72</v>
      </c>
      <c r="AU663" s="124" t="s">
        <v>78</v>
      </c>
      <c r="AY663" s="117" t="s">
        <v>131</v>
      </c>
      <c r="BK663" s="125">
        <f>SUM(BK664:BK723)</f>
        <v>0</v>
      </c>
    </row>
    <row r="664" spans="2:65" s="1" customFormat="1" ht="16.5" customHeight="1" x14ac:dyDescent="0.2">
      <c r="B664" s="33"/>
      <c r="C664" s="128" t="s">
        <v>1057</v>
      </c>
      <c r="D664" s="128" t="s">
        <v>134</v>
      </c>
      <c r="E664" s="129" t="s">
        <v>1058</v>
      </c>
      <c r="F664" s="130" t="s">
        <v>1059</v>
      </c>
      <c r="G664" s="131" t="s">
        <v>195</v>
      </c>
      <c r="H664" s="132">
        <v>74</v>
      </c>
      <c r="I664" s="133"/>
      <c r="J664" s="134">
        <f>ROUND(I664*H664,2)</f>
        <v>0</v>
      </c>
      <c r="K664" s="130" t="s">
        <v>138</v>
      </c>
      <c r="L664" s="33"/>
      <c r="M664" s="135" t="s">
        <v>18</v>
      </c>
      <c r="N664" s="136" t="s">
        <v>44</v>
      </c>
      <c r="P664" s="137">
        <f>O664*H664</f>
        <v>0</v>
      </c>
      <c r="Q664" s="137">
        <v>2.0000000000000002E-5</v>
      </c>
      <c r="R664" s="137">
        <f>Q664*H664</f>
        <v>1.4800000000000002E-3</v>
      </c>
      <c r="S664" s="137">
        <v>0</v>
      </c>
      <c r="T664" s="138">
        <f>S664*H664</f>
        <v>0</v>
      </c>
      <c r="AR664" s="139" t="s">
        <v>246</v>
      </c>
      <c r="AT664" s="139" t="s">
        <v>134</v>
      </c>
      <c r="AU664" s="139" t="s">
        <v>82</v>
      </c>
      <c r="AY664" s="18" t="s">
        <v>131</v>
      </c>
      <c r="BE664" s="140">
        <f>IF(N664="základní",J664,0)</f>
        <v>0</v>
      </c>
      <c r="BF664" s="140">
        <f>IF(N664="snížená",J664,0)</f>
        <v>0</v>
      </c>
      <c r="BG664" s="140">
        <f>IF(N664="zákl. přenesená",J664,0)</f>
        <v>0</v>
      </c>
      <c r="BH664" s="140">
        <f>IF(N664="sníž. přenesená",J664,0)</f>
        <v>0</v>
      </c>
      <c r="BI664" s="140">
        <f>IF(N664="nulová",J664,0)</f>
        <v>0</v>
      </c>
      <c r="BJ664" s="18" t="s">
        <v>78</v>
      </c>
      <c r="BK664" s="140">
        <f>ROUND(I664*H664,2)</f>
        <v>0</v>
      </c>
      <c r="BL664" s="18" t="s">
        <v>246</v>
      </c>
      <c r="BM664" s="139" t="s">
        <v>1060</v>
      </c>
    </row>
    <row r="665" spans="2:65" s="1" customFormat="1" x14ac:dyDescent="0.2">
      <c r="B665" s="33"/>
      <c r="D665" s="141" t="s">
        <v>141</v>
      </c>
      <c r="F665" s="142" t="s">
        <v>1061</v>
      </c>
      <c r="I665" s="143"/>
      <c r="L665" s="33"/>
      <c r="M665" s="144"/>
      <c r="T665" s="54"/>
      <c r="AT665" s="18" t="s">
        <v>141</v>
      </c>
      <c r="AU665" s="18" t="s">
        <v>82</v>
      </c>
    </row>
    <row r="666" spans="2:65" s="1" customFormat="1" x14ac:dyDescent="0.2">
      <c r="B666" s="33"/>
      <c r="D666" s="145" t="s">
        <v>143</v>
      </c>
      <c r="F666" s="146" t="s">
        <v>1062</v>
      </c>
      <c r="I666" s="143"/>
      <c r="L666" s="33"/>
      <c r="M666" s="144"/>
      <c r="T666" s="54"/>
      <c r="AT666" s="18" t="s">
        <v>143</v>
      </c>
      <c r="AU666" s="18" t="s">
        <v>82</v>
      </c>
    </row>
    <row r="667" spans="2:65" s="1" customFormat="1" ht="16.5" customHeight="1" x14ac:dyDescent="0.2">
      <c r="B667" s="33"/>
      <c r="C667" s="167" t="s">
        <v>1063</v>
      </c>
      <c r="D667" s="167" t="s">
        <v>180</v>
      </c>
      <c r="E667" s="168" t="s">
        <v>1064</v>
      </c>
      <c r="F667" s="169" t="s">
        <v>1065</v>
      </c>
      <c r="G667" s="170" t="s">
        <v>137</v>
      </c>
      <c r="H667" s="171">
        <v>81.400000000000006</v>
      </c>
      <c r="I667" s="172"/>
      <c r="J667" s="173">
        <f>ROUND(I667*H667,2)</f>
        <v>0</v>
      </c>
      <c r="K667" s="169" t="s">
        <v>138</v>
      </c>
      <c r="L667" s="174"/>
      <c r="M667" s="175" t="s">
        <v>18</v>
      </c>
      <c r="N667" s="176" t="s">
        <v>44</v>
      </c>
      <c r="P667" s="137">
        <f>O667*H667</f>
        <v>0</v>
      </c>
      <c r="Q667" s="137">
        <v>1.8000000000000001E-4</v>
      </c>
      <c r="R667" s="137">
        <f>Q667*H667</f>
        <v>1.4652000000000002E-2</v>
      </c>
      <c r="S667" s="137">
        <v>0</v>
      </c>
      <c r="T667" s="138">
        <f>S667*H667</f>
        <v>0</v>
      </c>
      <c r="AR667" s="139" t="s">
        <v>359</v>
      </c>
      <c r="AT667" s="139" t="s">
        <v>180</v>
      </c>
      <c r="AU667" s="139" t="s">
        <v>82</v>
      </c>
      <c r="AY667" s="18" t="s">
        <v>131</v>
      </c>
      <c r="BE667" s="140">
        <f>IF(N667="základní",J667,0)</f>
        <v>0</v>
      </c>
      <c r="BF667" s="140">
        <f>IF(N667="snížená",J667,0)</f>
        <v>0</v>
      </c>
      <c r="BG667" s="140">
        <f>IF(N667="zákl. přenesená",J667,0)</f>
        <v>0</v>
      </c>
      <c r="BH667" s="140">
        <f>IF(N667="sníž. přenesená",J667,0)</f>
        <v>0</v>
      </c>
      <c r="BI667" s="140">
        <f>IF(N667="nulová",J667,0)</f>
        <v>0</v>
      </c>
      <c r="BJ667" s="18" t="s">
        <v>78</v>
      </c>
      <c r="BK667" s="140">
        <f>ROUND(I667*H667,2)</f>
        <v>0</v>
      </c>
      <c r="BL667" s="18" t="s">
        <v>246</v>
      </c>
      <c r="BM667" s="139" t="s">
        <v>1066</v>
      </c>
    </row>
    <row r="668" spans="2:65" s="1" customFormat="1" x14ac:dyDescent="0.2">
      <c r="B668" s="33"/>
      <c r="D668" s="141" t="s">
        <v>141</v>
      </c>
      <c r="F668" s="142" t="s">
        <v>1065</v>
      </c>
      <c r="I668" s="143"/>
      <c r="L668" s="33"/>
      <c r="M668" s="144"/>
      <c r="T668" s="54"/>
      <c r="AT668" s="18" t="s">
        <v>141</v>
      </c>
      <c r="AU668" s="18" t="s">
        <v>82</v>
      </c>
    </row>
    <row r="669" spans="2:65" s="12" customFormat="1" x14ac:dyDescent="0.2">
      <c r="B669" s="147"/>
      <c r="D669" s="141" t="s">
        <v>151</v>
      </c>
      <c r="F669" s="149" t="s">
        <v>1067</v>
      </c>
      <c r="H669" s="150">
        <v>81.400000000000006</v>
      </c>
      <c r="I669" s="151"/>
      <c r="L669" s="147"/>
      <c r="M669" s="152"/>
      <c r="T669" s="153"/>
      <c r="AT669" s="148" t="s">
        <v>151</v>
      </c>
      <c r="AU669" s="148" t="s">
        <v>82</v>
      </c>
      <c r="AV669" s="12" t="s">
        <v>82</v>
      </c>
      <c r="AW669" s="12" t="s">
        <v>4</v>
      </c>
      <c r="AX669" s="12" t="s">
        <v>78</v>
      </c>
      <c r="AY669" s="148" t="s">
        <v>131</v>
      </c>
    </row>
    <row r="670" spans="2:65" s="1" customFormat="1" ht="16.5" customHeight="1" x14ac:dyDescent="0.2">
      <c r="B670" s="33"/>
      <c r="C670" s="128" t="s">
        <v>1068</v>
      </c>
      <c r="D670" s="128" t="s">
        <v>134</v>
      </c>
      <c r="E670" s="129" t="s">
        <v>1069</v>
      </c>
      <c r="F670" s="130" t="s">
        <v>1070</v>
      </c>
      <c r="G670" s="131" t="s">
        <v>137</v>
      </c>
      <c r="H670" s="132">
        <v>20</v>
      </c>
      <c r="I670" s="133"/>
      <c r="J670" s="134">
        <f>ROUND(I670*H670,2)</f>
        <v>0</v>
      </c>
      <c r="K670" s="130" t="s">
        <v>138</v>
      </c>
      <c r="L670" s="33"/>
      <c r="M670" s="135" t="s">
        <v>18</v>
      </c>
      <c r="N670" s="136" t="s">
        <v>44</v>
      </c>
      <c r="P670" s="137">
        <f>O670*H670</f>
        <v>0</v>
      </c>
      <c r="Q670" s="137">
        <v>0</v>
      </c>
      <c r="R670" s="137">
        <f>Q670*H670</f>
        <v>0</v>
      </c>
      <c r="S670" s="137">
        <v>0</v>
      </c>
      <c r="T670" s="138">
        <f>S670*H670</f>
        <v>0</v>
      </c>
      <c r="AR670" s="139" t="s">
        <v>246</v>
      </c>
      <c r="AT670" s="139" t="s">
        <v>134</v>
      </c>
      <c r="AU670" s="139" t="s">
        <v>82</v>
      </c>
      <c r="AY670" s="18" t="s">
        <v>131</v>
      </c>
      <c r="BE670" s="140">
        <f>IF(N670="základní",J670,0)</f>
        <v>0</v>
      </c>
      <c r="BF670" s="140">
        <f>IF(N670="snížená",J670,0)</f>
        <v>0</v>
      </c>
      <c r="BG670" s="140">
        <f>IF(N670="zákl. přenesená",J670,0)</f>
        <v>0</v>
      </c>
      <c r="BH670" s="140">
        <f>IF(N670="sníž. přenesená",J670,0)</f>
        <v>0</v>
      </c>
      <c r="BI670" s="140">
        <f>IF(N670="nulová",J670,0)</f>
        <v>0</v>
      </c>
      <c r="BJ670" s="18" t="s">
        <v>78</v>
      </c>
      <c r="BK670" s="140">
        <f>ROUND(I670*H670,2)</f>
        <v>0</v>
      </c>
      <c r="BL670" s="18" t="s">
        <v>246</v>
      </c>
      <c r="BM670" s="139" t="s">
        <v>1071</v>
      </c>
    </row>
    <row r="671" spans="2:65" s="1" customFormat="1" x14ac:dyDescent="0.2">
      <c r="B671" s="33"/>
      <c r="D671" s="141" t="s">
        <v>141</v>
      </c>
      <c r="F671" s="142" t="s">
        <v>1072</v>
      </c>
      <c r="I671" s="143"/>
      <c r="L671" s="33"/>
      <c r="M671" s="144"/>
      <c r="T671" s="54"/>
      <c r="AT671" s="18" t="s">
        <v>141</v>
      </c>
      <c r="AU671" s="18" t="s">
        <v>82</v>
      </c>
    </row>
    <row r="672" spans="2:65" s="1" customFormat="1" x14ac:dyDescent="0.2">
      <c r="B672" s="33"/>
      <c r="D672" s="145" t="s">
        <v>143</v>
      </c>
      <c r="F672" s="146" t="s">
        <v>1073</v>
      </c>
      <c r="I672" s="143"/>
      <c r="L672" s="33"/>
      <c r="M672" s="144"/>
      <c r="T672" s="54"/>
      <c r="AT672" s="18" t="s">
        <v>143</v>
      </c>
      <c r="AU672" s="18" t="s">
        <v>82</v>
      </c>
    </row>
    <row r="673" spans="2:65" s="1" customFormat="1" ht="16.5" customHeight="1" x14ac:dyDescent="0.2">
      <c r="B673" s="33"/>
      <c r="C673" s="167" t="s">
        <v>1074</v>
      </c>
      <c r="D673" s="167" t="s">
        <v>180</v>
      </c>
      <c r="E673" s="168" t="s">
        <v>1075</v>
      </c>
      <c r="F673" s="169" t="s">
        <v>1076</v>
      </c>
      <c r="G673" s="170" t="s">
        <v>137</v>
      </c>
      <c r="H673" s="171">
        <v>20</v>
      </c>
      <c r="I673" s="172"/>
      <c r="J673" s="173">
        <f>ROUND(I673*H673,2)</f>
        <v>0</v>
      </c>
      <c r="K673" s="169" t="s">
        <v>355</v>
      </c>
      <c r="L673" s="174"/>
      <c r="M673" s="175" t="s">
        <v>18</v>
      </c>
      <c r="N673" s="176" t="s">
        <v>44</v>
      </c>
      <c r="P673" s="137">
        <f>O673*H673</f>
        <v>0</v>
      </c>
      <c r="Q673" s="137">
        <v>3.3E-3</v>
      </c>
      <c r="R673" s="137">
        <f>Q673*H673</f>
        <v>6.6000000000000003E-2</v>
      </c>
      <c r="S673" s="137">
        <v>0</v>
      </c>
      <c r="T673" s="138">
        <f>S673*H673</f>
        <v>0</v>
      </c>
      <c r="AR673" s="139" t="s">
        <v>359</v>
      </c>
      <c r="AT673" s="139" t="s">
        <v>180</v>
      </c>
      <c r="AU673" s="139" t="s">
        <v>82</v>
      </c>
      <c r="AY673" s="18" t="s">
        <v>131</v>
      </c>
      <c r="BE673" s="140">
        <f>IF(N673="základní",J673,0)</f>
        <v>0</v>
      </c>
      <c r="BF673" s="140">
        <f>IF(N673="snížená",J673,0)</f>
        <v>0</v>
      </c>
      <c r="BG673" s="140">
        <f>IF(N673="zákl. přenesená",J673,0)</f>
        <v>0</v>
      </c>
      <c r="BH673" s="140">
        <f>IF(N673="sníž. přenesená",J673,0)</f>
        <v>0</v>
      </c>
      <c r="BI673" s="140">
        <f>IF(N673="nulová",J673,0)</f>
        <v>0</v>
      </c>
      <c r="BJ673" s="18" t="s">
        <v>78</v>
      </c>
      <c r="BK673" s="140">
        <f>ROUND(I673*H673,2)</f>
        <v>0</v>
      </c>
      <c r="BL673" s="18" t="s">
        <v>246</v>
      </c>
      <c r="BM673" s="139" t="s">
        <v>1077</v>
      </c>
    </row>
    <row r="674" spans="2:65" s="1" customFormat="1" x14ac:dyDescent="0.2">
      <c r="B674" s="33"/>
      <c r="D674" s="141" t="s">
        <v>141</v>
      </c>
      <c r="F674" s="142" t="s">
        <v>1076</v>
      </c>
      <c r="I674" s="143"/>
      <c r="L674" s="33"/>
      <c r="M674" s="144"/>
      <c r="T674" s="54"/>
      <c r="AT674" s="18" t="s">
        <v>141</v>
      </c>
      <c r="AU674" s="18" t="s">
        <v>82</v>
      </c>
    </row>
    <row r="675" spans="2:65" s="1" customFormat="1" ht="16.5" customHeight="1" x14ac:dyDescent="0.2">
      <c r="B675" s="33"/>
      <c r="C675" s="167" t="s">
        <v>1078</v>
      </c>
      <c r="D675" s="167" t="s">
        <v>180</v>
      </c>
      <c r="E675" s="168" t="s">
        <v>1079</v>
      </c>
      <c r="F675" s="169" t="s">
        <v>1080</v>
      </c>
      <c r="G675" s="170" t="s">
        <v>137</v>
      </c>
      <c r="H675" s="171">
        <v>40</v>
      </c>
      <c r="I675" s="172"/>
      <c r="J675" s="173">
        <f>ROUND(I675*H675,2)</f>
        <v>0</v>
      </c>
      <c r="K675" s="169" t="s">
        <v>138</v>
      </c>
      <c r="L675" s="174"/>
      <c r="M675" s="175" t="s">
        <v>18</v>
      </c>
      <c r="N675" s="176" t="s">
        <v>44</v>
      </c>
      <c r="P675" s="137">
        <f>O675*H675</f>
        <v>0</v>
      </c>
      <c r="Q675" s="137">
        <v>1.64E-3</v>
      </c>
      <c r="R675" s="137">
        <f>Q675*H675</f>
        <v>6.5599999999999992E-2</v>
      </c>
      <c r="S675" s="137">
        <v>0</v>
      </c>
      <c r="T675" s="138">
        <f>S675*H675</f>
        <v>0</v>
      </c>
      <c r="AR675" s="139" t="s">
        <v>359</v>
      </c>
      <c r="AT675" s="139" t="s">
        <v>180</v>
      </c>
      <c r="AU675" s="139" t="s">
        <v>82</v>
      </c>
      <c r="AY675" s="18" t="s">
        <v>131</v>
      </c>
      <c r="BE675" s="140">
        <f>IF(N675="základní",J675,0)</f>
        <v>0</v>
      </c>
      <c r="BF675" s="140">
        <f>IF(N675="snížená",J675,0)</f>
        <v>0</v>
      </c>
      <c r="BG675" s="140">
        <f>IF(N675="zákl. přenesená",J675,0)</f>
        <v>0</v>
      </c>
      <c r="BH675" s="140">
        <f>IF(N675="sníž. přenesená",J675,0)</f>
        <v>0</v>
      </c>
      <c r="BI675" s="140">
        <f>IF(N675="nulová",J675,0)</f>
        <v>0</v>
      </c>
      <c r="BJ675" s="18" t="s">
        <v>78</v>
      </c>
      <c r="BK675" s="140">
        <f>ROUND(I675*H675,2)</f>
        <v>0</v>
      </c>
      <c r="BL675" s="18" t="s">
        <v>246</v>
      </c>
      <c r="BM675" s="139" t="s">
        <v>1081</v>
      </c>
    </row>
    <row r="676" spans="2:65" s="1" customFormat="1" x14ac:dyDescent="0.2">
      <c r="B676" s="33"/>
      <c r="D676" s="141" t="s">
        <v>141</v>
      </c>
      <c r="F676" s="142" t="s">
        <v>1080</v>
      </c>
      <c r="I676" s="143"/>
      <c r="L676" s="33"/>
      <c r="M676" s="144"/>
      <c r="T676" s="54"/>
      <c r="AT676" s="18" t="s">
        <v>141</v>
      </c>
      <c r="AU676" s="18" t="s">
        <v>82</v>
      </c>
    </row>
    <row r="677" spans="2:65" s="1" customFormat="1" ht="16.5" customHeight="1" x14ac:dyDescent="0.2">
      <c r="B677" s="33"/>
      <c r="C677" s="128" t="s">
        <v>1082</v>
      </c>
      <c r="D677" s="128" t="s">
        <v>134</v>
      </c>
      <c r="E677" s="129" t="s">
        <v>1083</v>
      </c>
      <c r="F677" s="130" t="s">
        <v>1084</v>
      </c>
      <c r="G677" s="131" t="s">
        <v>137</v>
      </c>
      <c r="H677" s="132">
        <v>3</v>
      </c>
      <c r="I677" s="133"/>
      <c r="J677" s="134">
        <f>ROUND(I677*H677,2)</f>
        <v>0</v>
      </c>
      <c r="K677" s="130" t="s">
        <v>138</v>
      </c>
      <c r="L677" s="33"/>
      <c r="M677" s="135" t="s">
        <v>18</v>
      </c>
      <c r="N677" s="136" t="s">
        <v>44</v>
      </c>
      <c r="P677" s="137">
        <f>O677*H677</f>
        <v>0</v>
      </c>
      <c r="Q677" s="137">
        <v>0</v>
      </c>
      <c r="R677" s="137">
        <f>Q677*H677</f>
        <v>0</v>
      </c>
      <c r="S677" s="137">
        <v>0</v>
      </c>
      <c r="T677" s="138">
        <f>S677*H677</f>
        <v>0</v>
      </c>
      <c r="AR677" s="139" t="s">
        <v>246</v>
      </c>
      <c r="AT677" s="139" t="s">
        <v>134</v>
      </c>
      <c r="AU677" s="139" t="s">
        <v>82</v>
      </c>
      <c r="AY677" s="18" t="s">
        <v>131</v>
      </c>
      <c r="BE677" s="140">
        <f>IF(N677="základní",J677,0)</f>
        <v>0</v>
      </c>
      <c r="BF677" s="140">
        <f>IF(N677="snížená",J677,0)</f>
        <v>0</v>
      </c>
      <c r="BG677" s="140">
        <f>IF(N677="zákl. přenesená",J677,0)</f>
        <v>0</v>
      </c>
      <c r="BH677" s="140">
        <f>IF(N677="sníž. přenesená",J677,0)</f>
        <v>0</v>
      </c>
      <c r="BI677" s="140">
        <f>IF(N677="nulová",J677,0)</f>
        <v>0</v>
      </c>
      <c r="BJ677" s="18" t="s">
        <v>78</v>
      </c>
      <c r="BK677" s="140">
        <f>ROUND(I677*H677,2)</f>
        <v>0</v>
      </c>
      <c r="BL677" s="18" t="s">
        <v>246</v>
      </c>
      <c r="BM677" s="139" t="s">
        <v>1085</v>
      </c>
    </row>
    <row r="678" spans="2:65" s="1" customFormat="1" x14ac:dyDescent="0.2">
      <c r="B678" s="33"/>
      <c r="D678" s="141" t="s">
        <v>141</v>
      </c>
      <c r="F678" s="142" t="s">
        <v>1086</v>
      </c>
      <c r="I678" s="143"/>
      <c r="L678" s="33"/>
      <c r="M678" s="144"/>
      <c r="T678" s="54"/>
      <c r="AT678" s="18" t="s">
        <v>141</v>
      </c>
      <c r="AU678" s="18" t="s">
        <v>82</v>
      </c>
    </row>
    <row r="679" spans="2:65" s="1" customFormat="1" x14ac:dyDescent="0.2">
      <c r="B679" s="33"/>
      <c r="D679" s="145" t="s">
        <v>143</v>
      </c>
      <c r="F679" s="146" t="s">
        <v>1087</v>
      </c>
      <c r="I679" s="143"/>
      <c r="L679" s="33"/>
      <c r="M679" s="144"/>
      <c r="T679" s="54"/>
      <c r="AT679" s="18" t="s">
        <v>143</v>
      </c>
      <c r="AU679" s="18" t="s">
        <v>82</v>
      </c>
    </row>
    <row r="680" spans="2:65" s="1" customFormat="1" ht="16.5" customHeight="1" x14ac:dyDescent="0.2">
      <c r="B680" s="33"/>
      <c r="C680" s="167" t="s">
        <v>1088</v>
      </c>
      <c r="D680" s="167" t="s">
        <v>180</v>
      </c>
      <c r="E680" s="168" t="s">
        <v>1089</v>
      </c>
      <c r="F680" s="169" t="s">
        <v>1090</v>
      </c>
      <c r="G680" s="170" t="s">
        <v>137</v>
      </c>
      <c r="H680" s="171">
        <v>3</v>
      </c>
      <c r="I680" s="172"/>
      <c r="J680" s="173">
        <f>ROUND(I680*H680,2)</f>
        <v>0</v>
      </c>
      <c r="K680" s="169" t="s">
        <v>138</v>
      </c>
      <c r="L680" s="174"/>
      <c r="M680" s="175" t="s">
        <v>18</v>
      </c>
      <c r="N680" s="176" t="s">
        <v>44</v>
      </c>
      <c r="P680" s="137">
        <f>O680*H680</f>
        <v>0</v>
      </c>
      <c r="Q680" s="137">
        <v>4.9500000000000004E-3</v>
      </c>
      <c r="R680" s="137">
        <f>Q680*H680</f>
        <v>1.4850000000000002E-2</v>
      </c>
      <c r="S680" s="137">
        <v>0</v>
      </c>
      <c r="T680" s="138">
        <f>S680*H680</f>
        <v>0</v>
      </c>
      <c r="AR680" s="139" t="s">
        <v>359</v>
      </c>
      <c r="AT680" s="139" t="s">
        <v>180</v>
      </c>
      <c r="AU680" s="139" t="s">
        <v>82</v>
      </c>
      <c r="AY680" s="18" t="s">
        <v>131</v>
      </c>
      <c r="BE680" s="140">
        <f>IF(N680="základní",J680,0)</f>
        <v>0</v>
      </c>
      <c r="BF680" s="140">
        <f>IF(N680="snížená",J680,0)</f>
        <v>0</v>
      </c>
      <c r="BG680" s="140">
        <f>IF(N680="zákl. přenesená",J680,0)</f>
        <v>0</v>
      </c>
      <c r="BH680" s="140">
        <f>IF(N680="sníž. přenesená",J680,0)</f>
        <v>0</v>
      </c>
      <c r="BI680" s="140">
        <f>IF(N680="nulová",J680,0)</f>
        <v>0</v>
      </c>
      <c r="BJ680" s="18" t="s">
        <v>78</v>
      </c>
      <c r="BK680" s="140">
        <f>ROUND(I680*H680,2)</f>
        <v>0</v>
      </c>
      <c r="BL680" s="18" t="s">
        <v>246</v>
      </c>
      <c r="BM680" s="139" t="s">
        <v>1091</v>
      </c>
    </row>
    <row r="681" spans="2:65" s="1" customFormat="1" x14ac:dyDescent="0.2">
      <c r="B681" s="33"/>
      <c r="D681" s="141" t="s">
        <v>141</v>
      </c>
      <c r="F681" s="142" t="s">
        <v>1090</v>
      </c>
      <c r="I681" s="143"/>
      <c r="L681" s="33"/>
      <c r="M681" s="144"/>
      <c r="T681" s="54"/>
      <c r="AT681" s="18" t="s">
        <v>141</v>
      </c>
      <c r="AU681" s="18" t="s">
        <v>82</v>
      </c>
    </row>
    <row r="682" spans="2:65" s="1" customFormat="1" ht="16.5" customHeight="1" x14ac:dyDescent="0.2">
      <c r="B682" s="33"/>
      <c r="C682" s="167" t="s">
        <v>1092</v>
      </c>
      <c r="D682" s="167" t="s">
        <v>180</v>
      </c>
      <c r="E682" s="168" t="s">
        <v>1079</v>
      </c>
      <c r="F682" s="169" t="s">
        <v>1080</v>
      </c>
      <c r="G682" s="170" t="s">
        <v>137</v>
      </c>
      <c r="H682" s="171">
        <v>6</v>
      </c>
      <c r="I682" s="172"/>
      <c r="J682" s="173">
        <f>ROUND(I682*H682,2)</f>
        <v>0</v>
      </c>
      <c r="K682" s="169" t="s">
        <v>138</v>
      </c>
      <c r="L682" s="174"/>
      <c r="M682" s="175" t="s">
        <v>18</v>
      </c>
      <c r="N682" s="176" t="s">
        <v>44</v>
      </c>
      <c r="P682" s="137">
        <f>O682*H682</f>
        <v>0</v>
      </c>
      <c r="Q682" s="137">
        <v>1.64E-3</v>
      </c>
      <c r="R682" s="137">
        <f>Q682*H682</f>
        <v>9.8399999999999998E-3</v>
      </c>
      <c r="S682" s="137">
        <v>0</v>
      </c>
      <c r="T682" s="138">
        <f>S682*H682</f>
        <v>0</v>
      </c>
      <c r="AR682" s="139" t="s">
        <v>359</v>
      </c>
      <c r="AT682" s="139" t="s">
        <v>180</v>
      </c>
      <c r="AU682" s="139" t="s">
        <v>82</v>
      </c>
      <c r="AY682" s="18" t="s">
        <v>131</v>
      </c>
      <c r="BE682" s="140">
        <f>IF(N682="základní",J682,0)</f>
        <v>0</v>
      </c>
      <c r="BF682" s="140">
        <f>IF(N682="snížená",J682,0)</f>
        <v>0</v>
      </c>
      <c r="BG682" s="140">
        <f>IF(N682="zákl. přenesená",J682,0)</f>
        <v>0</v>
      </c>
      <c r="BH682" s="140">
        <f>IF(N682="sníž. přenesená",J682,0)</f>
        <v>0</v>
      </c>
      <c r="BI682" s="140">
        <f>IF(N682="nulová",J682,0)</f>
        <v>0</v>
      </c>
      <c r="BJ682" s="18" t="s">
        <v>78</v>
      </c>
      <c r="BK682" s="140">
        <f>ROUND(I682*H682,2)</f>
        <v>0</v>
      </c>
      <c r="BL682" s="18" t="s">
        <v>246</v>
      </c>
      <c r="BM682" s="139" t="s">
        <v>1093</v>
      </c>
    </row>
    <row r="683" spans="2:65" s="1" customFormat="1" x14ac:dyDescent="0.2">
      <c r="B683" s="33"/>
      <c r="D683" s="141" t="s">
        <v>141</v>
      </c>
      <c r="F683" s="142" t="s">
        <v>1080</v>
      </c>
      <c r="I683" s="143"/>
      <c r="L683" s="33"/>
      <c r="M683" s="144"/>
      <c r="T683" s="54"/>
      <c r="AT683" s="18" t="s">
        <v>141</v>
      </c>
      <c r="AU683" s="18" t="s">
        <v>82</v>
      </c>
    </row>
    <row r="684" spans="2:65" s="1" customFormat="1" ht="21.75" customHeight="1" x14ac:dyDescent="0.2">
      <c r="B684" s="33"/>
      <c r="C684" s="128" t="s">
        <v>1094</v>
      </c>
      <c r="D684" s="128" t="s">
        <v>134</v>
      </c>
      <c r="E684" s="129" t="s">
        <v>1095</v>
      </c>
      <c r="F684" s="130" t="s">
        <v>1096</v>
      </c>
      <c r="G684" s="131" t="s">
        <v>157</v>
      </c>
      <c r="H684" s="132">
        <v>142.5</v>
      </c>
      <c r="I684" s="133"/>
      <c r="J684" s="134">
        <f>ROUND(I684*H684,2)</f>
        <v>0</v>
      </c>
      <c r="K684" s="130" t="s">
        <v>138</v>
      </c>
      <c r="L684" s="33"/>
      <c r="M684" s="135" t="s">
        <v>18</v>
      </c>
      <c r="N684" s="136" t="s">
        <v>44</v>
      </c>
      <c r="P684" s="137">
        <f>O684*H684</f>
        <v>0</v>
      </c>
      <c r="Q684" s="137">
        <v>0</v>
      </c>
      <c r="R684" s="137">
        <f>Q684*H684</f>
        <v>0</v>
      </c>
      <c r="S684" s="137">
        <v>0</v>
      </c>
      <c r="T684" s="138">
        <f>S684*H684</f>
        <v>0</v>
      </c>
      <c r="AR684" s="139" t="s">
        <v>246</v>
      </c>
      <c r="AT684" s="139" t="s">
        <v>134</v>
      </c>
      <c r="AU684" s="139" t="s">
        <v>82</v>
      </c>
      <c r="AY684" s="18" t="s">
        <v>131</v>
      </c>
      <c r="BE684" s="140">
        <f>IF(N684="základní",J684,0)</f>
        <v>0</v>
      </c>
      <c r="BF684" s="140">
        <f>IF(N684="snížená",J684,0)</f>
        <v>0</v>
      </c>
      <c r="BG684" s="140">
        <f>IF(N684="zákl. přenesená",J684,0)</f>
        <v>0</v>
      </c>
      <c r="BH684" s="140">
        <f>IF(N684="sníž. přenesená",J684,0)</f>
        <v>0</v>
      </c>
      <c r="BI684" s="140">
        <f>IF(N684="nulová",J684,0)</f>
        <v>0</v>
      </c>
      <c r="BJ684" s="18" t="s">
        <v>78</v>
      </c>
      <c r="BK684" s="140">
        <f>ROUND(I684*H684,2)</f>
        <v>0</v>
      </c>
      <c r="BL684" s="18" t="s">
        <v>246</v>
      </c>
      <c r="BM684" s="139" t="s">
        <v>1097</v>
      </c>
    </row>
    <row r="685" spans="2:65" s="1" customFormat="1" x14ac:dyDescent="0.2">
      <c r="B685" s="33"/>
      <c r="D685" s="141" t="s">
        <v>141</v>
      </c>
      <c r="F685" s="142" t="s">
        <v>1098</v>
      </c>
      <c r="I685" s="143"/>
      <c r="L685" s="33"/>
      <c r="M685" s="144"/>
      <c r="T685" s="54"/>
      <c r="AT685" s="18" t="s">
        <v>141</v>
      </c>
      <c r="AU685" s="18" t="s">
        <v>82</v>
      </c>
    </row>
    <row r="686" spans="2:65" s="1" customFormat="1" x14ac:dyDescent="0.2">
      <c r="B686" s="33"/>
      <c r="D686" s="145" t="s">
        <v>143</v>
      </c>
      <c r="F686" s="146" t="s">
        <v>1099</v>
      </c>
      <c r="I686" s="143"/>
      <c r="L686" s="33"/>
      <c r="M686" s="144"/>
      <c r="T686" s="54"/>
      <c r="AT686" s="18" t="s">
        <v>143</v>
      </c>
      <c r="AU686" s="18" t="s">
        <v>82</v>
      </c>
    </row>
    <row r="687" spans="2:65" s="12" customFormat="1" x14ac:dyDescent="0.2">
      <c r="B687" s="147"/>
      <c r="D687" s="141" t="s">
        <v>151</v>
      </c>
      <c r="E687" s="148" t="s">
        <v>18</v>
      </c>
      <c r="F687" s="149" t="s">
        <v>867</v>
      </c>
      <c r="H687" s="150">
        <v>142.5</v>
      </c>
      <c r="I687" s="151"/>
      <c r="L687" s="147"/>
      <c r="M687" s="152"/>
      <c r="T687" s="153"/>
      <c r="AT687" s="148" t="s">
        <v>151</v>
      </c>
      <c r="AU687" s="148" t="s">
        <v>82</v>
      </c>
      <c r="AV687" s="12" t="s">
        <v>82</v>
      </c>
      <c r="AW687" s="12" t="s">
        <v>32</v>
      </c>
      <c r="AX687" s="12" t="s">
        <v>78</v>
      </c>
      <c r="AY687" s="148" t="s">
        <v>131</v>
      </c>
    </row>
    <row r="688" spans="2:65" s="1" customFormat="1" ht="24.2" customHeight="1" x14ac:dyDescent="0.2">
      <c r="B688" s="33"/>
      <c r="C688" s="167" t="s">
        <v>1100</v>
      </c>
      <c r="D688" s="167" t="s">
        <v>180</v>
      </c>
      <c r="E688" s="168" t="s">
        <v>1101</v>
      </c>
      <c r="F688" s="169" t="s">
        <v>1102</v>
      </c>
      <c r="G688" s="170" t="s">
        <v>157</v>
      </c>
      <c r="H688" s="171">
        <v>171</v>
      </c>
      <c r="I688" s="172"/>
      <c r="J688" s="173">
        <f>ROUND(I688*H688,2)</f>
        <v>0</v>
      </c>
      <c r="K688" s="169" t="s">
        <v>138</v>
      </c>
      <c r="L688" s="174"/>
      <c r="M688" s="175" t="s">
        <v>18</v>
      </c>
      <c r="N688" s="176" t="s">
        <v>44</v>
      </c>
      <c r="P688" s="137">
        <f>O688*H688</f>
        <v>0</v>
      </c>
      <c r="Q688" s="137">
        <v>1.3999999999999999E-4</v>
      </c>
      <c r="R688" s="137">
        <f>Q688*H688</f>
        <v>2.3939999999999999E-2</v>
      </c>
      <c r="S688" s="137">
        <v>0</v>
      </c>
      <c r="T688" s="138">
        <f>S688*H688</f>
        <v>0</v>
      </c>
      <c r="AR688" s="139" t="s">
        <v>359</v>
      </c>
      <c r="AT688" s="139" t="s">
        <v>180</v>
      </c>
      <c r="AU688" s="139" t="s">
        <v>82</v>
      </c>
      <c r="AY688" s="18" t="s">
        <v>131</v>
      </c>
      <c r="BE688" s="140">
        <f>IF(N688="základní",J688,0)</f>
        <v>0</v>
      </c>
      <c r="BF688" s="140">
        <f>IF(N688="snížená",J688,0)</f>
        <v>0</v>
      </c>
      <c r="BG688" s="140">
        <f>IF(N688="zákl. přenesená",J688,0)</f>
        <v>0</v>
      </c>
      <c r="BH688" s="140">
        <f>IF(N688="sníž. přenesená",J688,0)</f>
        <v>0</v>
      </c>
      <c r="BI688" s="140">
        <f>IF(N688="nulová",J688,0)</f>
        <v>0</v>
      </c>
      <c r="BJ688" s="18" t="s">
        <v>78</v>
      </c>
      <c r="BK688" s="140">
        <f>ROUND(I688*H688,2)</f>
        <v>0</v>
      </c>
      <c r="BL688" s="18" t="s">
        <v>246</v>
      </c>
      <c r="BM688" s="139" t="s">
        <v>1103</v>
      </c>
    </row>
    <row r="689" spans="2:65" s="1" customFormat="1" ht="19.5" x14ac:dyDescent="0.2">
      <c r="B689" s="33"/>
      <c r="D689" s="141" t="s">
        <v>141</v>
      </c>
      <c r="F689" s="142" t="s">
        <v>1102</v>
      </c>
      <c r="I689" s="143"/>
      <c r="L689" s="33"/>
      <c r="M689" s="144"/>
      <c r="T689" s="54"/>
      <c r="AT689" s="18" t="s">
        <v>141</v>
      </c>
      <c r="AU689" s="18" t="s">
        <v>82</v>
      </c>
    </row>
    <row r="690" spans="2:65" s="12" customFormat="1" x14ac:dyDescent="0.2">
      <c r="B690" s="147"/>
      <c r="D690" s="141" t="s">
        <v>151</v>
      </c>
      <c r="F690" s="149" t="s">
        <v>872</v>
      </c>
      <c r="H690" s="150">
        <v>171</v>
      </c>
      <c r="I690" s="151"/>
      <c r="L690" s="147"/>
      <c r="M690" s="152"/>
      <c r="T690" s="153"/>
      <c r="AT690" s="148" t="s">
        <v>151</v>
      </c>
      <c r="AU690" s="148" t="s">
        <v>82</v>
      </c>
      <c r="AV690" s="12" t="s">
        <v>82</v>
      </c>
      <c r="AW690" s="12" t="s">
        <v>4</v>
      </c>
      <c r="AX690" s="12" t="s">
        <v>78</v>
      </c>
      <c r="AY690" s="148" t="s">
        <v>131</v>
      </c>
    </row>
    <row r="691" spans="2:65" s="1" customFormat="1" ht="16.5" customHeight="1" x14ac:dyDescent="0.2">
      <c r="B691" s="33"/>
      <c r="C691" s="128" t="s">
        <v>1104</v>
      </c>
      <c r="D691" s="128" t="s">
        <v>134</v>
      </c>
      <c r="E691" s="129" t="s">
        <v>1105</v>
      </c>
      <c r="F691" s="130" t="s">
        <v>1106</v>
      </c>
      <c r="G691" s="131" t="s">
        <v>195</v>
      </c>
      <c r="H691" s="132">
        <v>285</v>
      </c>
      <c r="I691" s="133"/>
      <c r="J691" s="134">
        <f>ROUND(I691*H691,2)</f>
        <v>0</v>
      </c>
      <c r="K691" s="130" t="s">
        <v>138</v>
      </c>
      <c r="L691" s="33"/>
      <c r="M691" s="135" t="s">
        <v>18</v>
      </c>
      <c r="N691" s="136" t="s">
        <v>44</v>
      </c>
      <c r="P691" s="137">
        <f>O691*H691</f>
        <v>0</v>
      </c>
      <c r="Q691" s="137">
        <v>0</v>
      </c>
      <c r="R691" s="137">
        <f>Q691*H691</f>
        <v>0</v>
      </c>
      <c r="S691" s="137">
        <v>0</v>
      </c>
      <c r="T691" s="138">
        <f>S691*H691</f>
        <v>0</v>
      </c>
      <c r="AR691" s="139" t="s">
        <v>246</v>
      </c>
      <c r="AT691" s="139" t="s">
        <v>134</v>
      </c>
      <c r="AU691" s="139" t="s">
        <v>82</v>
      </c>
      <c r="AY691" s="18" t="s">
        <v>131</v>
      </c>
      <c r="BE691" s="140">
        <f>IF(N691="základní",J691,0)</f>
        <v>0</v>
      </c>
      <c r="BF691" s="140">
        <f>IF(N691="snížená",J691,0)</f>
        <v>0</v>
      </c>
      <c r="BG691" s="140">
        <f>IF(N691="zákl. přenesená",J691,0)</f>
        <v>0</v>
      </c>
      <c r="BH691" s="140">
        <f>IF(N691="sníž. přenesená",J691,0)</f>
        <v>0</v>
      </c>
      <c r="BI691" s="140">
        <f>IF(N691="nulová",J691,0)</f>
        <v>0</v>
      </c>
      <c r="BJ691" s="18" t="s">
        <v>78</v>
      </c>
      <c r="BK691" s="140">
        <f>ROUND(I691*H691,2)</f>
        <v>0</v>
      </c>
      <c r="BL691" s="18" t="s">
        <v>246</v>
      </c>
      <c r="BM691" s="139" t="s">
        <v>1107</v>
      </c>
    </row>
    <row r="692" spans="2:65" s="1" customFormat="1" x14ac:dyDescent="0.2">
      <c r="B692" s="33"/>
      <c r="D692" s="141" t="s">
        <v>141</v>
      </c>
      <c r="F692" s="142" t="s">
        <v>1108</v>
      </c>
      <c r="I692" s="143"/>
      <c r="L692" s="33"/>
      <c r="M692" s="144"/>
      <c r="T692" s="54"/>
      <c r="AT692" s="18" t="s">
        <v>141</v>
      </c>
      <c r="AU692" s="18" t="s">
        <v>82</v>
      </c>
    </row>
    <row r="693" spans="2:65" s="1" customFormat="1" x14ac:dyDescent="0.2">
      <c r="B693" s="33"/>
      <c r="D693" s="145" t="s">
        <v>143</v>
      </c>
      <c r="F693" s="146" t="s">
        <v>1109</v>
      </c>
      <c r="I693" s="143"/>
      <c r="L693" s="33"/>
      <c r="M693" s="144"/>
      <c r="T693" s="54"/>
      <c r="AT693" s="18" t="s">
        <v>143</v>
      </c>
      <c r="AU693" s="18" t="s">
        <v>82</v>
      </c>
    </row>
    <row r="694" spans="2:65" s="1" customFormat="1" ht="16.5" customHeight="1" x14ac:dyDescent="0.2">
      <c r="B694" s="33"/>
      <c r="C694" s="128" t="s">
        <v>1110</v>
      </c>
      <c r="D694" s="128" t="s">
        <v>134</v>
      </c>
      <c r="E694" s="129" t="s">
        <v>1111</v>
      </c>
      <c r="F694" s="130" t="s">
        <v>1112</v>
      </c>
      <c r="G694" s="131" t="s">
        <v>137</v>
      </c>
      <c r="H694" s="132">
        <v>3</v>
      </c>
      <c r="I694" s="133"/>
      <c r="J694" s="134">
        <f>ROUND(I694*H694,2)</f>
        <v>0</v>
      </c>
      <c r="K694" s="130" t="s">
        <v>138</v>
      </c>
      <c r="L694" s="33"/>
      <c r="M694" s="135" t="s">
        <v>18</v>
      </c>
      <c r="N694" s="136" t="s">
        <v>44</v>
      </c>
      <c r="P694" s="137">
        <f>O694*H694</f>
        <v>0</v>
      </c>
      <c r="Q694" s="137">
        <v>1.0000000000000001E-5</v>
      </c>
      <c r="R694" s="137">
        <f>Q694*H694</f>
        <v>3.0000000000000004E-5</v>
      </c>
      <c r="S694" s="137">
        <v>0</v>
      </c>
      <c r="T694" s="138">
        <f>S694*H694</f>
        <v>0</v>
      </c>
      <c r="AR694" s="139" t="s">
        <v>246</v>
      </c>
      <c r="AT694" s="139" t="s">
        <v>134</v>
      </c>
      <c r="AU694" s="139" t="s">
        <v>82</v>
      </c>
      <c r="AY694" s="18" t="s">
        <v>131</v>
      </c>
      <c r="BE694" s="140">
        <f>IF(N694="základní",J694,0)</f>
        <v>0</v>
      </c>
      <c r="BF694" s="140">
        <f>IF(N694="snížená",J694,0)</f>
        <v>0</v>
      </c>
      <c r="BG694" s="140">
        <f>IF(N694="zákl. přenesená",J694,0)</f>
        <v>0</v>
      </c>
      <c r="BH694" s="140">
        <f>IF(N694="sníž. přenesená",J694,0)</f>
        <v>0</v>
      </c>
      <c r="BI694" s="140">
        <f>IF(N694="nulová",J694,0)</f>
        <v>0</v>
      </c>
      <c r="BJ694" s="18" t="s">
        <v>78</v>
      </c>
      <c r="BK694" s="140">
        <f>ROUND(I694*H694,2)</f>
        <v>0</v>
      </c>
      <c r="BL694" s="18" t="s">
        <v>246</v>
      </c>
      <c r="BM694" s="139" t="s">
        <v>1113</v>
      </c>
    </row>
    <row r="695" spans="2:65" s="1" customFormat="1" x14ac:dyDescent="0.2">
      <c r="B695" s="33"/>
      <c r="D695" s="141" t="s">
        <v>141</v>
      </c>
      <c r="F695" s="142" t="s">
        <v>1114</v>
      </c>
      <c r="I695" s="143"/>
      <c r="L695" s="33"/>
      <c r="M695" s="144"/>
      <c r="T695" s="54"/>
      <c r="AT695" s="18" t="s">
        <v>141</v>
      </c>
      <c r="AU695" s="18" t="s">
        <v>82</v>
      </c>
    </row>
    <row r="696" spans="2:65" s="1" customFormat="1" x14ac:dyDescent="0.2">
      <c r="B696" s="33"/>
      <c r="D696" s="145" t="s">
        <v>143</v>
      </c>
      <c r="F696" s="146" t="s">
        <v>1115</v>
      </c>
      <c r="I696" s="143"/>
      <c r="L696" s="33"/>
      <c r="M696" s="144"/>
      <c r="T696" s="54"/>
      <c r="AT696" s="18" t="s">
        <v>143</v>
      </c>
      <c r="AU696" s="18" t="s">
        <v>82</v>
      </c>
    </row>
    <row r="697" spans="2:65" s="1" customFormat="1" ht="16.5" customHeight="1" x14ac:dyDescent="0.2">
      <c r="B697" s="33"/>
      <c r="C697" s="128" t="s">
        <v>1116</v>
      </c>
      <c r="D697" s="128" t="s">
        <v>134</v>
      </c>
      <c r="E697" s="129" t="s">
        <v>1117</v>
      </c>
      <c r="F697" s="130" t="s">
        <v>1118</v>
      </c>
      <c r="G697" s="131" t="s">
        <v>137</v>
      </c>
      <c r="H697" s="132">
        <v>4</v>
      </c>
      <c r="I697" s="133"/>
      <c r="J697" s="134">
        <f>ROUND(I697*H697,2)</f>
        <v>0</v>
      </c>
      <c r="K697" s="130" t="s">
        <v>138</v>
      </c>
      <c r="L697" s="33"/>
      <c r="M697" s="135" t="s">
        <v>18</v>
      </c>
      <c r="N697" s="136" t="s">
        <v>44</v>
      </c>
      <c r="P697" s="137">
        <f>O697*H697</f>
        <v>0</v>
      </c>
      <c r="Q697" s="137">
        <v>4.0000000000000003E-5</v>
      </c>
      <c r="R697" s="137">
        <f>Q697*H697</f>
        <v>1.6000000000000001E-4</v>
      </c>
      <c r="S697" s="137">
        <v>0</v>
      </c>
      <c r="T697" s="138">
        <f>S697*H697</f>
        <v>0</v>
      </c>
      <c r="AR697" s="139" t="s">
        <v>246</v>
      </c>
      <c r="AT697" s="139" t="s">
        <v>134</v>
      </c>
      <c r="AU697" s="139" t="s">
        <v>82</v>
      </c>
      <c r="AY697" s="18" t="s">
        <v>131</v>
      </c>
      <c r="BE697" s="140">
        <f>IF(N697="základní",J697,0)</f>
        <v>0</v>
      </c>
      <c r="BF697" s="140">
        <f>IF(N697="snížená",J697,0)</f>
        <v>0</v>
      </c>
      <c r="BG697" s="140">
        <f>IF(N697="zákl. přenesená",J697,0)</f>
        <v>0</v>
      </c>
      <c r="BH697" s="140">
        <f>IF(N697="sníž. přenesená",J697,0)</f>
        <v>0</v>
      </c>
      <c r="BI697" s="140">
        <f>IF(N697="nulová",J697,0)</f>
        <v>0</v>
      </c>
      <c r="BJ697" s="18" t="s">
        <v>78</v>
      </c>
      <c r="BK697" s="140">
        <f>ROUND(I697*H697,2)</f>
        <v>0</v>
      </c>
      <c r="BL697" s="18" t="s">
        <v>246</v>
      </c>
      <c r="BM697" s="139" t="s">
        <v>1119</v>
      </c>
    </row>
    <row r="698" spans="2:65" s="1" customFormat="1" x14ac:dyDescent="0.2">
      <c r="B698" s="33"/>
      <c r="D698" s="141" t="s">
        <v>141</v>
      </c>
      <c r="F698" s="142" t="s">
        <v>1120</v>
      </c>
      <c r="I698" s="143"/>
      <c r="L698" s="33"/>
      <c r="M698" s="144"/>
      <c r="T698" s="54"/>
      <c r="AT698" s="18" t="s">
        <v>141</v>
      </c>
      <c r="AU698" s="18" t="s">
        <v>82</v>
      </c>
    </row>
    <row r="699" spans="2:65" s="1" customFormat="1" x14ac:dyDescent="0.2">
      <c r="B699" s="33"/>
      <c r="D699" s="145" t="s">
        <v>143</v>
      </c>
      <c r="F699" s="146" t="s">
        <v>1121</v>
      </c>
      <c r="I699" s="143"/>
      <c r="L699" s="33"/>
      <c r="M699" s="144"/>
      <c r="T699" s="54"/>
      <c r="AT699" s="18" t="s">
        <v>143</v>
      </c>
      <c r="AU699" s="18" t="s">
        <v>82</v>
      </c>
    </row>
    <row r="700" spans="2:65" s="1" customFormat="1" ht="16.5" customHeight="1" x14ac:dyDescent="0.2">
      <c r="B700" s="33"/>
      <c r="C700" s="128" t="s">
        <v>1122</v>
      </c>
      <c r="D700" s="128" t="s">
        <v>134</v>
      </c>
      <c r="E700" s="129" t="s">
        <v>1123</v>
      </c>
      <c r="F700" s="130" t="s">
        <v>1124</v>
      </c>
      <c r="G700" s="131" t="s">
        <v>137</v>
      </c>
      <c r="H700" s="132">
        <v>8</v>
      </c>
      <c r="I700" s="133"/>
      <c r="J700" s="134">
        <f>ROUND(I700*H700,2)</f>
        <v>0</v>
      </c>
      <c r="K700" s="130" t="s">
        <v>138</v>
      </c>
      <c r="L700" s="33"/>
      <c r="M700" s="135" t="s">
        <v>18</v>
      </c>
      <c r="N700" s="136" t="s">
        <v>44</v>
      </c>
      <c r="P700" s="137">
        <f>O700*H700</f>
        <v>0</v>
      </c>
      <c r="Q700" s="137">
        <v>6.0000000000000002E-5</v>
      </c>
      <c r="R700" s="137">
        <f>Q700*H700</f>
        <v>4.8000000000000001E-4</v>
      </c>
      <c r="S700" s="137">
        <v>0</v>
      </c>
      <c r="T700" s="138">
        <f>S700*H700</f>
        <v>0</v>
      </c>
      <c r="AR700" s="139" t="s">
        <v>246</v>
      </c>
      <c r="AT700" s="139" t="s">
        <v>134</v>
      </c>
      <c r="AU700" s="139" t="s">
        <v>82</v>
      </c>
      <c r="AY700" s="18" t="s">
        <v>131</v>
      </c>
      <c r="BE700" s="140">
        <f>IF(N700="základní",J700,0)</f>
        <v>0</v>
      </c>
      <c r="BF700" s="140">
        <f>IF(N700="snížená",J700,0)</f>
        <v>0</v>
      </c>
      <c r="BG700" s="140">
        <f>IF(N700="zákl. přenesená",J700,0)</f>
        <v>0</v>
      </c>
      <c r="BH700" s="140">
        <f>IF(N700="sníž. přenesená",J700,0)</f>
        <v>0</v>
      </c>
      <c r="BI700" s="140">
        <f>IF(N700="nulová",J700,0)</f>
        <v>0</v>
      </c>
      <c r="BJ700" s="18" t="s">
        <v>78</v>
      </c>
      <c r="BK700" s="140">
        <f>ROUND(I700*H700,2)</f>
        <v>0</v>
      </c>
      <c r="BL700" s="18" t="s">
        <v>246</v>
      </c>
      <c r="BM700" s="139" t="s">
        <v>1125</v>
      </c>
    </row>
    <row r="701" spans="2:65" s="1" customFormat="1" x14ac:dyDescent="0.2">
      <c r="B701" s="33"/>
      <c r="D701" s="141" t="s">
        <v>141</v>
      </c>
      <c r="F701" s="142" t="s">
        <v>1126</v>
      </c>
      <c r="I701" s="143"/>
      <c r="L701" s="33"/>
      <c r="M701" s="144"/>
      <c r="T701" s="54"/>
      <c r="AT701" s="18" t="s">
        <v>141</v>
      </c>
      <c r="AU701" s="18" t="s">
        <v>82</v>
      </c>
    </row>
    <row r="702" spans="2:65" s="1" customFormat="1" x14ac:dyDescent="0.2">
      <c r="B702" s="33"/>
      <c r="D702" s="145" t="s">
        <v>143</v>
      </c>
      <c r="F702" s="146" t="s">
        <v>1127</v>
      </c>
      <c r="I702" s="143"/>
      <c r="L702" s="33"/>
      <c r="M702" s="144"/>
      <c r="T702" s="54"/>
      <c r="AT702" s="18" t="s">
        <v>143</v>
      </c>
      <c r="AU702" s="18" t="s">
        <v>82</v>
      </c>
    </row>
    <row r="703" spans="2:65" s="1" customFormat="1" ht="16.5" customHeight="1" x14ac:dyDescent="0.2">
      <c r="B703" s="33"/>
      <c r="C703" s="128" t="s">
        <v>1128</v>
      </c>
      <c r="D703" s="128" t="s">
        <v>134</v>
      </c>
      <c r="E703" s="129" t="s">
        <v>1129</v>
      </c>
      <c r="F703" s="130" t="s">
        <v>1130</v>
      </c>
      <c r="G703" s="131" t="s">
        <v>195</v>
      </c>
      <c r="H703" s="132">
        <v>25</v>
      </c>
      <c r="I703" s="133"/>
      <c r="J703" s="134">
        <f>ROUND(I703*H703,2)</f>
        <v>0</v>
      </c>
      <c r="K703" s="130" t="s">
        <v>138</v>
      </c>
      <c r="L703" s="33"/>
      <c r="M703" s="135" t="s">
        <v>18</v>
      </c>
      <c r="N703" s="136" t="s">
        <v>44</v>
      </c>
      <c r="P703" s="137">
        <f>O703*H703</f>
        <v>0</v>
      </c>
      <c r="Q703" s="137">
        <v>0</v>
      </c>
      <c r="R703" s="137">
        <f>Q703*H703</f>
        <v>0</v>
      </c>
      <c r="S703" s="137">
        <v>0</v>
      </c>
      <c r="T703" s="138">
        <f>S703*H703</f>
        <v>0</v>
      </c>
      <c r="AR703" s="139" t="s">
        <v>246</v>
      </c>
      <c r="AT703" s="139" t="s">
        <v>134</v>
      </c>
      <c r="AU703" s="139" t="s">
        <v>82</v>
      </c>
      <c r="AY703" s="18" t="s">
        <v>131</v>
      </c>
      <c r="BE703" s="140">
        <f>IF(N703="základní",J703,0)</f>
        <v>0</v>
      </c>
      <c r="BF703" s="140">
        <f>IF(N703="snížená",J703,0)</f>
        <v>0</v>
      </c>
      <c r="BG703" s="140">
        <f>IF(N703="zákl. přenesená",J703,0)</f>
        <v>0</v>
      </c>
      <c r="BH703" s="140">
        <f>IF(N703="sníž. přenesená",J703,0)</f>
        <v>0</v>
      </c>
      <c r="BI703" s="140">
        <f>IF(N703="nulová",J703,0)</f>
        <v>0</v>
      </c>
      <c r="BJ703" s="18" t="s">
        <v>78</v>
      </c>
      <c r="BK703" s="140">
        <f>ROUND(I703*H703,2)</f>
        <v>0</v>
      </c>
      <c r="BL703" s="18" t="s">
        <v>246</v>
      </c>
      <c r="BM703" s="139" t="s">
        <v>1131</v>
      </c>
    </row>
    <row r="704" spans="2:65" s="1" customFormat="1" x14ac:dyDescent="0.2">
      <c r="B704" s="33"/>
      <c r="D704" s="141" t="s">
        <v>141</v>
      </c>
      <c r="F704" s="142" t="s">
        <v>1132</v>
      </c>
      <c r="I704" s="143"/>
      <c r="L704" s="33"/>
      <c r="M704" s="144"/>
      <c r="T704" s="54"/>
      <c r="AT704" s="18" t="s">
        <v>141</v>
      </c>
      <c r="AU704" s="18" t="s">
        <v>82</v>
      </c>
    </row>
    <row r="705" spans="2:65" s="1" customFormat="1" x14ac:dyDescent="0.2">
      <c r="B705" s="33"/>
      <c r="D705" s="145" t="s">
        <v>143</v>
      </c>
      <c r="F705" s="146" t="s">
        <v>1133</v>
      </c>
      <c r="I705" s="143"/>
      <c r="L705" s="33"/>
      <c r="M705" s="144"/>
      <c r="T705" s="54"/>
      <c r="AT705" s="18" t="s">
        <v>143</v>
      </c>
      <c r="AU705" s="18" t="s">
        <v>82</v>
      </c>
    </row>
    <row r="706" spans="2:65" s="1" customFormat="1" ht="16.5" customHeight="1" x14ac:dyDescent="0.2">
      <c r="B706" s="33"/>
      <c r="C706" s="128" t="s">
        <v>1134</v>
      </c>
      <c r="D706" s="128" t="s">
        <v>134</v>
      </c>
      <c r="E706" s="129" t="s">
        <v>1135</v>
      </c>
      <c r="F706" s="130" t="s">
        <v>1136</v>
      </c>
      <c r="G706" s="131" t="s">
        <v>195</v>
      </c>
      <c r="H706" s="132">
        <v>27</v>
      </c>
      <c r="I706" s="133"/>
      <c r="J706" s="134">
        <f>ROUND(I706*H706,2)</f>
        <v>0</v>
      </c>
      <c r="K706" s="130" t="s">
        <v>138</v>
      </c>
      <c r="L706" s="33"/>
      <c r="M706" s="135" t="s">
        <v>18</v>
      </c>
      <c r="N706" s="136" t="s">
        <v>44</v>
      </c>
      <c r="P706" s="137">
        <f>O706*H706</f>
        <v>0</v>
      </c>
      <c r="Q706" s="137">
        <v>0</v>
      </c>
      <c r="R706" s="137">
        <f>Q706*H706</f>
        <v>0</v>
      </c>
      <c r="S706" s="137">
        <v>0</v>
      </c>
      <c r="T706" s="138">
        <f>S706*H706</f>
        <v>0</v>
      </c>
      <c r="AR706" s="139" t="s">
        <v>246</v>
      </c>
      <c r="AT706" s="139" t="s">
        <v>134</v>
      </c>
      <c r="AU706" s="139" t="s">
        <v>82</v>
      </c>
      <c r="AY706" s="18" t="s">
        <v>131</v>
      </c>
      <c r="BE706" s="140">
        <f>IF(N706="základní",J706,0)</f>
        <v>0</v>
      </c>
      <c r="BF706" s="140">
        <f>IF(N706="snížená",J706,0)</f>
        <v>0</v>
      </c>
      <c r="BG706" s="140">
        <f>IF(N706="zákl. přenesená",J706,0)</f>
        <v>0</v>
      </c>
      <c r="BH706" s="140">
        <f>IF(N706="sníž. přenesená",J706,0)</f>
        <v>0</v>
      </c>
      <c r="BI706" s="140">
        <f>IF(N706="nulová",J706,0)</f>
        <v>0</v>
      </c>
      <c r="BJ706" s="18" t="s">
        <v>78</v>
      </c>
      <c r="BK706" s="140">
        <f>ROUND(I706*H706,2)</f>
        <v>0</v>
      </c>
      <c r="BL706" s="18" t="s">
        <v>246</v>
      </c>
      <c r="BM706" s="139" t="s">
        <v>1137</v>
      </c>
    </row>
    <row r="707" spans="2:65" s="1" customFormat="1" x14ac:dyDescent="0.2">
      <c r="B707" s="33"/>
      <c r="D707" s="141" t="s">
        <v>141</v>
      </c>
      <c r="F707" s="142" t="s">
        <v>1138</v>
      </c>
      <c r="I707" s="143"/>
      <c r="L707" s="33"/>
      <c r="M707" s="144"/>
      <c r="T707" s="54"/>
      <c r="AT707" s="18" t="s">
        <v>141</v>
      </c>
      <c r="AU707" s="18" t="s">
        <v>82</v>
      </c>
    </row>
    <row r="708" spans="2:65" s="1" customFormat="1" x14ac:dyDescent="0.2">
      <c r="B708" s="33"/>
      <c r="D708" s="145" t="s">
        <v>143</v>
      </c>
      <c r="F708" s="146" t="s">
        <v>1139</v>
      </c>
      <c r="I708" s="143"/>
      <c r="L708" s="33"/>
      <c r="M708" s="144"/>
      <c r="T708" s="54"/>
      <c r="AT708" s="18" t="s">
        <v>143</v>
      </c>
      <c r="AU708" s="18" t="s">
        <v>82</v>
      </c>
    </row>
    <row r="709" spans="2:65" s="1" customFormat="1" ht="16.5" customHeight="1" x14ac:dyDescent="0.2">
      <c r="B709" s="33"/>
      <c r="C709" s="128" t="s">
        <v>1140</v>
      </c>
      <c r="D709" s="128" t="s">
        <v>134</v>
      </c>
      <c r="E709" s="129" t="s">
        <v>1141</v>
      </c>
      <c r="F709" s="130" t="s">
        <v>1142</v>
      </c>
      <c r="G709" s="131" t="s">
        <v>195</v>
      </c>
      <c r="H709" s="132">
        <v>18</v>
      </c>
      <c r="I709" s="133"/>
      <c r="J709" s="134">
        <f>ROUND(I709*H709,2)</f>
        <v>0</v>
      </c>
      <c r="K709" s="130" t="s">
        <v>138</v>
      </c>
      <c r="L709" s="33"/>
      <c r="M709" s="135" t="s">
        <v>18</v>
      </c>
      <c r="N709" s="136" t="s">
        <v>44</v>
      </c>
      <c r="P709" s="137">
        <f>O709*H709</f>
        <v>0</v>
      </c>
      <c r="Q709" s="137">
        <v>0</v>
      </c>
      <c r="R709" s="137">
        <f>Q709*H709</f>
        <v>0</v>
      </c>
      <c r="S709" s="137">
        <v>0</v>
      </c>
      <c r="T709" s="138">
        <f>S709*H709</f>
        <v>0</v>
      </c>
      <c r="AR709" s="139" t="s">
        <v>246</v>
      </c>
      <c r="AT709" s="139" t="s">
        <v>134</v>
      </c>
      <c r="AU709" s="139" t="s">
        <v>82</v>
      </c>
      <c r="AY709" s="18" t="s">
        <v>131</v>
      </c>
      <c r="BE709" s="140">
        <f>IF(N709="základní",J709,0)</f>
        <v>0</v>
      </c>
      <c r="BF709" s="140">
        <f>IF(N709="snížená",J709,0)</f>
        <v>0</v>
      </c>
      <c r="BG709" s="140">
        <f>IF(N709="zákl. přenesená",J709,0)</f>
        <v>0</v>
      </c>
      <c r="BH709" s="140">
        <f>IF(N709="sníž. přenesená",J709,0)</f>
        <v>0</v>
      </c>
      <c r="BI709" s="140">
        <f>IF(N709="nulová",J709,0)</f>
        <v>0</v>
      </c>
      <c r="BJ709" s="18" t="s">
        <v>78</v>
      </c>
      <c r="BK709" s="140">
        <f>ROUND(I709*H709,2)</f>
        <v>0</v>
      </c>
      <c r="BL709" s="18" t="s">
        <v>246</v>
      </c>
      <c r="BM709" s="139" t="s">
        <v>1143</v>
      </c>
    </row>
    <row r="710" spans="2:65" s="1" customFormat="1" x14ac:dyDescent="0.2">
      <c r="B710" s="33"/>
      <c r="D710" s="141" t="s">
        <v>141</v>
      </c>
      <c r="F710" s="142" t="s">
        <v>1144</v>
      </c>
      <c r="I710" s="143"/>
      <c r="L710" s="33"/>
      <c r="M710" s="144"/>
      <c r="T710" s="54"/>
      <c r="AT710" s="18" t="s">
        <v>141</v>
      </c>
      <c r="AU710" s="18" t="s">
        <v>82</v>
      </c>
    </row>
    <row r="711" spans="2:65" s="1" customFormat="1" x14ac:dyDescent="0.2">
      <c r="B711" s="33"/>
      <c r="D711" s="145" t="s">
        <v>143</v>
      </c>
      <c r="F711" s="146" t="s">
        <v>1145</v>
      </c>
      <c r="I711" s="143"/>
      <c r="L711" s="33"/>
      <c r="M711" s="144"/>
      <c r="T711" s="54"/>
      <c r="AT711" s="18" t="s">
        <v>143</v>
      </c>
      <c r="AU711" s="18" t="s">
        <v>82</v>
      </c>
    </row>
    <row r="712" spans="2:65" s="1" customFormat="1" ht="16.5" customHeight="1" x14ac:dyDescent="0.2">
      <c r="B712" s="33"/>
      <c r="C712" s="128" t="s">
        <v>1146</v>
      </c>
      <c r="D712" s="128" t="s">
        <v>134</v>
      </c>
      <c r="E712" s="129" t="s">
        <v>1147</v>
      </c>
      <c r="F712" s="130" t="s">
        <v>1148</v>
      </c>
      <c r="G712" s="131" t="s">
        <v>157</v>
      </c>
      <c r="H712" s="132">
        <v>142.5</v>
      </c>
      <c r="I712" s="133"/>
      <c r="J712" s="134">
        <f>ROUND(I712*H712,2)</f>
        <v>0</v>
      </c>
      <c r="K712" s="130" t="s">
        <v>138</v>
      </c>
      <c r="L712" s="33"/>
      <c r="M712" s="135" t="s">
        <v>18</v>
      </c>
      <c r="N712" s="136" t="s">
        <v>44</v>
      </c>
      <c r="P712" s="137">
        <f>O712*H712</f>
        <v>0</v>
      </c>
      <c r="Q712" s="137">
        <v>0</v>
      </c>
      <c r="R712" s="137">
        <f>Q712*H712</f>
        <v>0</v>
      </c>
      <c r="S712" s="137">
        <v>0</v>
      </c>
      <c r="T712" s="138">
        <f>S712*H712</f>
        <v>0</v>
      </c>
      <c r="AR712" s="139" t="s">
        <v>246</v>
      </c>
      <c r="AT712" s="139" t="s">
        <v>134</v>
      </c>
      <c r="AU712" s="139" t="s">
        <v>82</v>
      </c>
      <c r="AY712" s="18" t="s">
        <v>131</v>
      </c>
      <c r="BE712" s="140">
        <f>IF(N712="základní",J712,0)</f>
        <v>0</v>
      </c>
      <c r="BF712" s="140">
        <f>IF(N712="snížená",J712,0)</f>
        <v>0</v>
      </c>
      <c r="BG712" s="140">
        <f>IF(N712="zákl. přenesená",J712,0)</f>
        <v>0</v>
      </c>
      <c r="BH712" s="140">
        <f>IF(N712="sníž. přenesená",J712,0)</f>
        <v>0</v>
      </c>
      <c r="BI712" s="140">
        <f>IF(N712="nulová",J712,0)</f>
        <v>0</v>
      </c>
      <c r="BJ712" s="18" t="s">
        <v>78</v>
      </c>
      <c r="BK712" s="140">
        <f>ROUND(I712*H712,2)</f>
        <v>0</v>
      </c>
      <c r="BL712" s="18" t="s">
        <v>246</v>
      </c>
      <c r="BM712" s="139" t="s">
        <v>1149</v>
      </c>
    </row>
    <row r="713" spans="2:65" s="1" customFormat="1" x14ac:dyDescent="0.2">
      <c r="B713" s="33"/>
      <c r="D713" s="141" t="s">
        <v>141</v>
      </c>
      <c r="F713" s="142" t="s">
        <v>1150</v>
      </c>
      <c r="I713" s="143"/>
      <c r="L713" s="33"/>
      <c r="M713" s="144"/>
      <c r="T713" s="54"/>
      <c r="AT713" s="18" t="s">
        <v>141</v>
      </c>
      <c r="AU713" s="18" t="s">
        <v>82</v>
      </c>
    </row>
    <row r="714" spans="2:65" s="1" customFormat="1" x14ac:dyDescent="0.2">
      <c r="B714" s="33"/>
      <c r="D714" s="145" t="s">
        <v>143</v>
      </c>
      <c r="F714" s="146" t="s">
        <v>1151</v>
      </c>
      <c r="I714" s="143"/>
      <c r="L714" s="33"/>
      <c r="M714" s="144"/>
      <c r="T714" s="54"/>
      <c r="AT714" s="18" t="s">
        <v>143</v>
      </c>
      <c r="AU714" s="18" t="s">
        <v>82</v>
      </c>
    </row>
    <row r="715" spans="2:65" s="1" customFormat="1" ht="16.5" customHeight="1" x14ac:dyDescent="0.2">
      <c r="B715" s="33"/>
      <c r="C715" s="128" t="s">
        <v>1152</v>
      </c>
      <c r="D715" s="128" t="s">
        <v>134</v>
      </c>
      <c r="E715" s="129" t="s">
        <v>1153</v>
      </c>
      <c r="F715" s="130" t="s">
        <v>1154</v>
      </c>
      <c r="G715" s="131" t="s">
        <v>157</v>
      </c>
      <c r="H715" s="132">
        <v>142.5</v>
      </c>
      <c r="I715" s="133"/>
      <c r="J715" s="134">
        <f>ROUND(I715*H715,2)</f>
        <v>0</v>
      </c>
      <c r="K715" s="130" t="s">
        <v>138</v>
      </c>
      <c r="L715" s="33"/>
      <c r="M715" s="135" t="s">
        <v>18</v>
      </c>
      <c r="N715" s="136" t="s">
        <v>44</v>
      </c>
      <c r="P715" s="137">
        <f>O715*H715</f>
        <v>0</v>
      </c>
      <c r="Q715" s="137">
        <v>1.3999999999999999E-4</v>
      </c>
      <c r="R715" s="137">
        <f>Q715*H715</f>
        <v>1.9949999999999999E-2</v>
      </c>
      <c r="S715" s="137">
        <v>0</v>
      </c>
      <c r="T715" s="138">
        <f>S715*H715</f>
        <v>0</v>
      </c>
      <c r="AR715" s="139" t="s">
        <v>246</v>
      </c>
      <c r="AT715" s="139" t="s">
        <v>134</v>
      </c>
      <c r="AU715" s="139" t="s">
        <v>82</v>
      </c>
      <c r="AY715" s="18" t="s">
        <v>131</v>
      </c>
      <c r="BE715" s="140">
        <f>IF(N715="základní",J715,0)</f>
        <v>0</v>
      </c>
      <c r="BF715" s="140">
        <f>IF(N715="snížená",J715,0)</f>
        <v>0</v>
      </c>
      <c r="BG715" s="140">
        <f>IF(N715="zákl. přenesená",J715,0)</f>
        <v>0</v>
      </c>
      <c r="BH715" s="140">
        <f>IF(N715="sníž. přenesená",J715,0)</f>
        <v>0</v>
      </c>
      <c r="BI715" s="140">
        <f>IF(N715="nulová",J715,0)</f>
        <v>0</v>
      </c>
      <c r="BJ715" s="18" t="s">
        <v>78</v>
      </c>
      <c r="BK715" s="140">
        <f>ROUND(I715*H715,2)</f>
        <v>0</v>
      </c>
      <c r="BL715" s="18" t="s">
        <v>246</v>
      </c>
      <c r="BM715" s="139" t="s">
        <v>1155</v>
      </c>
    </row>
    <row r="716" spans="2:65" s="1" customFormat="1" x14ac:dyDescent="0.2">
      <c r="B716" s="33"/>
      <c r="D716" s="141" t="s">
        <v>141</v>
      </c>
      <c r="F716" s="142" t="s">
        <v>1156</v>
      </c>
      <c r="I716" s="143"/>
      <c r="L716" s="33"/>
      <c r="M716" s="144"/>
      <c r="T716" s="54"/>
      <c r="AT716" s="18" t="s">
        <v>141</v>
      </c>
      <c r="AU716" s="18" t="s">
        <v>82</v>
      </c>
    </row>
    <row r="717" spans="2:65" s="1" customFormat="1" x14ac:dyDescent="0.2">
      <c r="B717" s="33"/>
      <c r="D717" s="145" t="s">
        <v>143</v>
      </c>
      <c r="F717" s="146" t="s">
        <v>1157</v>
      </c>
      <c r="I717" s="143"/>
      <c r="L717" s="33"/>
      <c r="M717" s="144"/>
      <c r="T717" s="54"/>
      <c r="AT717" s="18" t="s">
        <v>143</v>
      </c>
      <c r="AU717" s="18" t="s">
        <v>82</v>
      </c>
    </row>
    <row r="718" spans="2:65" s="1" customFormat="1" ht="16.5" customHeight="1" x14ac:dyDescent="0.2">
      <c r="B718" s="33"/>
      <c r="C718" s="128" t="s">
        <v>1158</v>
      </c>
      <c r="D718" s="128" t="s">
        <v>134</v>
      </c>
      <c r="E718" s="129" t="s">
        <v>1159</v>
      </c>
      <c r="F718" s="130" t="s">
        <v>1160</v>
      </c>
      <c r="G718" s="131" t="s">
        <v>281</v>
      </c>
      <c r="H718" s="132">
        <v>0.217</v>
      </c>
      <c r="I718" s="133"/>
      <c r="J718" s="134">
        <f>ROUND(I718*H718,2)</f>
        <v>0</v>
      </c>
      <c r="K718" s="130" t="s">
        <v>138</v>
      </c>
      <c r="L718" s="33"/>
      <c r="M718" s="135" t="s">
        <v>18</v>
      </c>
      <c r="N718" s="136" t="s">
        <v>44</v>
      </c>
      <c r="P718" s="137">
        <f>O718*H718</f>
        <v>0</v>
      </c>
      <c r="Q718" s="137">
        <v>0</v>
      </c>
      <c r="R718" s="137">
        <f>Q718*H718</f>
        <v>0</v>
      </c>
      <c r="S718" s="137">
        <v>0</v>
      </c>
      <c r="T718" s="138">
        <f>S718*H718</f>
        <v>0</v>
      </c>
      <c r="AR718" s="139" t="s">
        <v>246</v>
      </c>
      <c r="AT718" s="139" t="s">
        <v>134</v>
      </c>
      <c r="AU718" s="139" t="s">
        <v>82</v>
      </c>
      <c r="AY718" s="18" t="s">
        <v>131</v>
      </c>
      <c r="BE718" s="140">
        <f>IF(N718="základní",J718,0)</f>
        <v>0</v>
      </c>
      <c r="BF718" s="140">
        <f>IF(N718="snížená",J718,0)</f>
        <v>0</v>
      </c>
      <c r="BG718" s="140">
        <f>IF(N718="zákl. přenesená",J718,0)</f>
        <v>0</v>
      </c>
      <c r="BH718" s="140">
        <f>IF(N718="sníž. přenesená",J718,0)</f>
        <v>0</v>
      </c>
      <c r="BI718" s="140">
        <f>IF(N718="nulová",J718,0)</f>
        <v>0</v>
      </c>
      <c r="BJ718" s="18" t="s">
        <v>78</v>
      </c>
      <c r="BK718" s="140">
        <f>ROUND(I718*H718,2)</f>
        <v>0</v>
      </c>
      <c r="BL718" s="18" t="s">
        <v>246</v>
      </c>
      <c r="BM718" s="139" t="s">
        <v>1161</v>
      </c>
    </row>
    <row r="719" spans="2:65" s="1" customFormat="1" ht="19.5" x14ac:dyDescent="0.2">
      <c r="B719" s="33"/>
      <c r="D719" s="141" t="s">
        <v>141</v>
      </c>
      <c r="F719" s="142" t="s">
        <v>1162</v>
      </c>
      <c r="I719" s="143"/>
      <c r="L719" s="33"/>
      <c r="M719" s="144"/>
      <c r="T719" s="54"/>
      <c r="AT719" s="18" t="s">
        <v>141</v>
      </c>
      <c r="AU719" s="18" t="s">
        <v>82</v>
      </c>
    </row>
    <row r="720" spans="2:65" s="1" customFormat="1" x14ac:dyDescent="0.2">
      <c r="B720" s="33"/>
      <c r="D720" s="145" t="s">
        <v>143</v>
      </c>
      <c r="F720" s="146" t="s">
        <v>1163</v>
      </c>
      <c r="I720" s="143"/>
      <c r="L720" s="33"/>
      <c r="M720" s="144"/>
      <c r="T720" s="54"/>
      <c r="AT720" s="18" t="s">
        <v>143</v>
      </c>
      <c r="AU720" s="18" t="s">
        <v>82</v>
      </c>
    </row>
    <row r="721" spans="2:65" s="1" customFormat="1" ht="16.5" customHeight="1" x14ac:dyDescent="0.2">
      <c r="B721" s="33"/>
      <c r="C721" s="128" t="s">
        <v>1164</v>
      </c>
      <c r="D721" s="128" t="s">
        <v>134</v>
      </c>
      <c r="E721" s="129" t="s">
        <v>1165</v>
      </c>
      <c r="F721" s="130" t="s">
        <v>1166</v>
      </c>
      <c r="G721" s="131" t="s">
        <v>281</v>
      </c>
      <c r="H721" s="132">
        <v>0.217</v>
      </c>
      <c r="I721" s="133"/>
      <c r="J721" s="134">
        <f>ROUND(I721*H721,2)</f>
        <v>0</v>
      </c>
      <c r="K721" s="130" t="s">
        <v>138</v>
      </c>
      <c r="L721" s="33"/>
      <c r="M721" s="135" t="s">
        <v>18</v>
      </c>
      <c r="N721" s="136" t="s">
        <v>44</v>
      </c>
      <c r="P721" s="137">
        <f>O721*H721</f>
        <v>0</v>
      </c>
      <c r="Q721" s="137">
        <v>0</v>
      </c>
      <c r="R721" s="137">
        <f>Q721*H721</f>
        <v>0</v>
      </c>
      <c r="S721" s="137">
        <v>0</v>
      </c>
      <c r="T721" s="138">
        <f>S721*H721</f>
        <v>0</v>
      </c>
      <c r="AR721" s="139" t="s">
        <v>246</v>
      </c>
      <c r="AT721" s="139" t="s">
        <v>134</v>
      </c>
      <c r="AU721" s="139" t="s">
        <v>82</v>
      </c>
      <c r="AY721" s="18" t="s">
        <v>131</v>
      </c>
      <c r="BE721" s="140">
        <f>IF(N721="základní",J721,0)</f>
        <v>0</v>
      </c>
      <c r="BF721" s="140">
        <f>IF(N721="snížená",J721,0)</f>
        <v>0</v>
      </c>
      <c r="BG721" s="140">
        <f>IF(N721="zákl. přenesená",J721,0)</f>
        <v>0</v>
      </c>
      <c r="BH721" s="140">
        <f>IF(N721="sníž. přenesená",J721,0)</f>
        <v>0</v>
      </c>
      <c r="BI721" s="140">
        <f>IF(N721="nulová",J721,0)</f>
        <v>0</v>
      </c>
      <c r="BJ721" s="18" t="s">
        <v>78</v>
      </c>
      <c r="BK721" s="140">
        <f>ROUND(I721*H721,2)</f>
        <v>0</v>
      </c>
      <c r="BL721" s="18" t="s">
        <v>246</v>
      </c>
      <c r="BM721" s="139" t="s">
        <v>1167</v>
      </c>
    </row>
    <row r="722" spans="2:65" s="1" customFormat="1" ht="19.5" x14ac:dyDescent="0.2">
      <c r="B722" s="33"/>
      <c r="D722" s="141" t="s">
        <v>141</v>
      </c>
      <c r="F722" s="142" t="s">
        <v>1168</v>
      </c>
      <c r="I722" s="143"/>
      <c r="L722" s="33"/>
      <c r="M722" s="144"/>
      <c r="T722" s="54"/>
      <c r="AT722" s="18" t="s">
        <v>141</v>
      </c>
      <c r="AU722" s="18" t="s">
        <v>82</v>
      </c>
    </row>
    <row r="723" spans="2:65" s="1" customFormat="1" x14ac:dyDescent="0.2">
      <c r="B723" s="33"/>
      <c r="D723" s="145" t="s">
        <v>143</v>
      </c>
      <c r="F723" s="146" t="s">
        <v>1169</v>
      </c>
      <c r="I723" s="143"/>
      <c r="L723" s="33"/>
      <c r="M723" s="144"/>
      <c r="T723" s="54"/>
      <c r="AT723" s="18" t="s">
        <v>143</v>
      </c>
      <c r="AU723" s="18" t="s">
        <v>82</v>
      </c>
    </row>
    <row r="724" spans="2:65" s="11" customFormat="1" ht="22.9" customHeight="1" x14ac:dyDescent="0.2">
      <c r="B724" s="116"/>
      <c r="D724" s="117" t="s">
        <v>72</v>
      </c>
      <c r="E724" s="126" t="s">
        <v>1170</v>
      </c>
      <c r="F724" s="126" t="s">
        <v>1171</v>
      </c>
      <c r="I724" s="119"/>
      <c r="J724" s="127">
        <f>BK724</f>
        <v>0</v>
      </c>
      <c r="L724" s="116"/>
      <c r="M724" s="121"/>
      <c r="P724" s="122">
        <f>SUM(P725:P775)</f>
        <v>0</v>
      </c>
      <c r="R724" s="122">
        <f>SUM(R725:R775)</f>
        <v>0.65693999999999997</v>
      </c>
      <c r="T724" s="123">
        <f>SUM(T725:T775)</f>
        <v>0.50039999999999996</v>
      </c>
      <c r="AR724" s="117" t="s">
        <v>82</v>
      </c>
      <c r="AT724" s="124" t="s">
        <v>72</v>
      </c>
      <c r="AU724" s="124" t="s">
        <v>78</v>
      </c>
      <c r="AY724" s="117" t="s">
        <v>131</v>
      </c>
      <c r="BK724" s="125">
        <f>SUM(BK725:BK775)</f>
        <v>0</v>
      </c>
    </row>
    <row r="725" spans="2:65" s="1" customFormat="1" ht="16.5" customHeight="1" x14ac:dyDescent="0.2">
      <c r="B725" s="33"/>
      <c r="C725" s="128" t="s">
        <v>1172</v>
      </c>
      <c r="D725" s="128" t="s">
        <v>134</v>
      </c>
      <c r="E725" s="129" t="s">
        <v>1173</v>
      </c>
      <c r="F725" s="130" t="s">
        <v>1174</v>
      </c>
      <c r="G725" s="131" t="s">
        <v>137</v>
      </c>
      <c r="H725" s="132">
        <v>1</v>
      </c>
      <c r="I725" s="133"/>
      <c r="J725" s="134">
        <f>ROUND(I725*H725,2)</f>
        <v>0</v>
      </c>
      <c r="K725" s="130" t="s">
        <v>138</v>
      </c>
      <c r="L725" s="33"/>
      <c r="M725" s="135" t="s">
        <v>18</v>
      </c>
      <c r="N725" s="136" t="s">
        <v>44</v>
      </c>
      <c r="P725" s="137">
        <f>O725*H725</f>
        <v>0</v>
      </c>
      <c r="Q725" s="137">
        <v>4.4000000000000002E-4</v>
      </c>
      <c r="R725" s="137">
        <f>Q725*H725</f>
        <v>4.4000000000000002E-4</v>
      </c>
      <c r="S725" s="137">
        <v>0</v>
      </c>
      <c r="T725" s="138">
        <f>S725*H725</f>
        <v>0</v>
      </c>
      <c r="AR725" s="139" t="s">
        <v>246</v>
      </c>
      <c r="AT725" s="139" t="s">
        <v>134</v>
      </c>
      <c r="AU725" s="139" t="s">
        <v>82</v>
      </c>
      <c r="AY725" s="18" t="s">
        <v>131</v>
      </c>
      <c r="BE725" s="140">
        <f>IF(N725="základní",J725,0)</f>
        <v>0</v>
      </c>
      <c r="BF725" s="140">
        <f>IF(N725="snížená",J725,0)</f>
        <v>0</v>
      </c>
      <c r="BG725" s="140">
        <f>IF(N725="zákl. přenesená",J725,0)</f>
        <v>0</v>
      </c>
      <c r="BH725" s="140">
        <f>IF(N725="sníž. přenesená",J725,0)</f>
        <v>0</v>
      </c>
      <c r="BI725" s="140">
        <f>IF(N725="nulová",J725,0)</f>
        <v>0</v>
      </c>
      <c r="BJ725" s="18" t="s">
        <v>78</v>
      </c>
      <c r="BK725" s="140">
        <f>ROUND(I725*H725,2)</f>
        <v>0</v>
      </c>
      <c r="BL725" s="18" t="s">
        <v>246</v>
      </c>
      <c r="BM725" s="139" t="s">
        <v>1175</v>
      </c>
    </row>
    <row r="726" spans="2:65" s="1" customFormat="1" x14ac:dyDescent="0.2">
      <c r="B726" s="33"/>
      <c r="D726" s="141" t="s">
        <v>141</v>
      </c>
      <c r="F726" s="142" t="s">
        <v>1176</v>
      </c>
      <c r="I726" s="143"/>
      <c r="L726" s="33"/>
      <c r="M726" s="144"/>
      <c r="T726" s="54"/>
      <c r="AT726" s="18" t="s">
        <v>141</v>
      </c>
      <c r="AU726" s="18" t="s">
        <v>82</v>
      </c>
    </row>
    <row r="727" spans="2:65" s="1" customFormat="1" x14ac:dyDescent="0.2">
      <c r="B727" s="33"/>
      <c r="D727" s="145" t="s">
        <v>143</v>
      </c>
      <c r="F727" s="146" t="s">
        <v>1177</v>
      </c>
      <c r="I727" s="143"/>
      <c r="L727" s="33"/>
      <c r="M727" s="144"/>
      <c r="T727" s="54"/>
      <c r="AT727" s="18" t="s">
        <v>143</v>
      </c>
      <c r="AU727" s="18" t="s">
        <v>82</v>
      </c>
    </row>
    <row r="728" spans="2:65" s="1" customFormat="1" ht="24.2" customHeight="1" x14ac:dyDescent="0.2">
      <c r="B728" s="33"/>
      <c r="C728" s="167" t="s">
        <v>1178</v>
      </c>
      <c r="D728" s="167" t="s">
        <v>180</v>
      </c>
      <c r="E728" s="168" t="s">
        <v>1179</v>
      </c>
      <c r="F728" s="169" t="s">
        <v>1180</v>
      </c>
      <c r="G728" s="170" t="s">
        <v>137</v>
      </c>
      <c r="H728" s="171">
        <v>1</v>
      </c>
      <c r="I728" s="172"/>
      <c r="J728" s="173">
        <f>ROUND(I728*H728,2)</f>
        <v>0</v>
      </c>
      <c r="K728" s="169" t="s">
        <v>138</v>
      </c>
      <c r="L728" s="174"/>
      <c r="M728" s="175" t="s">
        <v>18</v>
      </c>
      <c r="N728" s="176" t="s">
        <v>44</v>
      </c>
      <c r="P728" s="137">
        <f>O728*H728</f>
        <v>0</v>
      </c>
      <c r="Q728" s="137">
        <v>0.03</v>
      </c>
      <c r="R728" s="137">
        <f>Q728*H728</f>
        <v>0.03</v>
      </c>
      <c r="S728" s="137">
        <v>0</v>
      </c>
      <c r="T728" s="138">
        <f>S728*H728</f>
        <v>0</v>
      </c>
      <c r="AR728" s="139" t="s">
        <v>359</v>
      </c>
      <c r="AT728" s="139" t="s">
        <v>180</v>
      </c>
      <c r="AU728" s="139" t="s">
        <v>82</v>
      </c>
      <c r="AY728" s="18" t="s">
        <v>131</v>
      </c>
      <c r="BE728" s="140">
        <f>IF(N728="základní",J728,0)</f>
        <v>0</v>
      </c>
      <c r="BF728" s="140">
        <f>IF(N728="snížená",J728,0)</f>
        <v>0</v>
      </c>
      <c r="BG728" s="140">
        <f>IF(N728="zákl. přenesená",J728,0)</f>
        <v>0</v>
      </c>
      <c r="BH728" s="140">
        <f>IF(N728="sníž. přenesená",J728,0)</f>
        <v>0</v>
      </c>
      <c r="BI728" s="140">
        <f>IF(N728="nulová",J728,0)</f>
        <v>0</v>
      </c>
      <c r="BJ728" s="18" t="s">
        <v>78</v>
      </c>
      <c r="BK728" s="140">
        <f>ROUND(I728*H728,2)</f>
        <v>0</v>
      </c>
      <c r="BL728" s="18" t="s">
        <v>246</v>
      </c>
      <c r="BM728" s="139" t="s">
        <v>1181</v>
      </c>
    </row>
    <row r="729" spans="2:65" s="1" customFormat="1" x14ac:dyDescent="0.2">
      <c r="B729" s="33"/>
      <c r="D729" s="141" t="s">
        <v>141</v>
      </c>
      <c r="F729" s="142" t="s">
        <v>1180</v>
      </c>
      <c r="I729" s="143"/>
      <c r="L729" s="33"/>
      <c r="M729" s="144"/>
      <c r="T729" s="54"/>
      <c r="AT729" s="18" t="s">
        <v>141</v>
      </c>
      <c r="AU729" s="18" t="s">
        <v>82</v>
      </c>
    </row>
    <row r="730" spans="2:65" s="1" customFormat="1" ht="16.5" customHeight="1" x14ac:dyDescent="0.2">
      <c r="B730" s="33"/>
      <c r="C730" s="128" t="s">
        <v>1182</v>
      </c>
      <c r="D730" s="128" t="s">
        <v>134</v>
      </c>
      <c r="E730" s="129" t="s">
        <v>1183</v>
      </c>
      <c r="F730" s="130" t="s">
        <v>1184</v>
      </c>
      <c r="G730" s="131" t="s">
        <v>195</v>
      </c>
      <c r="H730" s="132">
        <v>74</v>
      </c>
      <c r="I730" s="133"/>
      <c r="J730" s="134">
        <f>ROUND(I730*H730,2)</f>
        <v>0</v>
      </c>
      <c r="K730" s="130" t="s">
        <v>138</v>
      </c>
      <c r="L730" s="33"/>
      <c r="M730" s="135" t="s">
        <v>18</v>
      </c>
      <c r="N730" s="136" t="s">
        <v>44</v>
      </c>
      <c r="P730" s="137">
        <f>O730*H730</f>
        <v>0</v>
      </c>
      <c r="Q730" s="137">
        <v>0</v>
      </c>
      <c r="R730" s="137">
        <f>Q730*H730</f>
        <v>0</v>
      </c>
      <c r="S730" s="137">
        <v>0</v>
      </c>
      <c r="T730" s="138">
        <f>S730*H730</f>
        <v>0</v>
      </c>
      <c r="AR730" s="139" t="s">
        <v>246</v>
      </c>
      <c r="AT730" s="139" t="s">
        <v>134</v>
      </c>
      <c r="AU730" s="139" t="s">
        <v>82</v>
      </c>
      <c r="AY730" s="18" t="s">
        <v>131</v>
      </c>
      <c r="BE730" s="140">
        <f>IF(N730="základní",J730,0)</f>
        <v>0</v>
      </c>
      <c r="BF730" s="140">
        <f>IF(N730="snížená",J730,0)</f>
        <v>0</v>
      </c>
      <c r="BG730" s="140">
        <f>IF(N730="zákl. přenesená",J730,0)</f>
        <v>0</v>
      </c>
      <c r="BH730" s="140">
        <f>IF(N730="sníž. přenesená",J730,0)</f>
        <v>0</v>
      </c>
      <c r="BI730" s="140">
        <f>IF(N730="nulová",J730,0)</f>
        <v>0</v>
      </c>
      <c r="BJ730" s="18" t="s">
        <v>78</v>
      </c>
      <c r="BK730" s="140">
        <f>ROUND(I730*H730,2)</f>
        <v>0</v>
      </c>
      <c r="BL730" s="18" t="s">
        <v>246</v>
      </c>
      <c r="BM730" s="139" t="s">
        <v>1185</v>
      </c>
    </row>
    <row r="731" spans="2:65" s="1" customFormat="1" x14ac:dyDescent="0.2">
      <c r="B731" s="33"/>
      <c r="D731" s="141" t="s">
        <v>141</v>
      </c>
      <c r="F731" s="142" t="s">
        <v>1186</v>
      </c>
      <c r="I731" s="143"/>
      <c r="L731" s="33"/>
      <c r="M731" s="144"/>
      <c r="T731" s="54"/>
      <c r="AT731" s="18" t="s">
        <v>141</v>
      </c>
      <c r="AU731" s="18" t="s">
        <v>82</v>
      </c>
    </row>
    <row r="732" spans="2:65" s="1" customFormat="1" x14ac:dyDescent="0.2">
      <c r="B732" s="33"/>
      <c r="D732" s="145" t="s">
        <v>143</v>
      </c>
      <c r="F732" s="146" t="s">
        <v>1187</v>
      </c>
      <c r="I732" s="143"/>
      <c r="L732" s="33"/>
      <c r="M732" s="144"/>
      <c r="T732" s="54"/>
      <c r="AT732" s="18" t="s">
        <v>143</v>
      </c>
      <c r="AU732" s="18" t="s">
        <v>82</v>
      </c>
    </row>
    <row r="733" spans="2:65" s="13" customFormat="1" x14ac:dyDescent="0.2">
      <c r="B733" s="154"/>
      <c r="D733" s="141" t="s">
        <v>151</v>
      </c>
      <c r="E733" s="155" t="s">
        <v>18</v>
      </c>
      <c r="F733" s="156" t="s">
        <v>570</v>
      </c>
      <c r="H733" s="155" t="s">
        <v>18</v>
      </c>
      <c r="I733" s="157"/>
      <c r="L733" s="154"/>
      <c r="M733" s="158"/>
      <c r="T733" s="159"/>
      <c r="AT733" s="155" t="s">
        <v>151</v>
      </c>
      <c r="AU733" s="155" t="s">
        <v>82</v>
      </c>
      <c r="AV733" s="13" t="s">
        <v>78</v>
      </c>
      <c r="AW733" s="13" t="s">
        <v>32</v>
      </c>
      <c r="AX733" s="13" t="s">
        <v>73</v>
      </c>
      <c r="AY733" s="155" t="s">
        <v>131</v>
      </c>
    </row>
    <row r="734" spans="2:65" s="12" customFormat="1" x14ac:dyDescent="0.2">
      <c r="B734" s="147"/>
      <c r="D734" s="141" t="s">
        <v>151</v>
      </c>
      <c r="E734" s="148" t="s">
        <v>18</v>
      </c>
      <c r="F734" s="149" t="s">
        <v>1188</v>
      </c>
      <c r="H734" s="150">
        <v>74</v>
      </c>
      <c r="I734" s="151"/>
      <c r="L734" s="147"/>
      <c r="M734" s="152"/>
      <c r="T734" s="153"/>
      <c r="AT734" s="148" t="s">
        <v>151</v>
      </c>
      <c r="AU734" s="148" t="s">
        <v>82</v>
      </c>
      <c r="AV734" s="12" t="s">
        <v>82</v>
      </c>
      <c r="AW734" s="12" t="s">
        <v>32</v>
      </c>
      <c r="AX734" s="12" t="s">
        <v>78</v>
      </c>
      <c r="AY734" s="148" t="s">
        <v>131</v>
      </c>
    </row>
    <row r="735" spans="2:65" s="1" customFormat="1" ht="16.5" customHeight="1" x14ac:dyDescent="0.2">
      <c r="B735" s="33"/>
      <c r="C735" s="167" t="s">
        <v>1189</v>
      </c>
      <c r="D735" s="167" t="s">
        <v>180</v>
      </c>
      <c r="E735" s="168" t="s">
        <v>1190</v>
      </c>
      <c r="F735" s="169" t="s">
        <v>1191</v>
      </c>
      <c r="G735" s="170" t="s">
        <v>147</v>
      </c>
      <c r="H735" s="171">
        <v>0.10199999999999999</v>
      </c>
      <c r="I735" s="172"/>
      <c r="J735" s="173">
        <f>ROUND(I735*H735,2)</f>
        <v>0</v>
      </c>
      <c r="K735" s="169" t="s">
        <v>138</v>
      </c>
      <c r="L735" s="174"/>
      <c r="M735" s="175" t="s">
        <v>18</v>
      </c>
      <c r="N735" s="176" t="s">
        <v>44</v>
      </c>
      <c r="P735" s="137">
        <f>O735*H735</f>
        <v>0</v>
      </c>
      <c r="Q735" s="137">
        <v>0.55000000000000004</v>
      </c>
      <c r="R735" s="137">
        <f>Q735*H735</f>
        <v>5.6100000000000004E-2</v>
      </c>
      <c r="S735" s="137">
        <v>0</v>
      </c>
      <c r="T735" s="138">
        <f>S735*H735</f>
        <v>0</v>
      </c>
      <c r="AR735" s="139" t="s">
        <v>359</v>
      </c>
      <c r="AT735" s="139" t="s">
        <v>180</v>
      </c>
      <c r="AU735" s="139" t="s">
        <v>82</v>
      </c>
      <c r="AY735" s="18" t="s">
        <v>131</v>
      </c>
      <c r="BE735" s="140">
        <f>IF(N735="základní",J735,0)</f>
        <v>0</v>
      </c>
      <c r="BF735" s="140">
        <f>IF(N735="snížená",J735,0)</f>
        <v>0</v>
      </c>
      <c r="BG735" s="140">
        <f>IF(N735="zákl. přenesená",J735,0)</f>
        <v>0</v>
      </c>
      <c r="BH735" s="140">
        <f>IF(N735="sníž. přenesená",J735,0)</f>
        <v>0</v>
      </c>
      <c r="BI735" s="140">
        <f>IF(N735="nulová",J735,0)</f>
        <v>0</v>
      </c>
      <c r="BJ735" s="18" t="s">
        <v>78</v>
      </c>
      <c r="BK735" s="140">
        <f>ROUND(I735*H735,2)</f>
        <v>0</v>
      </c>
      <c r="BL735" s="18" t="s">
        <v>246</v>
      </c>
      <c r="BM735" s="139" t="s">
        <v>1192</v>
      </c>
    </row>
    <row r="736" spans="2:65" s="1" customFormat="1" x14ac:dyDescent="0.2">
      <c r="B736" s="33"/>
      <c r="D736" s="141" t="s">
        <v>141</v>
      </c>
      <c r="F736" s="142" t="s">
        <v>1191</v>
      </c>
      <c r="I736" s="143"/>
      <c r="L736" s="33"/>
      <c r="M736" s="144"/>
      <c r="T736" s="54"/>
      <c r="AT736" s="18" t="s">
        <v>141</v>
      </c>
      <c r="AU736" s="18" t="s">
        <v>82</v>
      </c>
    </row>
    <row r="737" spans="2:65" s="12" customFormat="1" x14ac:dyDescent="0.2">
      <c r="B737" s="147"/>
      <c r="D737" s="141" t="s">
        <v>151</v>
      </c>
      <c r="E737" s="148" t="s">
        <v>18</v>
      </c>
      <c r="F737" s="149" t="s">
        <v>1193</v>
      </c>
      <c r="H737" s="150">
        <v>9.2999999999999999E-2</v>
      </c>
      <c r="I737" s="151"/>
      <c r="L737" s="147"/>
      <c r="M737" s="152"/>
      <c r="T737" s="153"/>
      <c r="AT737" s="148" t="s">
        <v>151</v>
      </c>
      <c r="AU737" s="148" t="s">
        <v>82</v>
      </c>
      <c r="AV737" s="12" t="s">
        <v>82</v>
      </c>
      <c r="AW737" s="12" t="s">
        <v>32</v>
      </c>
      <c r="AX737" s="12" t="s">
        <v>78</v>
      </c>
      <c r="AY737" s="148" t="s">
        <v>131</v>
      </c>
    </row>
    <row r="738" spans="2:65" s="12" customFormat="1" x14ac:dyDescent="0.2">
      <c r="B738" s="147"/>
      <c r="D738" s="141" t="s">
        <v>151</v>
      </c>
      <c r="F738" s="149" t="s">
        <v>1194</v>
      </c>
      <c r="H738" s="150">
        <v>0.10199999999999999</v>
      </c>
      <c r="I738" s="151"/>
      <c r="L738" s="147"/>
      <c r="M738" s="152"/>
      <c r="T738" s="153"/>
      <c r="AT738" s="148" t="s">
        <v>151</v>
      </c>
      <c r="AU738" s="148" t="s">
        <v>82</v>
      </c>
      <c r="AV738" s="12" t="s">
        <v>82</v>
      </c>
      <c r="AW738" s="12" t="s">
        <v>4</v>
      </c>
      <c r="AX738" s="12" t="s">
        <v>78</v>
      </c>
      <c r="AY738" s="148" t="s">
        <v>131</v>
      </c>
    </row>
    <row r="739" spans="2:65" s="1" customFormat="1" ht="16.5" customHeight="1" x14ac:dyDescent="0.2">
      <c r="B739" s="33"/>
      <c r="C739" s="167" t="s">
        <v>1195</v>
      </c>
      <c r="D739" s="167" t="s">
        <v>180</v>
      </c>
      <c r="E739" s="168" t="s">
        <v>704</v>
      </c>
      <c r="F739" s="169" t="s">
        <v>705</v>
      </c>
      <c r="G739" s="170" t="s">
        <v>147</v>
      </c>
      <c r="H739" s="171">
        <v>0.24399999999999999</v>
      </c>
      <c r="I739" s="172"/>
      <c r="J739" s="173">
        <f>ROUND(I739*H739,2)</f>
        <v>0</v>
      </c>
      <c r="K739" s="169" t="s">
        <v>138</v>
      </c>
      <c r="L739" s="174"/>
      <c r="M739" s="175" t="s">
        <v>18</v>
      </c>
      <c r="N739" s="176" t="s">
        <v>44</v>
      </c>
      <c r="P739" s="137">
        <f>O739*H739</f>
        <v>0</v>
      </c>
      <c r="Q739" s="137">
        <v>0.55000000000000004</v>
      </c>
      <c r="R739" s="137">
        <f>Q739*H739</f>
        <v>0.13420000000000001</v>
      </c>
      <c r="S739" s="137">
        <v>0</v>
      </c>
      <c r="T739" s="138">
        <f>S739*H739</f>
        <v>0</v>
      </c>
      <c r="AR739" s="139" t="s">
        <v>359</v>
      </c>
      <c r="AT739" s="139" t="s">
        <v>180</v>
      </c>
      <c r="AU739" s="139" t="s">
        <v>82</v>
      </c>
      <c r="AY739" s="18" t="s">
        <v>131</v>
      </c>
      <c r="BE739" s="140">
        <f>IF(N739="základní",J739,0)</f>
        <v>0</v>
      </c>
      <c r="BF739" s="140">
        <f>IF(N739="snížená",J739,0)</f>
        <v>0</v>
      </c>
      <c r="BG739" s="140">
        <f>IF(N739="zákl. přenesená",J739,0)</f>
        <v>0</v>
      </c>
      <c r="BH739" s="140">
        <f>IF(N739="sníž. přenesená",J739,0)</f>
        <v>0</v>
      </c>
      <c r="BI739" s="140">
        <f>IF(N739="nulová",J739,0)</f>
        <v>0</v>
      </c>
      <c r="BJ739" s="18" t="s">
        <v>78</v>
      </c>
      <c r="BK739" s="140">
        <f>ROUND(I739*H739,2)</f>
        <v>0</v>
      </c>
      <c r="BL739" s="18" t="s">
        <v>246</v>
      </c>
      <c r="BM739" s="139" t="s">
        <v>1196</v>
      </c>
    </row>
    <row r="740" spans="2:65" s="1" customFormat="1" x14ac:dyDescent="0.2">
      <c r="B740" s="33"/>
      <c r="D740" s="141" t="s">
        <v>141</v>
      </c>
      <c r="F740" s="142" t="s">
        <v>705</v>
      </c>
      <c r="I740" s="143"/>
      <c r="L740" s="33"/>
      <c r="M740" s="144"/>
      <c r="T740" s="54"/>
      <c r="AT740" s="18" t="s">
        <v>141</v>
      </c>
      <c r="AU740" s="18" t="s">
        <v>82</v>
      </c>
    </row>
    <row r="741" spans="2:65" s="12" customFormat="1" x14ac:dyDescent="0.2">
      <c r="B741" s="147"/>
      <c r="D741" s="141" t="s">
        <v>151</v>
      </c>
      <c r="E741" s="148" t="s">
        <v>18</v>
      </c>
      <c r="F741" s="149" t="s">
        <v>1197</v>
      </c>
      <c r="H741" s="150">
        <v>0.222</v>
      </c>
      <c r="I741" s="151"/>
      <c r="L741" s="147"/>
      <c r="M741" s="152"/>
      <c r="T741" s="153"/>
      <c r="AT741" s="148" t="s">
        <v>151</v>
      </c>
      <c r="AU741" s="148" t="s">
        <v>82</v>
      </c>
      <c r="AV741" s="12" t="s">
        <v>82</v>
      </c>
      <c r="AW741" s="12" t="s">
        <v>32</v>
      </c>
      <c r="AX741" s="12" t="s">
        <v>78</v>
      </c>
      <c r="AY741" s="148" t="s">
        <v>131</v>
      </c>
    </row>
    <row r="742" spans="2:65" s="12" customFormat="1" x14ac:dyDescent="0.2">
      <c r="B742" s="147"/>
      <c r="D742" s="141" t="s">
        <v>151</v>
      </c>
      <c r="F742" s="149" t="s">
        <v>1198</v>
      </c>
      <c r="H742" s="150">
        <v>0.24399999999999999</v>
      </c>
      <c r="I742" s="151"/>
      <c r="L742" s="147"/>
      <c r="M742" s="152"/>
      <c r="T742" s="153"/>
      <c r="AT742" s="148" t="s">
        <v>151</v>
      </c>
      <c r="AU742" s="148" t="s">
        <v>82</v>
      </c>
      <c r="AV742" s="12" t="s">
        <v>82</v>
      </c>
      <c r="AW742" s="12" t="s">
        <v>4</v>
      </c>
      <c r="AX742" s="12" t="s">
        <v>78</v>
      </c>
      <c r="AY742" s="148" t="s">
        <v>131</v>
      </c>
    </row>
    <row r="743" spans="2:65" s="1" customFormat="1" ht="16.5" customHeight="1" x14ac:dyDescent="0.2">
      <c r="B743" s="33"/>
      <c r="C743" s="128" t="s">
        <v>1199</v>
      </c>
      <c r="D743" s="128" t="s">
        <v>134</v>
      </c>
      <c r="E743" s="129" t="s">
        <v>1200</v>
      </c>
      <c r="F743" s="130" t="s">
        <v>1201</v>
      </c>
      <c r="G743" s="131" t="s">
        <v>137</v>
      </c>
      <c r="H743" s="132">
        <v>4</v>
      </c>
      <c r="I743" s="133"/>
      <c r="J743" s="134">
        <f>ROUND(I743*H743,2)</f>
        <v>0</v>
      </c>
      <c r="K743" s="130" t="s">
        <v>138</v>
      </c>
      <c r="L743" s="33"/>
      <c r="M743" s="135" t="s">
        <v>18</v>
      </c>
      <c r="N743" s="136" t="s">
        <v>44</v>
      </c>
      <c r="P743" s="137">
        <f>O743*H743</f>
        <v>0</v>
      </c>
      <c r="Q743" s="137">
        <v>2.5999999999999998E-4</v>
      </c>
      <c r="R743" s="137">
        <f>Q743*H743</f>
        <v>1.0399999999999999E-3</v>
      </c>
      <c r="S743" s="137">
        <v>0</v>
      </c>
      <c r="T743" s="138">
        <f>S743*H743</f>
        <v>0</v>
      </c>
      <c r="AR743" s="139" t="s">
        <v>246</v>
      </c>
      <c r="AT743" s="139" t="s">
        <v>134</v>
      </c>
      <c r="AU743" s="139" t="s">
        <v>82</v>
      </c>
      <c r="AY743" s="18" t="s">
        <v>131</v>
      </c>
      <c r="BE743" s="140">
        <f>IF(N743="základní",J743,0)</f>
        <v>0</v>
      </c>
      <c r="BF743" s="140">
        <f>IF(N743="snížená",J743,0)</f>
        <v>0</v>
      </c>
      <c r="BG743" s="140">
        <f>IF(N743="zákl. přenesená",J743,0)</f>
        <v>0</v>
      </c>
      <c r="BH743" s="140">
        <f>IF(N743="sníž. přenesená",J743,0)</f>
        <v>0</v>
      </c>
      <c r="BI743" s="140">
        <f>IF(N743="nulová",J743,0)</f>
        <v>0</v>
      </c>
      <c r="BJ743" s="18" t="s">
        <v>78</v>
      </c>
      <c r="BK743" s="140">
        <f>ROUND(I743*H743,2)</f>
        <v>0</v>
      </c>
      <c r="BL743" s="18" t="s">
        <v>246</v>
      </c>
      <c r="BM743" s="139" t="s">
        <v>1202</v>
      </c>
    </row>
    <row r="744" spans="2:65" s="1" customFormat="1" ht="19.5" x14ac:dyDescent="0.2">
      <c r="B744" s="33"/>
      <c r="D744" s="141" t="s">
        <v>141</v>
      </c>
      <c r="F744" s="142" t="s">
        <v>1203</v>
      </c>
      <c r="I744" s="143"/>
      <c r="L744" s="33"/>
      <c r="M744" s="144"/>
      <c r="T744" s="54"/>
      <c r="AT744" s="18" t="s">
        <v>141</v>
      </c>
      <c r="AU744" s="18" t="s">
        <v>82</v>
      </c>
    </row>
    <row r="745" spans="2:65" s="1" customFormat="1" x14ac:dyDescent="0.2">
      <c r="B745" s="33"/>
      <c r="D745" s="145" t="s">
        <v>143</v>
      </c>
      <c r="F745" s="146" t="s">
        <v>1204</v>
      </c>
      <c r="I745" s="143"/>
      <c r="L745" s="33"/>
      <c r="M745" s="144"/>
      <c r="T745" s="54"/>
      <c r="AT745" s="18" t="s">
        <v>143</v>
      </c>
      <c r="AU745" s="18" t="s">
        <v>82</v>
      </c>
    </row>
    <row r="746" spans="2:65" s="1" customFormat="1" ht="24.2" customHeight="1" x14ac:dyDescent="0.2">
      <c r="B746" s="33"/>
      <c r="C746" s="167" t="s">
        <v>1205</v>
      </c>
      <c r="D746" s="167" t="s">
        <v>180</v>
      </c>
      <c r="E746" s="168" t="s">
        <v>1206</v>
      </c>
      <c r="F746" s="169" t="s">
        <v>1207</v>
      </c>
      <c r="G746" s="170" t="s">
        <v>137</v>
      </c>
      <c r="H746" s="171">
        <v>4</v>
      </c>
      <c r="I746" s="172"/>
      <c r="J746" s="173">
        <f>ROUND(I746*H746,2)</f>
        <v>0</v>
      </c>
      <c r="K746" s="169" t="s">
        <v>1208</v>
      </c>
      <c r="L746" s="174"/>
      <c r="M746" s="175" t="s">
        <v>18</v>
      </c>
      <c r="N746" s="176" t="s">
        <v>44</v>
      </c>
      <c r="P746" s="137">
        <f>O746*H746</f>
        <v>0</v>
      </c>
      <c r="Q746" s="137">
        <v>2.63E-2</v>
      </c>
      <c r="R746" s="137">
        <f>Q746*H746</f>
        <v>0.1052</v>
      </c>
      <c r="S746" s="137">
        <v>0</v>
      </c>
      <c r="T746" s="138">
        <f>S746*H746</f>
        <v>0</v>
      </c>
      <c r="AR746" s="139" t="s">
        <v>359</v>
      </c>
      <c r="AT746" s="139" t="s">
        <v>180</v>
      </c>
      <c r="AU746" s="139" t="s">
        <v>82</v>
      </c>
      <c r="AY746" s="18" t="s">
        <v>131</v>
      </c>
      <c r="BE746" s="140">
        <f>IF(N746="základní",J746,0)</f>
        <v>0</v>
      </c>
      <c r="BF746" s="140">
        <f>IF(N746="snížená",J746,0)</f>
        <v>0</v>
      </c>
      <c r="BG746" s="140">
        <f>IF(N746="zákl. přenesená",J746,0)</f>
        <v>0</v>
      </c>
      <c r="BH746" s="140">
        <f>IF(N746="sníž. přenesená",J746,0)</f>
        <v>0</v>
      </c>
      <c r="BI746" s="140">
        <f>IF(N746="nulová",J746,0)</f>
        <v>0</v>
      </c>
      <c r="BJ746" s="18" t="s">
        <v>78</v>
      </c>
      <c r="BK746" s="140">
        <f>ROUND(I746*H746,2)</f>
        <v>0</v>
      </c>
      <c r="BL746" s="18" t="s">
        <v>246</v>
      </c>
      <c r="BM746" s="139" t="s">
        <v>1209</v>
      </c>
    </row>
    <row r="747" spans="2:65" s="1" customFormat="1" x14ac:dyDescent="0.2">
      <c r="B747" s="33"/>
      <c r="D747" s="141" t="s">
        <v>141</v>
      </c>
      <c r="F747" s="142" t="s">
        <v>1207</v>
      </c>
      <c r="I747" s="143"/>
      <c r="L747" s="33"/>
      <c r="M747" s="144"/>
      <c r="T747" s="54"/>
      <c r="AT747" s="18" t="s">
        <v>141</v>
      </c>
      <c r="AU747" s="18" t="s">
        <v>82</v>
      </c>
    </row>
    <row r="748" spans="2:65" s="1" customFormat="1" ht="16.5" customHeight="1" x14ac:dyDescent="0.2">
      <c r="B748" s="33"/>
      <c r="C748" s="167" t="s">
        <v>1210</v>
      </c>
      <c r="D748" s="167" t="s">
        <v>180</v>
      </c>
      <c r="E748" s="168" t="s">
        <v>1211</v>
      </c>
      <c r="F748" s="169" t="s">
        <v>1212</v>
      </c>
      <c r="G748" s="170" t="s">
        <v>137</v>
      </c>
      <c r="H748" s="171">
        <v>4</v>
      </c>
      <c r="I748" s="172"/>
      <c r="J748" s="173">
        <f>ROUND(I748*H748,2)</f>
        <v>0</v>
      </c>
      <c r="K748" s="169" t="s">
        <v>138</v>
      </c>
      <c r="L748" s="174"/>
      <c r="M748" s="175" t="s">
        <v>18</v>
      </c>
      <c r="N748" s="176" t="s">
        <v>44</v>
      </c>
      <c r="P748" s="137">
        <f>O748*H748</f>
        <v>0</v>
      </c>
      <c r="Q748" s="137">
        <v>7.7999999999999999E-4</v>
      </c>
      <c r="R748" s="137">
        <f>Q748*H748</f>
        <v>3.1199999999999999E-3</v>
      </c>
      <c r="S748" s="137">
        <v>0</v>
      </c>
      <c r="T748" s="138">
        <f>S748*H748</f>
        <v>0</v>
      </c>
      <c r="AR748" s="139" t="s">
        <v>359</v>
      </c>
      <c r="AT748" s="139" t="s">
        <v>180</v>
      </c>
      <c r="AU748" s="139" t="s">
        <v>82</v>
      </c>
      <c r="AY748" s="18" t="s">
        <v>131</v>
      </c>
      <c r="BE748" s="140">
        <f>IF(N748="základní",J748,0)</f>
        <v>0</v>
      </c>
      <c r="BF748" s="140">
        <f>IF(N748="snížená",J748,0)</f>
        <v>0</v>
      </c>
      <c r="BG748" s="140">
        <f>IF(N748="zákl. přenesená",J748,0)</f>
        <v>0</v>
      </c>
      <c r="BH748" s="140">
        <f>IF(N748="sníž. přenesená",J748,0)</f>
        <v>0</v>
      </c>
      <c r="BI748" s="140">
        <f>IF(N748="nulová",J748,0)</f>
        <v>0</v>
      </c>
      <c r="BJ748" s="18" t="s">
        <v>78</v>
      </c>
      <c r="BK748" s="140">
        <f>ROUND(I748*H748,2)</f>
        <v>0</v>
      </c>
      <c r="BL748" s="18" t="s">
        <v>246</v>
      </c>
      <c r="BM748" s="139" t="s">
        <v>1213</v>
      </c>
    </row>
    <row r="749" spans="2:65" s="1" customFormat="1" x14ac:dyDescent="0.2">
      <c r="B749" s="33"/>
      <c r="D749" s="141" t="s">
        <v>141</v>
      </c>
      <c r="F749" s="142" t="s">
        <v>1212</v>
      </c>
      <c r="I749" s="143"/>
      <c r="L749" s="33"/>
      <c r="M749" s="144"/>
      <c r="T749" s="54"/>
      <c r="AT749" s="18" t="s">
        <v>141</v>
      </c>
      <c r="AU749" s="18" t="s">
        <v>82</v>
      </c>
    </row>
    <row r="750" spans="2:65" s="1" customFormat="1" ht="16.5" customHeight="1" x14ac:dyDescent="0.2">
      <c r="B750" s="33"/>
      <c r="C750" s="128" t="s">
        <v>1214</v>
      </c>
      <c r="D750" s="128" t="s">
        <v>134</v>
      </c>
      <c r="E750" s="129" t="s">
        <v>1215</v>
      </c>
      <c r="F750" s="130" t="s">
        <v>1216</v>
      </c>
      <c r="G750" s="131" t="s">
        <v>137</v>
      </c>
      <c r="H750" s="132">
        <v>4</v>
      </c>
      <c r="I750" s="133"/>
      <c r="J750" s="134">
        <f>ROUND(I750*H750,2)</f>
        <v>0</v>
      </c>
      <c r="K750" s="130" t="s">
        <v>138</v>
      </c>
      <c r="L750" s="33"/>
      <c r="M750" s="135" t="s">
        <v>18</v>
      </c>
      <c r="N750" s="136" t="s">
        <v>44</v>
      </c>
      <c r="P750" s="137">
        <f>O750*H750</f>
        <v>0</v>
      </c>
      <c r="Q750" s="137">
        <v>2.5999999999999998E-4</v>
      </c>
      <c r="R750" s="137">
        <f>Q750*H750</f>
        <v>1.0399999999999999E-3</v>
      </c>
      <c r="S750" s="137">
        <v>0</v>
      </c>
      <c r="T750" s="138">
        <f>S750*H750</f>
        <v>0</v>
      </c>
      <c r="AR750" s="139" t="s">
        <v>246</v>
      </c>
      <c r="AT750" s="139" t="s">
        <v>134</v>
      </c>
      <c r="AU750" s="139" t="s">
        <v>82</v>
      </c>
      <c r="AY750" s="18" t="s">
        <v>131</v>
      </c>
      <c r="BE750" s="140">
        <f>IF(N750="základní",J750,0)</f>
        <v>0</v>
      </c>
      <c r="BF750" s="140">
        <f>IF(N750="snížená",J750,0)</f>
        <v>0</v>
      </c>
      <c r="BG750" s="140">
        <f>IF(N750="zákl. přenesená",J750,0)</f>
        <v>0</v>
      </c>
      <c r="BH750" s="140">
        <f>IF(N750="sníž. přenesená",J750,0)</f>
        <v>0</v>
      </c>
      <c r="BI750" s="140">
        <f>IF(N750="nulová",J750,0)</f>
        <v>0</v>
      </c>
      <c r="BJ750" s="18" t="s">
        <v>78</v>
      </c>
      <c r="BK750" s="140">
        <f>ROUND(I750*H750,2)</f>
        <v>0</v>
      </c>
      <c r="BL750" s="18" t="s">
        <v>246</v>
      </c>
      <c r="BM750" s="139" t="s">
        <v>1217</v>
      </c>
    </row>
    <row r="751" spans="2:65" s="1" customFormat="1" ht="19.5" x14ac:dyDescent="0.2">
      <c r="B751" s="33"/>
      <c r="D751" s="141" t="s">
        <v>141</v>
      </c>
      <c r="F751" s="142" t="s">
        <v>1218</v>
      </c>
      <c r="I751" s="143"/>
      <c r="L751" s="33"/>
      <c r="M751" s="144"/>
      <c r="T751" s="54"/>
      <c r="AT751" s="18" t="s">
        <v>141</v>
      </c>
      <c r="AU751" s="18" t="s">
        <v>82</v>
      </c>
    </row>
    <row r="752" spans="2:65" s="1" customFormat="1" x14ac:dyDescent="0.2">
      <c r="B752" s="33"/>
      <c r="D752" s="145" t="s">
        <v>143</v>
      </c>
      <c r="F752" s="146" t="s">
        <v>1219</v>
      </c>
      <c r="I752" s="143"/>
      <c r="L752" s="33"/>
      <c r="M752" s="144"/>
      <c r="T752" s="54"/>
      <c r="AT752" s="18" t="s">
        <v>143</v>
      </c>
      <c r="AU752" s="18" t="s">
        <v>82</v>
      </c>
    </row>
    <row r="753" spans="2:65" s="1" customFormat="1" ht="21.75" customHeight="1" x14ac:dyDescent="0.2">
      <c r="B753" s="33"/>
      <c r="C753" s="167" t="s">
        <v>1220</v>
      </c>
      <c r="D753" s="167" t="s">
        <v>180</v>
      </c>
      <c r="E753" s="168" t="s">
        <v>1221</v>
      </c>
      <c r="F753" s="169" t="s">
        <v>1222</v>
      </c>
      <c r="G753" s="170" t="s">
        <v>137</v>
      </c>
      <c r="H753" s="171">
        <v>4</v>
      </c>
      <c r="I753" s="172"/>
      <c r="J753" s="173">
        <f>ROUND(I753*H753,2)</f>
        <v>0</v>
      </c>
      <c r="K753" s="169" t="s">
        <v>138</v>
      </c>
      <c r="L753" s="174"/>
      <c r="M753" s="175" t="s">
        <v>18</v>
      </c>
      <c r="N753" s="176" t="s">
        <v>44</v>
      </c>
      <c r="P753" s="137">
        <f>O753*H753</f>
        <v>0</v>
      </c>
      <c r="Q753" s="137">
        <v>3.5499999999999997E-2</v>
      </c>
      <c r="R753" s="137">
        <f>Q753*H753</f>
        <v>0.14199999999999999</v>
      </c>
      <c r="S753" s="137">
        <v>0</v>
      </c>
      <c r="T753" s="138">
        <f>S753*H753</f>
        <v>0</v>
      </c>
      <c r="AR753" s="139" t="s">
        <v>359</v>
      </c>
      <c r="AT753" s="139" t="s">
        <v>180</v>
      </c>
      <c r="AU753" s="139" t="s">
        <v>82</v>
      </c>
      <c r="AY753" s="18" t="s">
        <v>131</v>
      </c>
      <c r="BE753" s="140">
        <f>IF(N753="základní",J753,0)</f>
        <v>0</v>
      </c>
      <c r="BF753" s="140">
        <f>IF(N753="snížená",J753,0)</f>
        <v>0</v>
      </c>
      <c r="BG753" s="140">
        <f>IF(N753="zákl. přenesená",J753,0)</f>
        <v>0</v>
      </c>
      <c r="BH753" s="140">
        <f>IF(N753="sníž. přenesená",J753,0)</f>
        <v>0</v>
      </c>
      <c r="BI753" s="140">
        <f>IF(N753="nulová",J753,0)</f>
        <v>0</v>
      </c>
      <c r="BJ753" s="18" t="s">
        <v>78</v>
      </c>
      <c r="BK753" s="140">
        <f>ROUND(I753*H753,2)</f>
        <v>0</v>
      </c>
      <c r="BL753" s="18" t="s">
        <v>246</v>
      </c>
      <c r="BM753" s="139" t="s">
        <v>1223</v>
      </c>
    </row>
    <row r="754" spans="2:65" s="1" customFormat="1" x14ac:dyDescent="0.2">
      <c r="B754" s="33"/>
      <c r="D754" s="141" t="s">
        <v>141</v>
      </c>
      <c r="F754" s="142" t="s">
        <v>1222</v>
      </c>
      <c r="I754" s="143"/>
      <c r="L754" s="33"/>
      <c r="M754" s="144"/>
      <c r="T754" s="54"/>
      <c r="AT754" s="18" t="s">
        <v>141</v>
      </c>
      <c r="AU754" s="18" t="s">
        <v>82</v>
      </c>
    </row>
    <row r="755" spans="2:65" s="1" customFormat="1" ht="16.5" customHeight="1" x14ac:dyDescent="0.2">
      <c r="B755" s="33"/>
      <c r="C755" s="167" t="s">
        <v>1224</v>
      </c>
      <c r="D755" s="167" t="s">
        <v>180</v>
      </c>
      <c r="E755" s="168" t="s">
        <v>1225</v>
      </c>
      <c r="F755" s="169" t="s">
        <v>1226</v>
      </c>
      <c r="G755" s="170" t="s">
        <v>137</v>
      </c>
      <c r="H755" s="171">
        <v>4</v>
      </c>
      <c r="I755" s="172"/>
      <c r="J755" s="173">
        <f>ROUND(I755*H755,2)</f>
        <v>0</v>
      </c>
      <c r="K755" s="169" t="s">
        <v>138</v>
      </c>
      <c r="L755" s="174"/>
      <c r="M755" s="175" t="s">
        <v>18</v>
      </c>
      <c r="N755" s="176" t="s">
        <v>44</v>
      </c>
      <c r="P755" s="137">
        <f>O755*H755</f>
        <v>0</v>
      </c>
      <c r="Q755" s="137">
        <v>8.1999999999999998E-4</v>
      </c>
      <c r="R755" s="137">
        <f>Q755*H755</f>
        <v>3.2799999999999999E-3</v>
      </c>
      <c r="S755" s="137">
        <v>0</v>
      </c>
      <c r="T755" s="138">
        <f>S755*H755</f>
        <v>0</v>
      </c>
      <c r="AR755" s="139" t="s">
        <v>359</v>
      </c>
      <c r="AT755" s="139" t="s">
        <v>180</v>
      </c>
      <c r="AU755" s="139" t="s">
        <v>82</v>
      </c>
      <c r="AY755" s="18" t="s">
        <v>131</v>
      </c>
      <c r="BE755" s="140">
        <f>IF(N755="základní",J755,0)</f>
        <v>0</v>
      </c>
      <c r="BF755" s="140">
        <f>IF(N755="snížená",J755,0)</f>
        <v>0</v>
      </c>
      <c r="BG755" s="140">
        <f>IF(N755="zákl. přenesená",J755,0)</f>
        <v>0</v>
      </c>
      <c r="BH755" s="140">
        <f>IF(N755="sníž. přenesená",J755,0)</f>
        <v>0</v>
      </c>
      <c r="BI755" s="140">
        <f>IF(N755="nulová",J755,0)</f>
        <v>0</v>
      </c>
      <c r="BJ755" s="18" t="s">
        <v>78</v>
      </c>
      <c r="BK755" s="140">
        <f>ROUND(I755*H755,2)</f>
        <v>0</v>
      </c>
      <c r="BL755" s="18" t="s">
        <v>246</v>
      </c>
      <c r="BM755" s="139" t="s">
        <v>1227</v>
      </c>
    </row>
    <row r="756" spans="2:65" s="1" customFormat="1" x14ac:dyDescent="0.2">
      <c r="B756" s="33"/>
      <c r="D756" s="141" t="s">
        <v>141</v>
      </c>
      <c r="F756" s="142" t="s">
        <v>1226</v>
      </c>
      <c r="I756" s="143"/>
      <c r="L756" s="33"/>
      <c r="M756" s="144"/>
      <c r="T756" s="54"/>
      <c r="AT756" s="18" t="s">
        <v>141</v>
      </c>
      <c r="AU756" s="18" t="s">
        <v>82</v>
      </c>
    </row>
    <row r="757" spans="2:65" s="1" customFormat="1" ht="16.5" customHeight="1" x14ac:dyDescent="0.2">
      <c r="B757" s="33"/>
      <c r="C757" s="128" t="s">
        <v>1228</v>
      </c>
      <c r="D757" s="128" t="s">
        <v>134</v>
      </c>
      <c r="E757" s="129" t="s">
        <v>1229</v>
      </c>
      <c r="F757" s="130" t="s">
        <v>1230</v>
      </c>
      <c r="G757" s="131" t="s">
        <v>137</v>
      </c>
      <c r="H757" s="132">
        <v>4</v>
      </c>
      <c r="I757" s="133"/>
      <c r="J757" s="134">
        <f>ROUND(I757*H757,2)</f>
        <v>0</v>
      </c>
      <c r="K757" s="130" t="s">
        <v>138</v>
      </c>
      <c r="L757" s="33"/>
      <c r="M757" s="135" t="s">
        <v>18</v>
      </c>
      <c r="N757" s="136" t="s">
        <v>44</v>
      </c>
      <c r="P757" s="137">
        <f>O757*H757</f>
        <v>0</v>
      </c>
      <c r="Q757" s="137">
        <v>2.7E-4</v>
      </c>
      <c r="R757" s="137">
        <f>Q757*H757</f>
        <v>1.08E-3</v>
      </c>
      <c r="S757" s="137">
        <v>0</v>
      </c>
      <c r="T757" s="138">
        <f>S757*H757</f>
        <v>0</v>
      </c>
      <c r="AR757" s="139" t="s">
        <v>246</v>
      </c>
      <c r="AT757" s="139" t="s">
        <v>134</v>
      </c>
      <c r="AU757" s="139" t="s">
        <v>82</v>
      </c>
      <c r="AY757" s="18" t="s">
        <v>131</v>
      </c>
      <c r="BE757" s="140">
        <f>IF(N757="základní",J757,0)</f>
        <v>0</v>
      </c>
      <c r="BF757" s="140">
        <f>IF(N757="snížená",J757,0)</f>
        <v>0</v>
      </c>
      <c r="BG757" s="140">
        <f>IF(N757="zákl. přenesená",J757,0)</f>
        <v>0</v>
      </c>
      <c r="BH757" s="140">
        <f>IF(N757="sníž. přenesená",J757,0)</f>
        <v>0</v>
      </c>
      <c r="BI757" s="140">
        <f>IF(N757="nulová",J757,0)</f>
        <v>0</v>
      </c>
      <c r="BJ757" s="18" t="s">
        <v>78</v>
      </c>
      <c r="BK757" s="140">
        <f>ROUND(I757*H757,2)</f>
        <v>0</v>
      </c>
      <c r="BL757" s="18" t="s">
        <v>246</v>
      </c>
      <c r="BM757" s="139" t="s">
        <v>1231</v>
      </c>
    </row>
    <row r="758" spans="2:65" s="1" customFormat="1" ht="19.5" x14ac:dyDescent="0.2">
      <c r="B758" s="33"/>
      <c r="D758" s="141" t="s">
        <v>141</v>
      </c>
      <c r="F758" s="142" t="s">
        <v>1232</v>
      </c>
      <c r="I758" s="143"/>
      <c r="L758" s="33"/>
      <c r="M758" s="144"/>
      <c r="T758" s="54"/>
      <c r="AT758" s="18" t="s">
        <v>141</v>
      </c>
      <c r="AU758" s="18" t="s">
        <v>82</v>
      </c>
    </row>
    <row r="759" spans="2:65" s="1" customFormat="1" x14ac:dyDescent="0.2">
      <c r="B759" s="33"/>
      <c r="D759" s="145" t="s">
        <v>143</v>
      </c>
      <c r="F759" s="146" t="s">
        <v>1233</v>
      </c>
      <c r="I759" s="143"/>
      <c r="L759" s="33"/>
      <c r="M759" s="144"/>
      <c r="T759" s="54"/>
      <c r="AT759" s="18" t="s">
        <v>143</v>
      </c>
      <c r="AU759" s="18" t="s">
        <v>82</v>
      </c>
    </row>
    <row r="760" spans="2:65" s="1" customFormat="1" ht="21.75" customHeight="1" x14ac:dyDescent="0.2">
      <c r="B760" s="33"/>
      <c r="C760" s="167" t="s">
        <v>1234</v>
      </c>
      <c r="D760" s="167" t="s">
        <v>180</v>
      </c>
      <c r="E760" s="168" t="s">
        <v>1235</v>
      </c>
      <c r="F760" s="169" t="s">
        <v>1236</v>
      </c>
      <c r="G760" s="170" t="s">
        <v>137</v>
      </c>
      <c r="H760" s="171">
        <v>4</v>
      </c>
      <c r="I760" s="172"/>
      <c r="J760" s="173">
        <f>ROUND(I760*H760,2)</f>
        <v>0</v>
      </c>
      <c r="K760" s="169" t="s">
        <v>138</v>
      </c>
      <c r="L760" s="174"/>
      <c r="M760" s="175" t="s">
        <v>18</v>
      </c>
      <c r="N760" s="176" t="s">
        <v>44</v>
      </c>
      <c r="P760" s="137">
        <f>O760*H760</f>
        <v>0</v>
      </c>
      <c r="Q760" s="137">
        <v>4.3999999999999997E-2</v>
      </c>
      <c r="R760" s="137">
        <f>Q760*H760</f>
        <v>0.17599999999999999</v>
      </c>
      <c r="S760" s="137">
        <v>0</v>
      </c>
      <c r="T760" s="138">
        <f>S760*H760</f>
        <v>0</v>
      </c>
      <c r="AR760" s="139" t="s">
        <v>359</v>
      </c>
      <c r="AT760" s="139" t="s">
        <v>180</v>
      </c>
      <c r="AU760" s="139" t="s">
        <v>82</v>
      </c>
      <c r="AY760" s="18" t="s">
        <v>131</v>
      </c>
      <c r="BE760" s="140">
        <f>IF(N760="základní",J760,0)</f>
        <v>0</v>
      </c>
      <c r="BF760" s="140">
        <f>IF(N760="snížená",J760,0)</f>
        <v>0</v>
      </c>
      <c r="BG760" s="140">
        <f>IF(N760="zákl. přenesená",J760,0)</f>
        <v>0</v>
      </c>
      <c r="BH760" s="140">
        <f>IF(N760="sníž. přenesená",J760,0)</f>
        <v>0</v>
      </c>
      <c r="BI760" s="140">
        <f>IF(N760="nulová",J760,0)</f>
        <v>0</v>
      </c>
      <c r="BJ760" s="18" t="s">
        <v>78</v>
      </c>
      <c r="BK760" s="140">
        <f>ROUND(I760*H760,2)</f>
        <v>0</v>
      </c>
      <c r="BL760" s="18" t="s">
        <v>246</v>
      </c>
      <c r="BM760" s="139" t="s">
        <v>1237</v>
      </c>
    </row>
    <row r="761" spans="2:65" s="1" customFormat="1" x14ac:dyDescent="0.2">
      <c r="B761" s="33"/>
      <c r="D761" s="141" t="s">
        <v>141</v>
      </c>
      <c r="F761" s="142" t="s">
        <v>1236</v>
      </c>
      <c r="I761" s="143"/>
      <c r="L761" s="33"/>
      <c r="M761" s="144"/>
      <c r="T761" s="54"/>
      <c r="AT761" s="18" t="s">
        <v>141</v>
      </c>
      <c r="AU761" s="18" t="s">
        <v>82</v>
      </c>
    </row>
    <row r="762" spans="2:65" s="1" customFormat="1" ht="16.5" customHeight="1" x14ac:dyDescent="0.2">
      <c r="B762" s="33"/>
      <c r="C762" s="167" t="s">
        <v>1238</v>
      </c>
      <c r="D762" s="167" t="s">
        <v>180</v>
      </c>
      <c r="E762" s="168" t="s">
        <v>1239</v>
      </c>
      <c r="F762" s="169" t="s">
        <v>1240</v>
      </c>
      <c r="G762" s="170" t="s">
        <v>137</v>
      </c>
      <c r="H762" s="171">
        <v>4</v>
      </c>
      <c r="I762" s="172"/>
      <c r="J762" s="173">
        <f>ROUND(I762*H762,2)</f>
        <v>0</v>
      </c>
      <c r="K762" s="169" t="s">
        <v>138</v>
      </c>
      <c r="L762" s="174"/>
      <c r="M762" s="175" t="s">
        <v>18</v>
      </c>
      <c r="N762" s="176" t="s">
        <v>44</v>
      </c>
      <c r="P762" s="137">
        <f>O762*H762</f>
        <v>0</v>
      </c>
      <c r="Q762" s="137">
        <v>8.5999999999999998E-4</v>
      </c>
      <c r="R762" s="137">
        <f>Q762*H762</f>
        <v>3.4399999999999999E-3</v>
      </c>
      <c r="S762" s="137">
        <v>0</v>
      </c>
      <c r="T762" s="138">
        <f>S762*H762</f>
        <v>0</v>
      </c>
      <c r="AR762" s="139" t="s">
        <v>359</v>
      </c>
      <c r="AT762" s="139" t="s">
        <v>180</v>
      </c>
      <c r="AU762" s="139" t="s">
        <v>82</v>
      </c>
      <c r="AY762" s="18" t="s">
        <v>131</v>
      </c>
      <c r="BE762" s="140">
        <f>IF(N762="základní",J762,0)</f>
        <v>0</v>
      </c>
      <c r="BF762" s="140">
        <f>IF(N762="snížená",J762,0)</f>
        <v>0</v>
      </c>
      <c r="BG762" s="140">
        <f>IF(N762="zákl. přenesená",J762,0)</f>
        <v>0</v>
      </c>
      <c r="BH762" s="140">
        <f>IF(N762="sníž. přenesená",J762,0)</f>
        <v>0</v>
      </c>
      <c r="BI762" s="140">
        <f>IF(N762="nulová",J762,0)</f>
        <v>0</v>
      </c>
      <c r="BJ762" s="18" t="s">
        <v>78</v>
      </c>
      <c r="BK762" s="140">
        <f>ROUND(I762*H762,2)</f>
        <v>0</v>
      </c>
      <c r="BL762" s="18" t="s">
        <v>246</v>
      </c>
      <c r="BM762" s="139" t="s">
        <v>1241</v>
      </c>
    </row>
    <row r="763" spans="2:65" s="1" customFormat="1" x14ac:dyDescent="0.2">
      <c r="B763" s="33"/>
      <c r="D763" s="141" t="s">
        <v>141</v>
      </c>
      <c r="F763" s="142" t="s">
        <v>1240</v>
      </c>
      <c r="I763" s="143"/>
      <c r="L763" s="33"/>
      <c r="M763" s="144"/>
      <c r="T763" s="54"/>
      <c r="AT763" s="18" t="s">
        <v>141</v>
      </c>
      <c r="AU763" s="18" t="s">
        <v>82</v>
      </c>
    </row>
    <row r="764" spans="2:65" s="1" customFormat="1" ht="16.5" customHeight="1" x14ac:dyDescent="0.2">
      <c r="B764" s="33"/>
      <c r="C764" s="128" t="s">
        <v>1242</v>
      </c>
      <c r="D764" s="128" t="s">
        <v>134</v>
      </c>
      <c r="E764" s="129" t="s">
        <v>1243</v>
      </c>
      <c r="F764" s="130" t="s">
        <v>1244</v>
      </c>
      <c r="G764" s="131" t="s">
        <v>137</v>
      </c>
      <c r="H764" s="132">
        <v>8</v>
      </c>
      <c r="I764" s="133"/>
      <c r="J764" s="134">
        <f>ROUND(I764*H764,2)</f>
        <v>0</v>
      </c>
      <c r="K764" s="130" t="s">
        <v>138</v>
      </c>
      <c r="L764" s="33"/>
      <c r="M764" s="135" t="s">
        <v>18</v>
      </c>
      <c r="N764" s="136" t="s">
        <v>44</v>
      </c>
      <c r="P764" s="137">
        <f>O764*H764</f>
        <v>0</v>
      </c>
      <c r="Q764" s="137">
        <v>0</v>
      </c>
      <c r="R764" s="137">
        <f>Q764*H764</f>
        <v>0</v>
      </c>
      <c r="S764" s="137">
        <v>4.1700000000000001E-2</v>
      </c>
      <c r="T764" s="138">
        <f>S764*H764</f>
        <v>0.33360000000000001</v>
      </c>
      <c r="AR764" s="139" t="s">
        <v>246</v>
      </c>
      <c r="AT764" s="139" t="s">
        <v>134</v>
      </c>
      <c r="AU764" s="139" t="s">
        <v>82</v>
      </c>
      <c r="AY764" s="18" t="s">
        <v>131</v>
      </c>
      <c r="BE764" s="140">
        <f>IF(N764="základní",J764,0)</f>
        <v>0</v>
      </c>
      <c r="BF764" s="140">
        <f>IF(N764="snížená",J764,0)</f>
        <v>0</v>
      </c>
      <c r="BG764" s="140">
        <f>IF(N764="zákl. přenesená",J764,0)</f>
        <v>0</v>
      </c>
      <c r="BH764" s="140">
        <f>IF(N764="sníž. přenesená",J764,0)</f>
        <v>0</v>
      </c>
      <c r="BI764" s="140">
        <f>IF(N764="nulová",J764,0)</f>
        <v>0</v>
      </c>
      <c r="BJ764" s="18" t="s">
        <v>78</v>
      </c>
      <c r="BK764" s="140">
        <f>ROUND(I764*H764,2)</f>
        <v>0</v>
      </c>
      <c r="BL764" s="18" t="s">
        <v>246</v>
      </c>
      <c r="BM764" s="139" t="s">
        <v>1245</v>
      </c>
    </row>
    <row r="765" spans="2:65" s="1" customFormat="1" x14ac:dyDescent="0.2">
      <c r="B765" s="33"/>
      <c r="D765" s="141" t="s">
        <v>141</v>
      </c>
      <c r="F765" s="142" t="s">
        <v>1246</v>
      </c>
      <c r="I765" s="143"/>
      <c r="L765" s="33"/>
      <c r="M765" s="144"/>
      <c r="T765" s="54"/>
      <c r="AT765" s="18" t="s">
        <v>141</v>
      </c>
      <c r="AU765" s="18" t="s">
        <v>82</v>
      </c>
    </row>
    <row r="766" spans="2:65" s="1" customFormat="1" x14ac:dyDescent="0.2">
      <c r="B766" s="33"/>
      <c r="D766" s="145" t="s">
        <v>143</v>
      </c>
      <c r="F766" s="146" t="s">
        <v>1247</v>
      </c>
      <c r="I766" s="143"/>
      <c r="L766" s="33"/>
      <c r="M766" s="144"/>
      <c r="T766" s="54"/>
      <c r="AT766" s="18" t="s">
        <v>143</v>
      </c>
      <c r="AU766" s="18" t="s">
        <v>82</v>
      </c>
    </row>
    <row r="767" spans="2:65" s="1" customFormat="1" ht="16.5" customHeight="1" x14ac:dyDescent="0.2">
      <c r="B767" s="33"/>
      <c r="C767" s="128" t="s">
        <v>1248</v>
      </c>
      <c r="D767" s="128" t="s">
        <v>134</v>
      </c>
      <c r="E767" s="129" t="s">
        <v>1249</v>
      </c>
      <c r="F767" s="130" t="s">
        <v>1250</v>
      </c>
      <c r="G767" s="131" t="s">
        <v>137</v>
      </c>
      <c r="H767" s="132">
        <v>4</v>
      </c>
      <c r="I767" s="133"/>
      <c r="J767" s="134">
        <f>ROUND(I767*H767,2)</f>
        <v>0</v>
      </c>
      <c r="K767" s="130" t="s">
        <v>138</v>
      </c>
      <c r="L767" s="33"/>
      <c r="M767" s="135" t="s">
        <v>18</v>
      </c>
      <c r="N767" s="136" t="s">
        <v>44</v>
      </c>
      <c r="P767" s="137">
        <f>O767*H767</f>
        <v>0</v>
      </c>
      <c r="Q767" s="137">
        <v>0</v>
      </c>
      <c r="R767" s="137">
        <f>Q767*H767</f>
        <v>0</v>
      </c>
      <c r="S767" s="137">
        <v>4.1700000000000001E-2</v>
      </c>
      <c r="T767" s="138">
        <f>S767*H767</f>
        <v>0.1668</v>
      </c>
      <c r="AR767" s="139" t="s">
        <v>246</v>
      </c>
      <c r="AT767" s="139" t="s">
        <v>134</v>
      </c>
      <c r="AU767" s="139" t="s">
        <v>82</v>
      </c>
      <c r="AY767" s="18" t="s">
        <v>131</v>
      </c>
      <c r="BE767" s="140">
        <f>IF(N767="základní",J767,0)</f>
        <v>0</v>
      </c>
      <c r="BF767" s="140">
        <f>IF(N767="snížená",J767,0)</f>
        <v>0</v>
      </c>
      <c r="BG767" s="140">
        <f>IF(N767="zákl. přenesená",J767,0)</f>
        <v>0</v>
      </c>
      <c r="BH767" s="140">
        <f>IF(N767="sníž. přenesená",J767,0)</f>
        <v>0</v>
      </c>
      <c r="BI767" s="140">
        <f>IF(N767="nulová",J767,0)</f>
        <v>0</v>
      </c>
      <c r="BJ767" s="18" t="s">
        <v>78</v>
      </c>
      <c r="BK767" s="140">
        <f>ROUND(I767*H767,2)</f>
        <v>0</v>
      </c>
      <c r="BL767" s="18" t="s">
        <v>246</v>
      </c>
      <c r="BM767" s="139" t="s">
        <v>1251</v>
      </c>
    </row>
    <row r="768" spans="2:65" s="1" customFormat="1" x14ac:dyDescent="0.2">
      <c r="B768" s="33"/>
      <c r="D768" s="141" t="s">
        <v>141</v>
      </c>
      <c r="F768" s="142" t="s">
        <v>1252</v>
      </c>
      <c r="I768" s="143"/>
      <c r="L768" s="33"/>
      <c r="M768" s="144"/>
      <c r="T768" s="54"/>
      <c r="AT768" s="18" t="s">
        <v>141</v>
      </c>
      <c r="AU768" s="18" t="s">
        <v>82</v>
      </c>
    </row>
    <row r="769" spans="2:65" s="1" customFormat="1" x14ac:dyDescent="0.2">
      <c r="B769" s="33"/>
      <c r="D769" s="145" t="s">
        <v>143</v>
      </c>
      <c r="F769" s="146" t="s">
        <v>1253</v>
      </c>
      <c r="I769" s="143"/>
      <c r="L769" s="33"/>
      <c r="M769" s="144"/>
      <c r="T769" s="54"/>
      <c r="AT769" s="18" t="s">
        <v>143</v>
      </c>
      <c r="AU769" s="18" t="s">
        <v>82</v>
      </c>
    </row>
    <row r="770" spans="2:65" s="1" customFormat="1" ht="16.5" customHeight="1" x14ac:dyDescent="0.2">
      <c r="B770" s="33"/>
      <c r="C770" s="128" t="s">
        <v>1254</v>
      </c>
      <c r="D770" s="128" t="s">
        <v>134</v>
      </c>
      <c r="E770" s="129" t="s">
        <v>1255</v>
      </c>
      <c r="F770" s="130" t="s">
        <v>1256</v>
      </c>
      <c r="G770" s="131" t="s">
        <v>281</v>
      </c>
      <c r="H770" s="132">
        <v>0.65700000000000003</v>
      </c>
      <c r="I770" s="133"/>
      <c r="J770" s="134">
        <f>ROUND(I770*H770,2)</f>
        <v>0</v>
      </c>
      <c r="K770" s="130" t="s">
        <v>138</v>
      </c>
      <c r="L770" s="33"/>
      <c r="M770" s="135" t="s">
        <v>18</v>
      </c>
      <c r="N770" s="136" t="s">
        <v>44</v>
      </c>
      <c r="P770" s="137">
        <f>O770*H770</f>
        <v>0</v>
      </c>
      <c r="Q770" s="137">
        <v>0</v>
      </c>
      <c r="R770" s="137">
        <f>Q770*H770</f>
        <v>0</v>
      </c>
      <c r="S770" s="137">
        <v>0</v>
      </c>
      <c r="T770" s="138">
        <f>S770*H770</f>
        <v>0</v>
      </c>
      <c r="AR770" s="139" t="s">
        <v>246</v>
      </c>
      <c r="AT770" s="139" t="s">
        <v>134</v>
      </c>
      <c r="AU770" s="139" t="s">
        <v>82</v>
      </c>
      <c r="AY770" s="18" t="s">
        <v>131</v>
      </c>
      <c r="BE770" s="140">
        <f>IF(N770="základní",J770,0)</f>
        <v>0</v>
      </c>
      <c r="BF770" s="140">
        <f>IF(N770="snížená",J770,0)</f>
        <v>0</v>
      </c>
      <c r="BG770" s="140">
        <f>IF(N770="zákl. přenesená",J770,0)</f>
        <v>0</v>
      </c>
      <c r="BH770" s="140">
        <f>IF(N770="sníž. přenesená",J770,0)</f>
        <v>0</v>
      </c>
      <c r="BI770" s="140">
        <f>IF(N770="nulová",J770,0)</f>
        <v>0</v>
      </c>
      <c r="BJ770" s="18" t="s">
        <v>78</v>
      </c>
      <c r="BK770" s="140">
        <f>ROUND(I770*H770,2)</f>
        <v>0</v>
      </c>
      <c r="BL770" s="18" t="s">
        <v>246</v>
      </c>
      <c r="BM770" s="139" t="s">
        <v>1257</v>
      </c>
    </row>
    <row r="771" spans="2:65" s="1" customFormat="1" ht="19.5" x14ac:dyDescent="0.2">
      <c r="B771" s="33"/>
      <c r="D771" s="141" t="s">
        <v>141</v>
      </c>
      <c r="F771" s="142" t="s">
        <v>1258</v>
      </c>
      <c r="I771" s="143"/>
      <c r="L771" s="33"/>
      <c r="M771" s="144"/>
      <c r="T771" s="54"/>
      <c r="AT771" s="18" t="s">
        <v>141</v>
      </c>
      <c r="AU771" s="18" t="s">
        <v>82</v>
      </c>
    </row>
    <row r="772" spans="2:65" s="1" customFormat="1" x14ac:dyDescent="0.2">
      <c r="B772" s="33"/>
      <c r="D772" s="145" t="s">
        <v>143</v>
      </c>
      <c r="F772" s="146" t="s">
        <v>1259</v>
      </c>
      <c r="I772" s="143"/>
      <c r="L772" s="33"/>
      <c r="M772" s="144"/>
      <c r="T772" s="54"/>
      <c r="AT772" s="18" t="s">
        <v>143</v>
      </c>
      <c r="AU772" s="18" t="s">
        <v>82</v>
      </c>
    </row>
    <row r="773" spans="2:65" s="1" customFormat="1" ht="16.5" customHeight="1" x14ac:dyDescent="0.2">
      <c r="B773" s="33"/>
      <c r="C773" s="128" t="s">
        <v>1260</v>
      </c>
      <c r="D773" s="128" t="s">
        <v>134</v>
      </c>
      <c r="E773" s="129" t="s">
        <v>1261</v>
      </c>
      <c r="F773" s="130" t="s">
        <v>1262</v>
      </c>
      <c r="G773" s="131" t="s">
        <v>281</v>
      </c>
      <c r="H773" s="132">
        <v>0.65700000000000003</v>
      </c>
      <c r="I773" s="133"/>
      <c r="J773" s="134">
        <f>ROUND(I773*H773,2)</f>
        <v>0</v>
      </c>
      <c r="K773" s="130" t="s">
        <v>138</v>
      </c>
      <c r="L773" s="33"/>
      <c r="M773" s="135" t="s">
        <v>18</v>
      </c>
      <c r="N773" s="136" t="s">
        <v>44</v>
      </c>
      <c r="P773" s="137">
        <f>O773*H773</f>
        <v>0</v>
      </c>
      <c r="Q773" s="137">
        <v>0</v>
      </c>
      <c r="R773" s="137">
        <f>Q773*H773</f>
        <v>0</v>
      </c>
      <c r="S773" s="137">
        <v>0</v>
      </c>
      <c r="T773" s="138">
        <f>S773*H773</f>
        <v>0</v>
      </c>
      <c r="AR773" s="139" t="s">
        <v>246</v>
      </c>
      <c r="AT773" s="139" t="s">
        <v>134</v>
      </c>
      <c r="AU773" s="139" t="s">
        <v>82</v>
      </c>
      <c r="AY773" s="18" t="s">
        <v>131</v>
      </c>
      <c r="BE773" s="140">
        <f>IF(N773="základní",J773,0)</f>
        <v>0</v>
      </c>
      <c r="BF773" s="140">
        <f>IF(N773="snížená",J773,0)</f>
        <v>0</v>
      </c>
      <c r="BG773" s="140">
        <f>IF(N773="zákl. přenesená",J773,0)</f>
        <v>0</v>
      </c>
      <c r="BH773" s="140">
        <f>IF(N773="sníž. přenesená",J773,0)</f>
        <v>0</v>
      </c>
      <c r="BI773" s="140">
        <f>IF(N773="nulová",J773,0)</f>
        <v>0</v>
      </c>
      <c r="BJ773" s="18" t="s">
        <v>78</v>
      </c>
      <c r="BK773" s="140">
        <f>ROUND(I773*H773,2)</f>
        <v>0</v>
      </c>
      <c r="BL773" s="18" t="s">
        <v>246</v>
      </c>
      <c r="BM773" s="139" t="s">
        <v>1263</v>
      </c>
    </row>
    <row r="774" spans="2:65" s="1" customFormat="1" ht="19.5" x14ac:dyDescent="0.2">
      <c r="B774" s="33"/>
      <c r="D774" s="141" t="s">
        <v>141</v>
      </c>
      <c r="F774" s="142" t="s">
        <v>1264</v>
      </c>
      <c r="I774" s="143"/>
      <c r="L774" s="33"/>
      <c r="M774" s="144"/>
      <c r="T774" s="54"/>
      <c r="AT774" s="18" t="s">
        <v>141</v>
      </c>
      <c r="AU774" s="18" t="s">
        <v>82</v>
      </c>
    </row>
    <row r="775" spans="2:65" s="1" customFormat="1" x14ac:dyDescent="0.2">
      <c r="B775" s="33"/>
      <c r="D775" s="145" t="s">
        <v>143</v>
      </c>
      <c r="F775" s="146" t="s">
        <v>1265</v>
      </c>
      <c r="I775" s="143"/>
      <c r="L775" s="33"/>
      <c r="M775" s="144"/>
      <c r="T775" s="54"/>
      <c r="AT775" s="18" t="s">
        <v>143</v>
      </c>
      <c r="AU775" s="18" t="s">
        <v>82</v>
      </c>
    </row>
    <row r="776" spans="2:65" s="11" customFormat="1" ht="22.9" customHeight="1" x14ac:dyDescent="0.2">
      <c r="B776" s="116"/>
      <c r="D776" s="117" t="s">
        <v>72</v>
      </c>
      <c r="E776" s="126" t="s">
        <v>1266</v>
      </c>
      <c r="F776" s="126" t="s">
        <v>1267</v>
      </c>
      <c r="I776" s="119"/>
      <c r="J776" s="127">
        <f>BK776</f>
        <v>0</v>
      </c>
      <c r="L776" s="116"/>
      <c r="M776" s="121"/>
      <c r="P776" s="122">
        <f>SUM(P777:P803)</f>
        <v>0</v>
      </c>
      <c r="R776" s="122">
        <f>SUM(R777:R803)</f>
        <v>1.8417000000000003E-2</v>
      </c>
      <c r="T776" s="123">
        <f>SUM(T777:T803)</f>
        <v>1.0278400000000001</v>
      </c>
      <c r="AR776" s="117" t="s">
        <v>82</v>
      </c>
      <c r="AT776" s="124" t="s">
        <v>72</v>
      </c>
      <c r="AU776" s="124" t="s">
        <v>78</v>
      </c>
      <c r="AY776" s="117" t="s">
        <v>131</v>
      </c>
      <c r="BK776" s="125">
        <f>SUM(BK777:BK803)</f>
        <v>0</v>
      </c>
    </row>
    <row r="777" spans="2:65" s="1" customFormat="1" ht="16.5" customHeight="1" x14ac:dyDescent="0.2">
      <c r="B777" s="33"/>
      <c r="C777" s="128" t="s">
        <v>1268</v>
      </c>
      <c r="D777" s="128" t="s">
        <v>134</v>
      </c>
      <c r="E777" s="129" t="s">
        <v>1269</v>
      </c>
      <c r="F777" s="130" t="s">
        <v>1270</v>
      </c>
      <c r="G777" s="131" t="s">
        <v>195</v>
      </c>
      <c r="H777" s="132">
        <v>54.49</v>
      </c>
      <c r="I777" s="133"/>
      <c r="J777" s="134">
        <f>ROUND(I777*H777,2)</f>
        <v>0</v>
      </c>
      <c r="K777" s="130" t="s">
        <v>138</v>
      </c>
      <c r="L777" s="33"/>
      <c r="M777" s="135" t="s">
        <v>18</v>
      </c>
      <c r="N777" s="136" t="s">
        <v>44</v>
      </c>
      <c r="P777" s="137">
        <f>O777*H777</f>
        <v>0</v>
      </c>
      <c r="Q777" s="137">
        <v>0</v>
      </c>
      <c r="R777" s="137">
        <f>Q777*H777</f>
        <v>0</v>
      </c>
      <c r="S777" s="137">
        <v>1.6E-2</v>
      </c>
      <c r="T777" s="138">
        <f>S777*H777</f>
        <v>0.87184000000000006</v>
      </c>
      <c r="AR777" s="139" t="s">
        <v>246</v>
      </c>
      <c r="AT777" s="139" t="s">
        <v>134</v>
      </c>
      <c r="AU777" s="139" t="s">
        <v>82</v>
      </c>
      <c r="AY777" s="18" t="s">
        <v>131</v>
      </c>
      <c r="BE777" s="140">
        <f>IF(N777="základní",J777,0)</f>
        <v>0</v>
      </c>
      <c r="BF777" s="140">
        <f>IF(N777="snížená",J777,0)</f>
        <v>0</v>
      </c>
      <c r="BG777" s="140">
        <f>IF(N777="zákl. přenesená",J777,0)</f>
        <v>0</v>
      </c>
      <c r="BH777" s="140">
        <f>IF(N777="sníž. přenesená",J777,0)</f>
        <v>0</v>
      </c>
      <c r="BI777" s="140">
        <f>IF(N777="nulová",J777,0)</f>
        <v>0</v>
      </c>
      <c r="BJ777" s="18" t="s">
        <v>78</v>
      </c>
      <c r="BK777" s="140">
        <f>ROUND(I777*H777,2)</f>
        <v>0</v>
      </c>
      <c r="BL777" s="18" t="s">
        <v>246</v>
      </c>
      <c r="BM777" s="139" t="s">
        <v>1271</v>
      </c>
    </row>
    <row r="778" spans="2:65" s="1" customFormat="1" x14ac:dyDescent="0.2">
      <c r="B778" s="33"/>
      <c r="D778" s="141" t="s">
        <v>141</v>
      </c>
      <c r="F778" s="142" t="s">
        <v>1272</v>
      </c>
      <c r="I778" s="143"/>
      <c r="L778" s="33"/>
      <c r="M778" s="144"/>
      <c r="T778" s="54"/>
      <c r="AT778" s="18" t="s">
        <v>141</v>
      </c>
      <c r="AU778" s="18" t="s">
        <v>82</v>
      </c>
    </row>
    <row r="779" spans="2:65" s="1" customFormat="1" x14ac:dyDescent="0.2">
      <c r="B779" s="33"/>
      <c r="D779" s="145" t="s">
        <v>143</v>
      </c>
      <c r="F779" s="146" t="s">
        <v>1273</v>
      </c>
      <c r="I779" s="143"/>
      <c r="L779" s="33"/>
      <c r="M779" s="144"/>
      <c r="T779" s="54"/>
      <c r="AT779" s="18" t="s">
        <v>143</v>
      </c>
      <c r="AU779" s="18" t="s">
        <v>82</v>
      </c>
    </row>
    <row r="780" spans="2:65" s="12" customFormat="1" x14ac:dyDescent="0.2">
      <c r="B780" s="147"/>
      <c r="D780" s="141" t="s">
        <v>151</v>
      </c>
      <c r="E780" s="148" t="s">
        <v>18</v>
      </c>
      <c r="F780" s="149" t="s">
        <v>885</v>
      </c>
      <c r="H780" s="150">
        <v>54.49</v>
      </c>
      <c r="I780" s="151"/>
      <c r="L780" s="147"/>
      <c r="M780" s="152"/>
      <c r="T780" s="153"/>
      <c r="AT780" s="148" t="s">
        <v>151</v>
      </c>
      <c r="AU780" s="148" t="s">
        <v>82</v>
      </c>
      <c r="AV780" s="12" t="s">
        <v>82</v>
      </c>
      <c r="AW780" s="12" t="s">
        <v>32</v>
      </c>
      <c r="AX780" s="12" t="s">
        <v>78</v>
      </c>
      <c r="AY780" s="148" t="s">
        <v>131</v>
      </c>
    </row>
    <row r="781" spans="2:65" s="1" customFormat="1" ht="16.5" customHeight="1" x14ac:dyDescent="0.2">
      <c r="B781" s="33"/>
      <c r="C781" s="128" t="s">
        <v>1274</v>
      </c>
      <c r="D781" s="128" t="s">
        <v>134</v>
      </c>
      <c r="E781" s="129" t="s">
        <v>1275</v>
      </c>
      <c r="F781" s="130" t="s">
        <v>1276</v>
      </c>
      <c r="G781" s="131" t="s">
        <v>195</v>
      </c>
      <c r="H781" s="132">
        <v>5.2</v>
      </c>
      <c r="I781" s="133"/>
      <c r="J781" s="134">
        <f>ROUND(I781*H781,2)</f>
        <v>0</v>
      </c>
      <c r="K781" s="130" t="s">
        <v>138</v>
      </c>
      <c r="L781" s="33"/>
      <c r="M781" s="135" t="s">
        <v>18</v>
      </c>
      <c r="N781" s="136" t="s">
        <v>44</v>
      </c>
      <c r="P781" s="137">
        <f>O781*H781</f>
        <v>0</v>
      </c>
      <c r="Q781" s="137">
        <v>0</v>
      </c>
      <c r="R781" s="137">
        <f>Q781*H781</f>
        <v>0</v>
      </c>
      <c r="S781" s="137">
        <v>0.03</v>
      </c>
      <c r="T781" s="138">
        <f>S781*H781</f>
        <v>0.156</v>
      </c>
      <c r="AR781" s="139" t="s">
        <v>246</v>
      </c>
      <c r="AT781" s="139" t="s">
        <v>134</v>
      </c>
      <c r="AU781" s="139" t="s">
        <v>82</v>
      </c>
      <c r="AY781" s="18" t="s">
        <v>131</v>
      </c>
      <c r="BE781" s="140">
        <f>IF(N781="základní",J781,0)</f>
        <v>0</v>
      </c>
      <c r="BF781" s="140">
        <f>IF(N781="snížená",J781,0)</f>
        <v>0</v>
      </c>
      <c r="BG781" s="140">
        <f>IF(N781="zákl. přenesená",J781,0)</f>
        <v>0</v>
      </c>
      <c r="BH781" s="140">
        <f>IF(N781="sníž. přenesená",J781,0)</f>
        <v>0</v>
      </c>
      <c r="BI781" s="140">
        <f>IF(N781="nulová",J781,0)</f>
        <v>0</v>
      </c>
      <c r="BJ781" s="18" t="s">
        <v>78</v>
      </c>
      <c r="BK781" s="140">
        <f>ROUND(I781*H781,2)</f>
        <v>0</v>
      </c>
      <c r="BL781" s="18" t="s">
        <v>246</v>
      </c>
      <c r="BM781" s="139" t="s">
        <v>1277</v>
      </c>
    </row>
    <row r="782" spans="2:65" s="1" customFormat="1" x14ac:dyDescent="0.2">
      <c r="B782" s="33"/>
      <c r="D782" s="141" t="s">
        <v>141</v>
      </c>
      <c r="F782" s="142" t="s">
        <v>1276</v>
      </c>
      <c r="I782" s="143"/>
      <c r="L782" s="33"/>
      <c r="M782" s="144"/>
      <c r="T782" s="54"/>
      <c r="AT782" s="18" t="s">
        <v>141</v>
      </c>
      <c r="AU782" s="18" t="s">
        <v>82</v>
      </c>
    </row>
    <row r="783" spans="2:65" s="1" customFormat="1" x14ac:dyDescent="0.2">
      <c r="B783" s="33"/>
      <c r="D783" s="145" t="s">
        <v>143</v>
      </c>
      <c r="F783" s="146" t="s">
        <v>1278</v>
      </c>
      <c r="I783" s="143"/>
      <c r="L783" s="33"/>
      <c r="M783" s="144"/>
      <c r="T783" s="54"/>
      <c r="AT783" s="18" t="s">
        <v>143</v>
      </c>
      <c r="AU783" s="18" t="s">
        <v>82</v>
      </c>
    </row>
    <row r="784" spans="2:65" s="12" customFormat="1" x14ac:dyDescent="0.2">
      <c r="B784" s="147"/>
      <c r="D784" s="141" t="s">
        <v>151</v>
      </c>
      <c r="E784" s="148" t="s">
        <v>18</v>
      </c>
      <c r="F784" s="149" t="s">
        <v>1279</v>
      </c>
      <c r="H784" s="150">
        <v>5.2</v>
      </c>
      <c r="I784" s="151"/>
      <c r="L784" s="147"/>
      <c r="M784" s="152"/>
      <c r="T784" s="153"/>
      <c r="AT784" s="148" t="s">
        <v>151</v>
      </c>
      <c r="AU784" s="148" t="s">
        <v>82</v>
      </c>
      <c r="AV784" s="12" t="s">
        <v>82</v>
      </c>
      <c r="AW784" s="12" t="s">
        <v>32</v>
      </c>
      <c r="AX784" s="12" t="s">
        <v>78</v>
      </c>
      <c r="AY784" s="148" t="s">
        <v>131</v>
      </c>
    </row>
    <row r="785" spans="2:65" s="1" customFormat="1" ht="16.5" customHeight="1" x14ac:dyDescent="0.2">
      <c r="B785" s="33"/>
      <c r="C785" s="128" t="s">
        <v>1280</v>
      </c>
      <c r="D785" s="128" t="s">
        <v>134</v>
      </c>
      <c r="E785" s="129" t="s">
        <v>1281</v>
      </c>
      <c r="F785" s="130" t="s">
        <v>1282</v>
      </c>
      <c r="G785" s="131" t="s">
        <v>137</v>
      </c>
      <c r="H785" s="132">
        <v>1</v>
      </c>
      <c r="I785" s="133"/>
      <c r="J785" s="134">
        <f>ROUND(I785*H785,2)</f>
        <v>0</v>
      </c>
      <c r="K785" s="130" t="s">
        <v>138</v>
      </c>
      <c r="L785" s="33"/>
      <c r="M785" s="135" t="s">
        <v>18</v>
      </c>
      <c r="N785" s="136" t="s">
        <v>44</v>
      </c>
      <c r="P785" s="137">
        <f>O785*H785</f>
        <v>0</v>
      </c>
      <c r="Q785" s="137">
        <v>0</v>
      </c>
      <c r="R785" s="137">
        <f>Q785*H785</f>
        <v>0</v>
      </c>
      <c r="S785" s="137">
        <v>0</v>
      </c>
      <c r="T785" s="138">
        <f>S785*H785</f>
        <v>0</v>
      </c>
      <c r="AR785" s="139" t="s">
        <v>246</v>
      </c>
      <c r="AT785" s="139" t="s">
        <v>134</v>
      </c>
      <c r="AU785" s="139" t="s">
        <v>82</v>
      </c>
      <c r="AY785" s="18" t="s">
        <v>131</v>
      </c>
      <c r="BE785" s="140">
        <f>IF(N785="základní",J785,0)</f>
        <v>0</v>
      </c>
      <c r="BF785" s="140">
        <f>IF(N785="snížená",J785,0)</f>
        <v>0</v>
      </c>
      <c r="BG785" s="140">
        <f>IF(N785="zákl. přenesená",J785,0)</f>
        <v>0</v>
      </c>
      <c r="BH785" s="140">
        <f>IF(N785="sníž. přenesená",J785,0)</f>
        <v>0</v>
      </c>
      <c r="BI785" s="140">
        <f>IF(N785="nulová",J785,0)</f>
        <v>0</v>
      </c>
      <c r="BJ785" s="18" t="s">
        <v>78</v>
      </c>
      <c r="BK785" s="140">
        <f>ROUND(I785*H785,2)</f>
        <v>0</v>
      </c>
      <c r="BL785" s="18" t="s">
        <v>246</v>
      </c>
      <c r="BM785" s="139" t="s">
        <v>1283</v>
      </c>
    </row>
    <row r="786" spans="2:65" s="1" customFormat="1" x14ac:dyDescent="0.2">
      <c r="B786" s="33"/>
      <c r="D786" s="141" t="s">
        <v>141</v>
      </c>
      <c r="F786" s="142" t="s">
        <v>1284</v>
      </c>
      <c r="I786" s="143"/>
      <c r="L786" s="33"/>
      <c r="M786" s="144"/>
      <c r="T786" s="54"/>
      <c r="AT786" s="18" t="s">
        <v>141</v>
      </c>
      <c r="AU786" s="18" t="s">
        <v>82</v>
      </c>
    </row>
    <row r="787" spans="2:65" s="1" customFormat="1" x14ac:dyDescent="0.2">
      <c r="B787" s="33"/>
      <c r="D787" s="145" t="s">
        <v>143</v>
      </c>
      <c r="F787" s="146" t="s">
        <v>1285</v>
      </c>
      <c r="I787" s="143"/>
      <c r="L787" s="33"/>
      <c r="M787" s="144"/>
      <c r="T787" s="54"/>
      <c r="AT787" s="18" t="s">
        <v>143</v>
      </c>
      <c r="AU787" s="18" t="s">
        <v>82</v>
      </c>
    </row>
    <row r="788" spans="2:65" s="1" customFormat="1" ht="16.5" customHeight="1" x14ac:dyDescent="0.2">
      <c r="B788" s="33"/>
      <c r="C788" s="167" t="s">
        <v>1286</v>
      </c>
      <c r="D788" s="167" t="s">
        <v>180</v>
      </c>
      <c r="E788" s="168" t="s">
        <v>1287</v>
      </c>
      <c r="F788" s="169" t="s">
        <v>1288</v>
      </c>
      <c r="G788" s="170" t="s">
        <v>1289</v>
      </c>
      <c r="H788" s="171">
        <v>18.417000000000002</v>
      </c>
      <c r="I788" s="172"/>
      <c r="J788" s="173">
        <f>ROUND(I788*H788,2)</f>
        <v>0</v>
      </c>
      <c r="K788" s="169" t="s">
        <v>355</v>
      </c>
      <c r="L788" s="174"/>
      <c r="M788" s="175" t="s">
        <v>18</v>
      </c>
      <c r="N788" s="176" t="s">
        <v>44</v>
      </c>
      <c r="P788" s="137">
        <f>O788*H788</f>
        <v>0</v>
      </c>
      <c r="Q788" s="137">
        <v>1E-3</v>
      </c>
      <c r="R788" s="137">
        <f>Q788*H788</f>
        <v>1.8417000000000003E-2</v>
      </c>
      <c r="S788" s="137">
        <v>0</v>
      </c>
      <c r="T788" s="138">
        <f>S788*H788</f>
        <v>0</v>
      </c>
      <c r="AR788" s="139" t="s">
        <v>359</v>
      </c>
      <c r="AT788" s="139" t="s">
        <v>180</v>
      </c>
      <c r="AU788" s="139" t="s">
        <v>82</v>
      </c>
      <c r="AY788" s="18" t="s">
        <v>131</v>
      </c>
      <c r="BE788" s="140">
        <f>IF(N788="základní",J788,0)</f>
        <v>0</v>
      </c>
      <c r="BF788" s="140">
        <f>IF(N788="snížená",J788,0)</f>
        <v>0</v>
      </c>
      <c r="BG788" s="140">
        <f>IF(N788="zákl. přenesená",J788,0)</f>
        <v>0</v>
      </c>
      <c r="BH788" s="140">
        <f>IF(N788="sníž. přenesená",J788,0)</f>
        <v>0</v>
      </c>
      <c r="BI788" s="140">
        <f>IF(N788="nulová",J788,0)</f>
        <v>0</v>
      </c>
      <c r="BJ788" s="18" t="s">
        <v>78</v>
      </c>
      <c r="BK788" s="140">
        <f>ROUND(I788*H788,2)</f>
        <v>0</v>
      </c>
      <c r="BL788" s="18" t="s">
        <v>246</v>
      </c>
      <c r="BM788" s="139" t="s">
        <v>1290</v>
      </c>
    </row>
    <row r="789" spans="2:65" s="1" customFormat="1" x14ac:dyDescent="0.2">
      <c r="B789" s="33"/>
      <c r="D789" s="141" t="s">
        <v>141</v>
      </c>
      <c r="F789" s="142" t="s">
        <v>1288</v>
      </c>
      <c r="I789" s="143"/>
      <c r="L789" s="33"/>
      <c r="M789" s="144"/>
      <c r="T789" s="54"/>
      <c r="AT789" s="18" t="s">
        <v>141</v>
      </c>
      <c r="AU789" s="18" t="s">
        <v>82</v>
      </c>
    </row>
    <row r="790" spans="2:65" s="13" customFormat="1" x14ac:dyDescent="0.2">
      <c r="B790" s="154"/>
      <c r="D790" s="141" t="s">
        <v>151</v>
      </c>
      <c r="E790" s="155" t="s">
        <v>18</v>
      </c>
      <c r="F790" s="156" t="s">
        <v>1291</v>
      </c>
      <c r="H790" s="155" t="s">
        <v>18</v>
      </c>
      <c r="I790" s="157"/>
      <c r="L790" s="154"/>
      <c r="M790" s="158"/>
      <c r="T790" s="159"/>
      <c r="AT790" s="155" t="s">
        <v>151</v>
      </c>
      <c r="AU790" s="155" t="s">
        <v>82</v>
      </c>
      <c r="AV790" s="13" t="s">
        <v>78</v>
      </c>
      <c r="AW790" s="13" t="s">
        <v>32</v>
      </c>
      <c r="AX790" s="13" t="s">
        <v>73</v>
      </c>
      <c r="AY790" s="155" t="s">
        <v>131</v>
      </c>
    </row>
    <row r="791" spans="2:65" s="12" customFormat="1" x14ac:dyDescent="0.2">
      <c r="B791" s="147"/>
      <c r="D791" s="141" t="s">
        <v>151</v>
      </c>
      <c r="E791" s="148" t="s">
        <v>18</v>
      </c>
      <c r="F791" s="149" t="s">
        <v>1292</v>
      </c>
      <c r="H791" s="150">
        <v>4.7949999999999999</v>
      </c>
      <c r="I791" s="151"/>
      <c r="L791" s="147"/>
      <c r="M791" s="152"/>
      <c r="T791" s="153"/>
      <c r="AT791" s="148" t="s">
        <v>151</v>
      </c>
      <c r="AU791" s="148" t="s">
        <v>82</v>
      </c>
      <c r="AV791" s="12" t="s">
        <v>82</v>
      </c>
      <c r="AW791" s="12" t="s">
        <v>32</v>
      </c>
      <c r="AX791" s="12" t="s">
        <v>73</v>
      </c>
      <c r="AY791" s="148" t="s">
        <v>131</v>
      </c>
    </row>
    <row r="792" spans="2:65" s="13" customFormat="1" x14ac:dyDescent="0.2">
      <c r="B792" s="154"/>
      <c r="D792" s="141" t="s">
        <v>151</v>
      </c>
      <c r="E792" s="155" t="s">
        <v>18</v>
      </c>
      <c r="F792" s="156" t="s">
        <v>1293</v>
      </c>
      <c r="H792" s="155" t="s">
        <v>18</v>
      </c>
      <c r="I792" s="157"/>
      <c r="L792" s="154"/>
      <c r="M792" s="158"/>
      <c r="T792" s="159"/>
      <c r="AT792" s="155" t="s">
        <v>151</v>
      </c>
      <c r="AU792" s="155" t="s">
        <v>82</v>
      </c>
      <c r="AV792" s="13" t="s">
        <v>78</v>
      </c>
      <c r="AW792" s="13" t="s">
        <v>32</v>
      </c>
      <c r="AX792" s="13" t="s">
        <v>73</v>
      </c>
      <c r="AY792" s="155" t="s">
        <v>131</v>
      </c>
    </row>
    <row r="793" spans="2:65" s="12" customFormat="1" x14ac:dyDescent="0.2">
      <c r="B793" s="147"/>
      <c r="D793" s="141" t="s">
        <v>151</v>
      </c>
      <c r="E793" s="148" t="s">
        <v>18</v>
      </c>
      <c r="F793" s="149" t="s">
        <v>1294</v>
      </c>
      <c r="H793" s="150">
        <v>11.948</v>
      </c>
      <c r="I793" s="151"/>
      <c r="L793" s="147"/>
      <c r="M793" s="152"/>
      <c r="T793" s="153"/>
      <c r="AT793" s="148" t="s">
        <v>151</v>
      </c>
      <c r="AU793" s="148" t="s">
        <v>82</v>
      </c>
      <c r="AV793" s="12" t="s">
        <v>82</v>
      </c>
      <c r="AW793" s="12" t="s">
        <v>32</v>
      </c>
      <c r="AX793" s="12" t="s">
        <v>73</v>
      </c>
      <c r="AY793" s="148" t="s">
        <v>131</v>
      </c>
    </row>
    <row r="794" spans="2:65" s="15" customFormat="1" x14ac:dyDescent="0.2">
      <c r="B794" s="177"/>
      <c r="D794" s="141" t="s">
        <v>151</v>
      </c>
      <c r="E794" s="178" t="s">
        <v>18</v>
      </c>
      <c r="F794" s="179" t="s">
        <v>500</v>
      </c>
      <c r="H794" s="180">
        <v>16.743000000000002</v>
      </c>
      <c r="I794" s="181"/>
      <c r="L794" s="177"/>
      <c r="M794" s="182"/>
      <c r="T794" s="183"/>
      <c r="AT794" s="178" t="s">
        <v>151</v>
      </c>
      <c r="AU794" s="178" t="s">
        <v>82</v>
      </c>
      <c r="AV794" s="15" t="s">
        <v>132</v>
      </c>
      <c r="AW794" s="15" t="s">
        <v>32</v>
      </c>
      <c r="AX794" s="15" t="s">
        <v>73</v>
      </c>
      <c r="AY794" s="178" t="s">
        <v>131</v>
      </c>
    </row>
    <row r="795" spans="2:65" s="13" customFormat="1" x14ac:dyDescent="0.2">
      <c r="B795" s="154"/>
      <c r="D795" s="141" t="s">
        <v>151</v>
      </c>
      <c r="E795" s="155" t="s">
        <v>18</v>
      </c>
      <c r="F795" s="156" t="s">
        <v>1295</v>
      </c>
      <c r="H795" s="155" t="s">
        <v>18</v>
      </c>
      <c r="I795" s="157"/>
      <c r="L795" s="154"/>
      <c r="M795" s="158"/>
      <c r="T795" s="159"/>
      <c r="AT795" s="155" t="s">
        <v>151</v>
      </c>
      <c r="AU795" s="155" t="s">
        <v>82</v>
      </c>
      <c r="AV795" s="13" t="s">
        <v>78</v>
      </c>
      <c r="AW795" s="13" t="s">
        <v>32</v>
      </c>
      <c r="AX795" s="13" t="s">
        <v>73</v>
      </c>
      <c r="AY795" s="155" t="s">
        <v>131</v>
      </c>
    </row>
    <row r="796" spans="2:65" s="12" customFormat="1" x14ac:dyDescent="0.2">
      <c r="B796" s="147"/>
      <c r="D796" s="141" t="s">
        <v>151</v>
      </c>
      <c r="E796" s="148" t="s">
        <v>18</v>
      </c>
      <c r="F796" s="149" t="s">
        <v>1296</v>
      </c>
      <c r="H796" s="150">
        <v>1.6739999999999999</v>
      </c>
      <c r="I796" s="151"/>
      <c r="L796" s="147"/>
      <c r="M796" s="152"/>
      <c r="T796" s="153"/>
      <c r="AT796" s="148" t="s">
        <v>151</v>
      </c>
      <c r="AU796" s="148" t="s">
        <v>82</v>
      </c>
      <c r="AV796" s="12" t="s">
        <v>82</v>
      </c>
      <c r="AW796" s="12" t="s">
        <v>32</v>
      </c>
      <c r="AX796" s="12" t="s">
        <v>73</v>
      </c>
      <c r="AY796" s="148" t="s">
        <v>131</v>
      </c>
    </row>
    <row r="797" spans="2:65" s="14" customFormat="1" x14ac:dyDescent="0.2">
      <c r="B797" s="160"/>
      <c r="D797" s="141" t="s">
        <v>151</v>
      </c>
      <c r="E797" s="161" t="s">
        <v>18</v>
      </c>
      <c r="F797" s="162" t="s">
        <v>179</v>
      </c>
      <c r="H797" s="163">
        <v>18.417000000000002</v>
      </c>
      <c r="I797" s="164"/>
      <c r="L797" s="160"/>
      <c r="M797" s="165"/>
      <c r="T797" s="166"/>
      <c r="AT797" s="161" t="s">
        <v>151</v>
      </c>
      <c r="AU797" s="161" t="s">
        <v>82</v>
      </c>
      <c r="AV797" s="14" t="s">
        <v>139</v>
      </c>
      <c r="AW797" s="14" t="s">
        <v>32</v>
      </c>
      <c r="AX797" s="14" t="s">
        <v>78</v>
      </c>
      <c r="AY797" s="161" t="s">
        <v>131</v>
      </c>
    </row>
    <row r="798" spans="2:65" s="1" customFormat="1" ht="16.5" customHeight="1" x14ac:dyDescent="0.2">
      <c r="B798" s="33"/>
      <c r="C798" s="128" t="s">
        <v>1297</v>
      </c>
      <c r="D798" s="128" t="s">
        <v>134</v>
      </c>
      <c r="E798" s="129" t="s">
        <v>1298</v>
      </c>
      <c r="F798" s="130" t="s">
        <v>1299</v>
      </c>
      <c r="G798" s="131" t="s">
        <v>281</v>
      </c>
      <c r="H798" s="132">
        <v>1.7999999999999999E-2</v>
      </c>
      <c r="I798" s="133"/>
      <c r="J798" s="134">
        <f>ROUND(I798*H798,2)</f>
        <v>0</v>
      </c>
      <c r="K798" s="130" t="s">
        <v>138</v>
      </c>
      <c r="L798" s="33"/>
      <c r="M798" s="135" t="s">
        <v>18</v>
      </c>
      <c r="N798" s="136" t="s">
        <v>44</v>
      </c>
      <c r="P798" s="137">
        <f>O798*H798</f>
        <v>0</v>
      </c>
      <c r="Q798" s="137">
        <v>0</v>
      </c>
      <c r="R798" s="137">
        <f>Q798*H798</f>
        <v>0</v>
      </c>
      <c r="S798" s="137">
        <v>0</v>
      </c>
      <c r="T798" s="138">
        <f>S798*H798</f>
        <v>0</v>
      </c>
      <c r="AR798" s="139" t="s">
        <v>246</v>
      </c>
      <c r="AT798" s="139" t="s">
        <v>134</v>
      </c>
      <c r="AU798" s="139" t="s">
        <v>82</v>
      </c>
      <c r="AY798" s="18" t="s">
        <v>131</v>
      </c>
      <c r="BE798" s="140">
        <f>IF(N798="základní",J798,0)</f>
        <v>0</v>
      </c>
      <c r="BF798" s="140">
        <f>IF(N798="snížená",J798,0)</f>
        <v>0</v>
      </c>
      <c r="BG798" s="140">
        <f>IF(N798="zákl. přenesená",J798,0)</f>
        <v>0</v>
      </c>
      <c r="BH798" s="140">
        <f>IF(N798="sníž. přenesená",J798,0)</f>
        <v>0</v>
      </c>
      <c r="BI798" s="140">
        <f>IF(N798="nulová",J798,0)</f>
        <v>0</v>
      </c>
      <c r="BJ798" s="18" t="s">
        <v>78</v>
      </c>
      <c r="BK798" s="140">
        <f>ROUND(I798*H798,2)</f>
        <v>0</v>
      </c>
      <c r="BL798" s="18" t="s">
        <v>246</v>
      </c>
      <c r="BM798" s="139" t="s">
        <v>1300</v>
      </c>
    </row>
    <row r="799" spans="2:65" s="1" customFormat="1" ht="19.5" x14ac:dyDescent="0.2">
      <c r="B799" s="33"/>
      <c r="D799" s="141" t="s">
        <v>141</v>
      </c>
      <c r="F799" s="142" t="s">
        <v>1301</v>
      </c>
      <c r="I799" s="143"/>
      <c r="L799" s="33"/>
      <c r="M799" s="144"/>
      <c r="T799" s="54"/>
      <c r="AT799" s="18" t="s">
        <v>141</v>
      </c>
      <c r="AU799" s="18" t="s">
        <v>82</v>
      </c>
    </row>
    <row r="800" spans="2:65" s="1" customFormat="1" x14ac:dyDescent="0.2">
      <c r="B800" s="33"/>
      <c r="D800" s="145" t="s">
        <v>143</v>
      </c>
      <c r="F800" s="146" t="s">
        <v>1302</v>
      </c>
      <c r="I800" s="143"/>
      <c r="L800" s="33"/>
      <c r="M800" s="144"/>
      <c r="T800" s="54"/>
      <c r="AT800" s="18" t="s">
        <v>143</v>
      </c>
      <c r="AU800" s="18" t="s">
        <v>82</v>
      </c>
    </row>
    <row r="801" spans="2:65" s="1" customFormat="1" ht="16.5" customHeight="1" x14ac:dyDescent="0.2">
      <c r="B801" s="33"/>
      <c r="C801" s="128" t="s">
        <v>1303</v>
      </c>
      <c r="D801" s="128" t="s">
        <v>134</v>
      </c>
      <c r="E801" s="129" t="s">
        <v>1304</v>
      </c>
      <c r="F801" s="130" t="s">
        <v>1305</v>
      </c>
      <c r="G801" s="131" t="s">
        <v>281</v>
      </c>
      <c r="H801" s="132">
        <v>1.7999999999999999E-2</v>
      </c>
      <c r="I801" s="133"/>
      <c r="J801" s="134">
        <f>ROUND(I801*H801,2)</f>
        <v>0</v>
      </c>
      <c r="K801" s="130" t="s">
        <v>138</v>
      </c>
      <c r="L801" s="33"/>
      <c r="M801" s="135" t="s">
        <v>18</v>
      </c>
      <c r="N801" s="136" t="s">
        <v>44</v>
      </c>
      <c r="P801" s="137">
        <f>O801*H801</f>
        <v>0</v>
      </c>
      <c r="Q801" s="137">
        <v>0</v>
      </c>
      <c r="R801" s="137">
        <f>Q801*H801</f>
        <v>0</v>
      </c>
      <c r="S801" s="137">
        <v>0</v>
      </c>
      <c r="T801" s="138">
        <f>S801*H801</f>
        <v>0</v>
      </c>
      <c r="AR801" s="139" t="s">
        <v>246</v>
      </c>
      <c r="AT801" s="139" t="s">
        <v>134</v>
      </c>
      <c r="AU801" s="139" t="s">
        <v>82</v>
      </c>
      <c r="AY801" s="18" t="s">
        <v>131</v>
      </c>
      <c r="BE801" s="140">
        <f>IF(N801="základní",J801,0)</f>
        <v>0</v>
      </c>
      <c r="BF801" s="140">
        <f>IF(N801="snížená",J801,0)</f>
        <v>0</v>
      </c>
      <c r="BG801" s="140">
        <f>IF(N801="zákl. přenesená",J801,0)</f>
        <v>0</v>
      </c>
      <c r="BH801" s="140">
        <f>IF(N801="sníž. přenesená",J801,0)</f>
        <v>0</v>
      </c>
      <c r="BI801" s="140">
        <f>IF(N801="nulová",J801,0)</f>
        <v>0</v>
      </c>
      <c r="BJ801" s="18" t="s">
        <v>78</v>
      </c>
      <c r="BK801" s="140">
        <f>ROUND(I801*H801,2)</f>
        <v>0</v>
      </c>
      <c r="BL801" s="18" t="s">
        <v>246</v>
      </c>
      <c r="BM801" s="139" t="s">
        <v>1306</v>
      </c>
    </row>
    <row r="802" spans="2:65" s="1" customFormat="1" ht="19.5" x14ac:dyDescent="0.2">
      <c r="B802" s="33"/>
      <c r="D802" s="141" t="s">
        <v>141</v>
      </c>
      <c r="F802" s="142" t="s">
        <v>1307</v>
      </c>
      <c r="I802" s="143"/>
      <c r="L802" s="33"/>
      <c r="M802" s="144"/>
      <c r="T802" s="54"/>
      <c r="AT802" s="18" t="s">
        <v>141</v>
      </c>
      <c r="AU802" s="18" t="s">
        <v>82</v>
      </c>
    </row>
    <row r="803" spans="2:65" s="1" customFormat="1" x14ac:dyDescent="0.2">
      <c r="B803" s="33"/>
      <c r="D803" s="145" t="s">
        <v>143</v>
      </c>
      <c r="F803" s="146" t="s">
        <v>1308</v>
      </c>
      <c r="I803" s="143"/>
      <c r="L803" s="33"/>
      <c r="M803" s="144"/>
      <c r="T803" s="54"/>
      <c r="AT803" s="18" t="s">
        <v>143</v>
      </c>
      <c r="AU803" s="18" t="s">
        <v>82</v>
      </c>
    </row>
    <row r="804" spans="2:65" s="11" customFormat="1" ht="22.9" customHeight="1" x14ac:dyDescent="0.2">
      <c r="B804" s="116"/>
      <c r="D804" s="117" t="s">
        <v>72</v>
      </c>
      <c r="E804" s="126" t="s">
        <v>1309</v>
      </c>
      <c r="F804" s="126" t="s">
        <v>1310</v>
      </c>
      <c r="I804" s="119"/>
      <c r="J804" s="127">
        <f>BK804</f>
        <v>0</v>
      </c>
      <c r="L804" s="116"/>
      <c r="M804" s="121"/>
      <c r="P804" s="122">
        <f>SUM(P805:P854)</f>
        <v>0</v>
      </c>
      <c r="R804" s="122">
        <f>SUM(R805:R854)</f>
        <v>1.5855228000000001</v>
      </c>
      <c r="T804" s="123">
        <f>SUM(T805:T854)</f>
        <v>0</v>
      </c>
      <c r="AR804" s="117" t="s">
        <v>82</v>
      </c>
      <c r="AT804" s="124" t="s">
        <v>72</v>
      </c>
      <c r="AU804" s="124" t="s">
        <v>78</v>
      </c>
      <c r="AY804" s="117" t="s">
        <v>131</v>
      </c>
      <c r="BK804" s="125">
        <f>SUM(BK805:BK854)</f>
        <v>0</v>
      </c>
    </row>
    <row r="805" spans="2:65" s="1" customFormat="1" ht="16.5" customHeight="1" x14ac:dyDescent="0.2">
      <c r="B805" s="33"/>
      <c r="C805" s="128" t="s">
        <v>1311</v>
      </c>
      <c r="D805" s="128" t="s">
        <v>134</v>
      </c>
      <c r="E805" s="129" t="s">
        <v>1312</v>
      </c>
      <c r="F805" s="130" t="s">
        <v>1313</v>
      </c>
      <c r="G805" s="131" t="s">
        <v>157</v>
      </c>
      <c r="H805" s="132">
        <v>34.82</v>
      </c>
      <c r="I805" s="133"/>
      <c r="J805" s="134">
        <f>ROUND(I805*H805,2)</f>
        <v>0</v>
      </c>
      <c r="K805" s="130" t="s">
        <v>138</v>
      </c>
      <c r="L805" s="33"/>
      <c r="M805" s="135" t="s">
        <v>18</v>
      </c>
      <c r="N805" s="136" t="s">
        <v>44</v>
      </c>
      <c r="P805" s="137">
        <f>O805*H805</f>
        <v>0</v>
      </c>
      <c r="Q805" s="137">
        <v>0</v>
      </c>
      <c r="R805" s="137">
        <f>Q805*H805</f>
        <v>0</v>
      </c>
      <c r="S805" s="137">
        <v>0</v>
      </c>
      <c r="T805" s="138">
        <f>S805*H805</f>
        <v>0</v>
      </c>
      <c r="AR805" s="139" t="s">
        <v>246</v>
      </c>
      <c r="AT805" s="139" t="s">
        <v>134</v>
      </c>
      <c r="AU805" s="139" t="s">
        <v>82</v>
      </c>
      <c r="AY805" s="18" t="s">
        <v>131</v>
      </c>
      <c r="BE805" s="140">
        <f>IF(N805="základní",J805,0)</f>
        <v>0</v>
      </c>
      <c r="BF805" s="140">
        <f>IF(N805="snížená",J805,0)</f>
        <v>0</v>
      </c>
      <c r="BG805" s="140">
        <f>IF(N805="zákl. přenesená",J805,0)</f>
        <v>0</v>
      </c>
      <c r="BH805" s="140">
        <f>IF(N805="sníž. přenesená",J805,0)</f>
        <v>0</v>
      </c>
      <c r="BI805" s="140">
        <f>IF(N805="nulová",J805,0)</f>
        <v>0</v>
      </c>
      <c r="BJ805" s="18" t="s">
        <v>78</v>
      </c>
      <c r="BK805" s="140">
        <f>ROUND(I805*H805,2)</f>
        <v>0</v>
      </c>
      <c r="BL805" s="18" t="s">
        <v>246</v>
      </c>
      <c r="BM805" s="139" t="s">
        <v>1314</v>
      </c>
    </row>
    <row r="806" spans="2:65" s="1" customFormat="1" x14ac:dyDescent="0.2">
      <c r="B806" s="33"/>
      <c r="D806" s="141" t="s">
        <v>141</v>
      </c>
      <c r="F806" s="142" t="s">
        <v>1315</v>
      </c>
      <c r="I806" s="143"/>
      <c r="L806" s="33"/>
      <c r="M806" s="144"/>
      <c r="T806" s="54"/>
      <c r="AT806" s="18" t="s">
        <v>141</v>
      </c>
      <c r="AU806" s="18" t="s">
        <v>82</v>
      </c>
    </row>
    <row r="807" spans="2:65" s="1" customFormat="1" x14ac:dyDescent="0.2">
      <c r="B807" s="33"/>
      <c r="D807" s="145" t="s">
        <v>143</v>
      </c>
      <c r="F807" s="146" t="s">
        <v>1316</v>
      </c>
      <c r="I807" s="143"/>
      <c r="L807" s="33"/>
      <c r="M807" s="144"/>
      <c r="T807" s="54"/>
      <c r="AT807" s="18" t="s">
        <v>143</v>
      </c>
      <c r="AU807" s="18" t="s">
        <v>82</v>
      </c>
    </row>
    <row r="808" spans="2:65" s="12" customFormat="1" x14ac:dyDescent="0.2">
      <c r="B808" s="147"/>
      <c r="D808" s="141" t="s">
        <v>151</v>
      </c>
      <c r="E808" s="148" t="s">
        <v>18</v>
      </c>
      <c r="F808" s="149" t="s">
        <v>313</v>
      </c>
      <c r="H808" s="150">
        <v>34.82</v>
      </c>
      <c r="I808" s="151"/>
      <c r="L808" s="147"/>
      <c r="M808" s="152"/>
      <c r="T808" s="153"/>
      <c r="AT808" s="148" t="s">
        <v>151</v>
      </c>
      <c r="AU808" s="148" t="s">
        <v>82</v>
      </c>
      <c r="AV808" s="12" t="s">
        <v>82</v>
      </c>
      <c r="AW808" s="12" t="s">
        <v>32</v>
      </c>
      <c r="AX808" s="12" t="s">
        <v>78</v>
      </c>
      <c r="AY808" s="148" t="s">
        <v>131</v>
      </c>
    </row>
    <row r="809" spans="2:65" s="1" customFormat="1" ht="16.5" customHeight="1" x14ac:dyDescent="0.2">
      <c r="B809" s="33"/>
      <c r="C809" s="128" t="s">
        <v>1317</v>
      </c>
      <c r="D809" s="128" t="s">
        <v>134</v>
      </c>
      <c r="E809" s="129" t="s">
        <v>1318</v>
      </c>
      <c r="F809" s="130" t="s">
        <v>1319</v>
      </c>
      <c r="G809" s="131" t="s">
        <v>157</v>
      </c>
      <c r="H809" s="132">
        <v>34.82</v>
      </c>
      <c r="I809" s="133"/>
      <c r="J809" s="134">
        <f>ROUND(I809*H809,2)</f>
        <v>0</v>
      </c>
      <c r="K809" s="130" t="s">
        <v>138</v>
      </c>
      <c r="L809" s="33"/>
      <c r="M809" s="135" t="s">
        <v>18</v>
      </c>
      <c r="N809" s="136" t="s">
        <v>44</v>
      </c>
      <c r="P809" s="137">
        <f>O809*H809</f>
        <v>0</v>
      </c>
      <c r="Q809" s="137">
        <v>2.9999999999999997E-4</v>
      </c>
      <c r="R809" s="137">
        <f>Q809*H809</f>
        <v>1.0445999999999999E-2</v>
      </c>
      <c r="S809" s="137">
        <v>0</v>
      </c>
      <c r="T809" s="138">
        <f>S809*H809</f>
        <v>0</v>
      </c>
      <c r="AR809" s="139" t="s">
        <v>246</v>
      </c>
      <c r="AT809" s="139" t="s">
        <v>134</v>
      </c>
      <c r="AU809" s="139" t="s">
        <v>82</v>
      </c>
      <c r="AY809" s="18" t="s">
        <v>131</v>
      </c>
      <c r="BE809" s="140">
        <f>IF(N809="základní",J809,0)</f>
        <v>0</v>
      </c>
      <c r="BF809" s="140">
        <f>IF(N809="snížená",J809,0)</f>
        <v>0</v>
      </c>
      <c r="BG809" s="140">
        <f>IF(N809="zákl. přenesená",J809,0)</f>
        <v>0</v>
      </c>
      <c r="BH809" s="140">
        <f>IF(N809="sníž. přenesená",J809,0)</f>
        <v>0</v>
      </c>
      <c r="BI809" s="140">
        <f>IF(N809="nulová",J809,0)</f>
        <v>0</v>
      </c>
      <c r="BJ809" s="18" t="s">
        <v>78</v>
      </c>
      <c r="BK809" s="140">
        <f>ROUND(I809*H809,2)</f>
        <v>0</v>
      </c>
      <c r="BL809" s="18" t="s">
        <v>246</v>
      </c>
      <c r="BM809" s="139" t="s">
        <v>1320</v>
      </c>
    </row>
    <row r="810" spans="2:65" s="1" customFormat="1" x14ac:dyDescent="0.2">
      <c r="B810" s="33"/>
      <c r="D810" s="141" t="s">
        <v>141</v>
      </c>
      <c r="F810" s="142" t="s">
        <v>1321</v>
      </c>
      <c r="I810" s="143"/>
      <c r="L810" s="33"/>
      <c r="M810" s="144"/>
      <c r="T810" s="54"/>
      <c r="AT810" s="18" t="s">
        <v>141</v>
      </c>
      <c r="AU810" s="18" t="s">
        <v>82</v>
      </c>
    </row>
    <row r="811" spans="2:65" s="1" customFormat="1" x14ac:dyDescent="0.2">
      <c r="B811" s="33"/>
      <c r="D811" s="145" t="s">
        <v>143</v>
      </c>
      <c r="F811" s="146" t="s">
        <v>1322</v>
      </c>
      <c r="I811" s="143"/>
      <c r="L811" s="33"/>
      <c r="M811" s="144"/>
      <c r="T811" s="54"/>
      <c r="AT811" s="18" t="s">
        <v>143</v>
      </c>
      <c r="AU811" s="18" t="s">
        <v>82</v>
      </c>
    </row>
    <row r="812" spans="2:65" s="1" customFormat="1" ht="16.5" customHeight="1" x14ac:dyDescent="0.2">
      <c r="B812" s="33"/>
      <c r="C812" s="128" t="s">
        <v>1323</v>
      </c>
      <c r="D812" s="128" t="s">
        <v>134</v>
      </c>
      <c r="E812" s="129" t="s">
        <v>1324</v>
      </c>
      <c r="F812" s="130" t="s">
        <v>1325</v>
      </c>
      <c r="G812" s="131" t="s">
        <v>157</v>
      </c>
      <c r="H812" s="132">
        <v>34.82</v>
      </c>
      <c r="I812" s="133"/>
      <c r="J812" s="134">
        <f>ROUND(I812*H812,2)</f>
        <v>0</v>
      </c>
      <c r="K812" s="130" t="s">
        <v>138</v>
      </c>
      <c r="L812" s="33"/>
      <c r="M812" s="135" t="s">
        <v>18</v>
      </c>
      <c r="N812" s="136" t="s">
        <v>44</v>
      </c>
      <c r="P812" s="137">
        <f>O812*H812</f>
        <v>0</v>
      </c>
      <c r="Q812" s="137">
        <v>4.4999999999999997E-3</v>
      </c>
      <c r="R812" s="137">
        <f>Q812*H812</f>
        <v>0.15669</v>
      </c>
      <c r="S812" s="137">
        <v>0</v>
      </c>
      <c r="T812" s="138">
        <f>S812*H812</f>
        <v>0</v>
      </c>
      <c r="AR812" s="139" t="s">
        <v>246</v>
      </c>
      <c r="AT812" s="139" t="s">
        <v>134</v>
      </c>
      <c r="AU812" s="139" t="s">
        <v>82</v>
      </c>
      <c r="AY812" s="18" t="s">
        <v>131</v>
      </c>
      <c r="BE812" s="140">
        <f>IF(N812="základní",J812,0)</f>
        <v>0</v>
      </c>
      <c r="BF812" s="140">
        <f>IF(N812="snížená",J812,0)</f>
        <v>0</v>
      </c>
      <c r="BG812" s="140">
        <f>IF(N812="zákl. přenesená",J812,0)</f>
        <v>0</v>
      </c>
      <c r="BH812" s="140">
        <f>IF(N812="sníž. přenesená",J812,0)</f>
        <v>0</v>
      </c>
      <c r="BI812" s="140">
        <f>IF(N812="nulová",J812,0)</f>
        <v>0</v>
      </c>
      <c r="BJ812" s="18" t="s">
        <v>78</v>
      </c>
      <c r="BK812" s="140">
        <f>ROUND(I812*H812,2)</f>
        <v>0</v>
      </c>
      <c r="BL812" s="18" t="s">
        <v>246</v>
      </c>
      <c r="BM812" s="139" t="s">
        <v>1326</v>
      </c>
    </row>
    <row r="813" spans="2:65" s="1" customFormat="1" x14ac:dyDescent="0.2">
      <c r="B813" s="33"/>
      <c r="D813" s="141" t="s">
        <v>141</v>
      </c>
      <c r="F813" s="142" t="s">
        <v>1327</v>
      </c>
      <c r="I813" s="143"/>
      <c r="L813" s="33"/>
      <c r="M813" s="144"/>
      <c r="T813" s="54"/>
      <c r="AT813" s="18" t="s">
        <v>141</v>
      </c>
      <c r="AU813" s="18" t="s">
        <v>82</v>
      </c>
    </row>
    <row r="814" spans="2:65" s="1" customFormat="1" x14ac:dyDescent="0.2">
      <c r="B814" s="33"/>
      <c r="D814" s="145" t="s">
        <v>143</v>
      </c>
      <c r="F814" s="146" t="s">
        <v>1328</v>
      </c>
      <c r="I814" s="143"/>
      <c r="L814" s="33"/>
      <c r="M814" s="144"/>
      <c r="T814" s="54"/>
      <c r="AT814" s="18" t="s">
        <v>143</v>
      </c>
      <c r="AU814" s="18" t="s">
        <v>82</v>
      </c>
    </row>
    <row r="815" spans="2:65" s="1" customFormat="1" ht="16.5" customHeight="1" x14ac:dyDescent="0.2">
      <c r="B815" s="33"/>
      <c r="C815" s="128" t="s">
        <v>1329</v>
      </c>
      <c r="D815" s="128" t="s">
        <v>134</v>
      </c>
      <c r="E815" s="129" t="s">
        <v>1330</v>
      </c>
      <c r="F815" s="130" t="s">
        <v>1331</v>
      </c>
      <c r="G815" s="131" t="s">
        <v>195</v>
      </c>
      <c r="H815" s="132">
        <v>58.2</v>
      </c>
      <c r="I815" s="133"/>
      <c r="J815" s="134">
        <f>ROUND(I815*H815,2)</f>
        <v>0</v>
      </c>
      <c r="K815" s="130" t="s">
        <v>138</v>
      </c>
      <c r="L815" s="33"/>
      <c r="M815" s="135" t="s">
        <v>18</v>
      </c>
      <c r="N815" s="136" t="s">
        <v>44</v>
      </c>
      <c r="P815" s="137">
        <f>O815*H815</f>
        <v>0</v>
      </c>
      <c r="Q815" s="137">
        <v>4.2999999999999999E-4</v>
      </c>
      <c r="R815" s="137">
        <f>Q815*H815</f>
        <v>2.5026E-2</v>
      </c>
      <c r="S815" s="137">
        <v>0</v>
      </c>
      <c r="T815" s="138">
        <f>S815*H815</f>
        <v>0</v>
      </c>
      <c r="AR815" s="139" t="s">
        <v>246</v>
      </c>
      <c r="AT815" s="139" t="s">
        <v>134</v>
      </c>
      <c r="AU815" s="139" t="s">
        <v>82</v>
      </c>
      <c r="AY815" s="18" t="s">
        <v>131</v>
      </c>
      <c r="BE815" s="140">
        <f>IF(N815="základní",J815,0)</f>
        <v>0</v>
      </c>
      <c r="BF815" s="140">
        <f>IF(N815="snížená",J815,0)</f>
        <v>0</v>
      </c>
      <c r="BG815" s="140">
        <f>IF(N815="zákl. přenesená",J815,0)</f>
        <v>0</v>
      </c>
      <c r="BH815" s="140">
        <f>IF(N815="sníž. přenesená",J815,0)</f>
        <v>0</v>
      </c>
      <c r="BI815" s="140">
        <f>IF(N815="nulová",J815,0)</f>
        <v>0</v>
      </c>
      <c r="BJ815" s="18" t="s">
        <v>78</v>
      </c>
      <c r="BK815" s="140">
        <f>ROUND(I815*H815,2)</f>
        <v>0</v>
      </c>
      <c r="BL815" s="18" t="s">
        <v>246</v>
      </c>
      <c r="BM815" s="139" t="s">
        <v>1332</v>
      </c>
    </row>
    <row r="816" spans="2:65" s="1" customFormat="1" x14ac:dyDescent="0.2">
      <c r="B816" s="33"/>
      <c r="D816" s="141" t="s">
        <v>141</v>
      </c>
      <c r="F816" s="142" t="s">
        <v>1333</v>
      </c>
      <c r="I816" s="143"/>
      <c r="L816" s="33"/>
      <c r="M816" s="144"/>
      <c r="T816" s="54"/>
      <c r="AT816" s="18" t="s">
        <v>141</v>
      </c>
      <c r="AU816" s="18" t="s">
        <v>82</v>
      </c>
    </row>
    <row r="817" spans="2:65" s="1" customFormat="1" x14ac:dyDescent="0.2">
      <c r="B817" s="33"/>
      <c r="D817" s="145" t="s">
        <v>143</v>
      </c>
      <c r="F817" s="146" t="s">
        <v>1334</v>
      </c>
      <c r="I817" s="143"/>
      <c r="L817" s="33"/>
      <c r="M817" s="144"/>
      <c r="T817" s="54"/>
      <c r="AT817" s="18" t="s">
        <v>143</v>
      </c>
      <c r="AU817" s="18" t="s">
        <v>82</v>
      </c>
    </row>
    <row r="818" spans="2:65" s="1" customFormat="1" ht="16.5" customHeight="1" x14ac:dyDescent="0.2">
      <c r="B818" s="33"/>
      <c r="C818" s="167" t="s">
        <v>1335</v>
      </c>
      <c r="D818" s="167" t="s">
        <v>180</v>
      </c>
      <c r="E818" s="168" t="s">
        <v>1336</v>
      </c>
      <c r="F818" s="169" t="s">
        <v>1337</v>
      </c>
      <c r="G818" s="170" t="s">
        <v>195</v>
      </c>
      <c r="H818" s="171">
        <v>64.02</v>
      </c>
      <c r="I818" s="172"/>
      <c r="J818" s="173">
        <f>ROUND(I818*H818,2)</f>
        <v>0</v>
      </c>
      <c r="K818" s="169" t="s">
        <v>138</v>
      </c>
      <c r="L818" s="174"/>
      <c r="M818" s="175" t="s">
        <v>18</v>
      </c>
      <c r="N818" s="176" t="s">
        <v>44</v>
      </c>
      <c r="P818" s="137">
        <f>O818*H818</f>
        <v>0</v>
      </c>
      <c r="Q818" s="137">
        <v>1.98E-3</v>
      </c>
      <c r="R818" s="137">
        <f>Q818*H818</f>
        <v>0.1267596</v>
      </c>
      <c r="S818" s="137">
        <v>0</v>
      </c>
      <c r="T818" s="138">
        <f>S818*H818</f>
        <v>0</v>
      </c>
      <c r="AR818" s="139" t="s">
        <v>359</v>
      </c>
      <c r="AT818" s="139" t="s">
        <v>180</v>
      </c>
      <c r="AU818" s="139" t="s">
        <v>82</v>
      </c>
      <c r="AY818" s="18" t="s">
        <v>131</v>
      </c>
      <c r="BE818" s="140">
        <f>IF(N818="základní",J818,0)</f>
        <v>0</v>
      </c>
      <c r="BF818" s="140">
        <f>IF(N818="snížená",J818,0)</f>
        <v>0</v>
      </c>
      <c r="BG818" s="140">
        <f>IF(N818="zákl. přenesená",J818,0)</f>
        <v>0</v>
      </c>
      <c r="BH818" s="140">
        <f>IF(N818="sníž. přenesená",J818,0)</f>
        <v>0</v>
      </c>
      <c r="BI818" s="140">
        <f>IF(N818="nulová",J818,0)</f>
        <v>0</v>
      </c>
      <c r="BJ818" s="18" t="s">
        <v>78</v>
      </c>
      <c r="BK818" s="140">
        <f>ROUND(I818*H818,2)</f>
        <v>0</v>
      </c>
      <c r="BL818" s="18" t="s">
        <v>246</v>
      </c>
      <c r="BM818" s="139" t="s">
        <v>1338</v>
      </c>
    </row>
    <row r="819" spans="2:65" s="1" customFormat="1" x14ac:dyDescent="0.2">
      <c r="B819" s="33"/>
      <c r="D819" s="141" t="s">
        <v>141</v>
      </c>
      <c r="F819" s="142" t="s">
        <v>1337</v>
      </c>
      <c r="I819" s="143"/>
      <c r="L819" s="33"/>
      <c r="M819" s="144"/>
      <c r="T819" s="54"/>
      <c r="AT819" s="18" t="s">
        <v>141</v>
      </c>
      <c r="AU819" s="18" t="s">
        <v>82</v>
      </c>
    </row>
    <row r="820" spans="2:65" s="12" customFormat="1" x14ac:dyDescent="0.2">
      <c r="B820" s="147"/>
      <c r="D820" s="141" t="s">
        <v>151</v>
      </c>
      <c r="F820" s="149" t="s">
        <v>1339</v>
      </c>
      <c r="H820" s="150">
        <v>64.02</v>
      </c>
      <c r="I820" s="151"/>
      <c r="L820" s="147"/>
      <c r="M820" s="152"/>
      <c r="T820" s="153"/>
      <c r="AT820" s="148" t="s">
        <v>151</v>
      </c>
      <c r="AU820" s="148" t="s">
        <v>82</v>
      </c>
      <c r="AV820" s="12" t="s">
        <v>82</v>
      </c>
      <c r="AW820" s="12" t="s">
        <v>4</v>
      </c>
      <c r="AX820" s="12" t="s">
        <v>78</v>
      </c>
      <c r="AY820" s="148" t="s">
        <v>131</v>
      </c>
    </row>
    <row r="821" spans="2:65" s="1" customFormat="1" ht="24.2" customHeight="1" x14ac:dyDescent="0.2">
      <c r="B821" s="33"/>
      <c r="C821" s="128" t="s">
        <v>1340</v>
      </c>
      <c r="D821" s="128" t="s">
        <v>134</v>
      </c>
      <c r="E821" s="129" t="s">
        <v>1341</v>
      </c>
      <c r="F821" s="130" t="s">
        <v>1342</v>
      </c>
      <c r="G821" s="131" t="s">
        <v>157</v>
      </c>
      <c r="H821" s="132">
        <v>34.82</v>
      </c>
      <c r="I821" s="133"/>
      <c r="J821" s="134">
        <f>ROUND(I821*H821,2)</f>
        <v>0</v>
      </c>
      <c r="K821" s="130" t="s">
        <v>138</v>
      </c>
      <c r="L821" s="33"/>
      <c r="M821" s="135" t="s">
        <v>18</v>
      </c>
      <c r="N821" s="136" t="s">
        <v>44</v>
      </c>
      <c r="P821" s="137">
        <f>O821*H821</f>
        <v>0</v>
      </c>
      <c r="Q821" s="137">
        <v>7.7099999999999998E-3</v>
      </c>
      <c r="R821" s="137">
        <f>Q821*H821</f>
        <v>0.26846219999999998</v>
      </c>
      <c r="S821" s="137">
        <v>0</v>
      </c>
      <c r="T821" s="138">
        <f>S821*H821</f>
        <v>0</v>
      </c>
      <c r="AR821" s="139" t="s">
        <v>246</v>
      </c>
      <c r="AT821" s="139" t="s">
        <v>134</v>
      </c>
      <c r="AU821" s="139" t="s">
        <v>82</v>
      </c>
      <c r="AY821" s="18" t="s">
        <v>131</v>
      </c>
      <c r="BE821" s="140">
        <f>IF(N821="základní",J821,0)</f>
        <v>0</v>
      </c>
      <c r="BF821" s="140">
        <f>IF(N821="snížená",J821,0)</f>
        <v>0</v>
      </c>
      <c r="BG821" s="140">
        <f>IF(N821="zákl. přenesená",J821,0)</f>
        <v>0</v>
      </c>
      <c r="BH821" s="140">
        <f>IF(N821="sníž. přenesená",J821,0)</f>
        <v>0</v>
      </c>
      <c r="BI821" s="140">
        <f>IF(N821="nulová",J821,0)</f>
        <v>0</v>
      </c>
      <c r="BJ821" s="18" t="s">
        <v>78</v>
      </c>
      <c r="BK821" s="140">
        <f>ROUND(I821*H821,2)</f>
        <v>0</v>
      </c>
      <c r="BL821" s="18" t="s">
        <v>246</v>
      </c>
      <c r="BM821" s="139" t="s">
        <v>1343</v>
      </c>
    </row>
    <row r="822" spans="2:65" s="1" customFormat="1" ht="19.5" x14ac:dyDescent="0.2">
      <c r="B822" s="33"/>
      <c r="D822" s="141" t="s">
        <v>141</v>
      </c>
      <c r="F822" s="142" t="s">
        <v>1344</v>
      </c>
      <c r="I822" s="143"/>
      <c r="L822" s="33"/>
      <c r="M822" s="144"/>
      <c r="T822" s="54"/>
      <c r="AT822" s="18" t="s">
        <v>141</v>
      </c>
      <c r="AU822" s="18" t="s">
        <v>82</v>
      </c>
    </row>
    <row r="823" spans="2:65" s="1" customFormat="1" x14ac:dyDescent="0.2">
      <c r="B823" s="33"/>
      <c r="D823" s="145" t="s">
        <v>143</v>
      </c>
      <c r="F823" s="146" t="s">
        <v>1345</v>
      </c>
      <c r="I823" s="143"/>
      <c r="L823" s="33"/>
      <c r="M823" s="144"/>
      <c r="T823" s="54"/>
      <c r="AT823" s="18" t="s">
        <v>143</v>
      </c>
      <c r="AU823" s="18" t="s">
        <v>82</v>
      </c>
    </row>
    <row r="824" spans="2:65" s="12" customFormat="1" x14ac:dyDescent="0.2">
      <c r="B824" s="147"/>
      <c r="D824" s="141" t="s">
        <v>151</v>
      </c>
      <c r="E824" s="148" t="s">
        <v>18</v>
      </c>
      <c r="F824" s="149" t="s">
        <v>313</v>
      </c>
      <c r="H824" s="150">
        <v>34.82</v>
      </c>
      <c r="I824" s="151"/>
      <c r="L824" s="147"/>
      <c r="M824" s="152"/>
      <c r="T824" s="153"/>
      <c r="AT824" s="148" t="s">
        <v>151</v>
      </c>
      <c r="AU824" s="148" t="s">
        <v>82</v>
      </c>
      <c r="AV824" s="12" t="s">
        <v>82</v>
      </c>
      <c r="AW824" s="12" t="s">
        <v>32</v>
      </c>
      <c r="AX824" s="12" t="s">
        <v>78</v>
      </c>
      <c r="AY824" s="148" t="s">
        <v>131</v>
      </c>
    </row>
    <row r="825" spans="2:65" s="1" customFormat="1" ht="24.2" customHeight="1" x14ac:dyDescent="0.2">
      <c r="B825" s="33"/>
      <c r="C825" s="167" t="s">
        <v>1346</v>
      </c>
      <c r="D825" s="167" t="s">
        <v>180</v>
      </c>
      <c r="E825" s="168" t="s">
        <v>1347</v>
      </c>
      <c r="F825" s="169" t="s">
        <v>1348</v>
      </c>
      <c r="G825" s="170" t="s">
        <v>157</v>
      </c>
      <c r="H825" s="171">
        <v>41.783999999999999</v>
      </c>
      <c r="I825" s="172"/>
      <c r="J825" s="173">
        <f>ROUND(I825*H825,2)</f>
        <v>0</v>
      </c>
      <c r="K825" s="169" t="s">
        <v>138</v>
      </c>
      <c r="L825" s="174"/>
      <c r="M825" s="175" t="s">
        <v>18</v>
      </c>
      <c r="N825" s="176" t="s">
        <v>44</v>
      </c>
      <c r="P825" s="137">
        <f>O825*H825</f>
        <v>0</v>
      </c>
      <c r="Q825" s="137">
        <v>2.1999999999999999E-2</v>
      </c>
      <c r="R825" s="137">
        <f>Q825*H825</f>
        <v>0.91924799999999995</v>
      </c>
      <c r="S825" s="137">
        <v>0</v>
      </c>
      <c r="T825" s="138">
        <f>S825*H825</f>
        <v>0</v>
      </c>
      <c r="AR825" s="139" t="s">
        <v>359</v>
      </c>
      <c r="AT825" s="139" t="s">
        <v>180</v>
      </c>
      <c r="AU825" s="139" t="s">
        <v>82</v>
      </c>
      <c r="AY825" s="18" t="s">
        <v>131</v>
      </c>
      <c r="BE825" s="140">
        <f>IF(N825="základní",J825,0)</f>
        <v>0</v>
      </c>
      <c r="BF825" s="140">
        <f>IF(N825="snížená",J825,0)</f>
        <v>0</v>
      </c>
      <c r="BG825" s="140">
        <f>IF(N825="zákl. přenesená",J825,0)</f>
        <v>0</v>
      </c>
      <c r="BH825" s="140">
        <f>IF(N825="sníž. přenesená",J825,0)</f>
        <v>0</v>
      </c>
      <c r="BI825" s="140">
        <f>IF(N825="nulová",J825,0)</f>
        <v>0</v>
      </c>
      <c r="BJ825" s="18" t="s">
        <v>78</v>
      </c>
      <c r="BK825" s="140">
        <f>ROUND(I825*H825,2)</f>
        <v>0</v>
      </c>
      <c r="BL825" s="18" t="s">
        <v>246</v>
      </c>
      <c r="BM825" s="139" t="s">
        <v>1349</v>
      </c>
    </row>
    <row r="826" spans="2:65" s="1" customFormat="1" x14ac:dyDescent="0.2">
      <c r="B826" s="33"/>
      <c r="D826" s="141" t="s">
        <v>141</v>
      </c>
      <c r="F826" s="142" t="s">
        <v>1348</v>
      </c>
      <c r="I826" s="143"/>
      <c r="L826" s="33"/>
      <c r="M826" s="144"/>
      <c r="T826" s="54"/>
      <c r="AT826" s="18" t="s">
        <v>141</v>
      </c>
      <c r="AU826" s="18" t="s">
        <v>82</v>
      </c>
    </row>
    <row r="827" spans="2:65" s="12" customFormat="1" x14ac:dyDescent="0.2">
      <c r="B827" s="147"/>
      <c r="D827" s="141" t="s">
        <v>151</v>
      </c>
      <c r="F827" s="149" t="s">
        <v>513</v>
      </c>
      <c r="H827" s="150">
        <v>41.783999999999999</v>
      </c>
      <c r="I827" s="151"/>
      <c r="L827" s="147"/>
      <c r="M827" s="152"/>
      <c r="T827" s="153"/>
      <c r="AT827" s="148" t="s">
        <v>151</v>
      </c>
      <c r="AU827" s="148" t="s">
        <v>82</v>
      </c>
      <c r="AV827" s="12" t="s">
        <v>82</v>
      </c>
      <c r="AW827" s="12" t="s">
        <v>4</v>
      </c>
      <c r="AX827" s="12" t="s">
        <v>78</v>
      </c>
      <c r="AY827" s="148" t="s">
        <v>131</v>
      </c>
    </row>
    <row r="828" spans="2:65" s="1" customFormat="1" ht="16.5" customHeight="1" x14ac:dyDescent="0.2">
      <c r="B828" s="33"/>
      <c r="C828" s="128" t="s">
        <v>1350</v>
      </c>
      <c r="D828" s="128" t="s">
        <v>134</v>
      </c>
      <c r="E828" s="129" t="s">
        <v>1351</v>
      </c>
      <c r="F828" s="130" t="s">
        <v>1352</v>
      </c>
      <c r="G828" s="131" t="s">
        <v>157</v>
      </c>
      <c r="H828" s="132">
        <v>34.82</v>
      </c>
      <c r="I828" s="133"/>
      <c r="J828" s="134">
        <f>ROUND(I828*H828,2)</f>
        <v>0</v>
      </c>
      <c r="K828" s="130" t="s">
        <v>138</v>
      </c>
      <c r="L828" s="33"/>
      <c r="M828" s="135" t="s">
        <v>18</v>
      </c>
      <c r="N828" s="136" t="s">
        <v>44</v>
      </c>
      <c r="P828" s="137">
        <f>O828*H828</f>
        <v>0</v>
      </c>
      <c r="Q828" s="137">
        <v>1.5E-3</v>
      </c>
      <c r="R828" s="137">
        <f>Q828*H828</f>
        <v>5.2229999999999999E-2</v>
      </c>
      <c r="S828" s="137">
        <v>0</v>
      </c>
      <c r="T828" s="138">
        <f>S828*H828</f>
        <v>0</v>
      </c>
      <c r="AR828" s="139" t="s">
        <v>246</v>
      </c>
      <c r="AT828" s="139" t="s">
        <v>134</v>
      </c>
      <c r="AU828" s="139" t="s">
        <v>82</v>
      </c>
      <c r="AY828" s="18" t="s">
        <v>131</v>
      </c>
      <c r="BE828" s="140">
        <f>IF(N828="základní",J828,0)</f>
        <v>0</v>
      </c>
      <c r="BF828" s="140">
        <f>IF(N828="snížená",J828,0)</f>
        <v>0</v>
      </c>
      <c r="BG828" s="140">
        <f>IF(N828="zákl. přenesená",J828,0)</f>
        <v>0</v>
      </c>
      <c r="BH828" s="140">
        <f>IF(N828="sníž. přenesená",J828,0)</f>
        <v>0</v>
      </c>
      <c r="BI828" s="140">
        <f>IF(N828="nulová",J828,0)</f>
        <v>0</v>
      </c>
      <c r="BJ828" s="18" t="s">
        <v>78</v>
      </c>
      <c r="BK828" s="140">
        <f>ROUND(I828*H828,2)</f>
        <v>0</v>
      </c>
      <c r="BL828" s="18" t="s">
        <v>246</v>
      </c>
      <c r="BM828" s="139" t="s">
        <v>1353</v>
      </c>
    </row>
    <row r="829" spans="2:65" s="1" customFormat="1" x14ac:dyDescent="0.2">
      <c r="B829" s="33"/>
      <c r="D829" s="141" t="s">
        <v>141</v>
      </c>
      <c r="F829" s="142" t="s">
        <v>1354</v>
      </c>
      <c r="I829" s="143"/>
      <c r="L829" s="33"/>
      <c r="M829" s="144"/>
      <c r="T829" s="54"/>
      <c r="AT829" s="18" t="s">
        <v>141</v>
      </c>
      <c r="AU829" s="18" t="s">
        <v>82</v>
      </c>
    </row>
    <row r="830" spans="2:65" s="1" customFormat="1" x14ac:dyDescent="0.2">
      <c r="B830" s="33"/>
      <c r="D830" s="145" t="s">
        <v>143</v>
      </c>
      <c r="F830" s="146" t="s">
        <v>1355</v>
      </c>
      <c r="I830" s="143"/>
      <c r="L830" s="33"/>
      <c r="M830" s="144"/>
      <c r="T830" s="54"/>
      <c r="AT830" s="18" t="s">
        <v>143</v>
      </c>
      <c r="AU830" s="18" t="s">
        <v>82</v>
      </c>
    </row>
    <row r="831" spans="2:65" s="1" customFormat="1" ht="16.5" customHeight="1" x14ac:dyDescent="0.2">
      <c r="B831" s="33"/>
      <c r="C831" s="128" t="s">
        <v>1356</v>
      </c>
      <c r="D831" s="128" t="s">
        <v>134</v>
      </c>
      <c r="E831" s="129" t="s">
        <v>1357</v>
      </c>
      <c r="F831" s="130" t="s">
        <v>1358</v>
      </c>
      <c r="G831" s="131" t="s">
        <v>195</v>
      </c>
      <c r="H831" s="132">
        <v>58.2</v>
      </c>
      <c r="I831" s="133"/>
      <c r="J831" s="134">
        <f>ROUND(I831*H831,2)</f>
        <v>0</v>
      </c>
      <c r="K831" s="130" t="s">
        <v>138</v>
      </c>
      <c r="L831" s="33"/>
      <c r="M831" s="135" t="s">
        <v>18</v>
      </c>
      <c r="N831" s="136" t="s">
        <v>44</v>
      </c>
      <c r="P831" s="137">
        <f>O831*H831</f>
        <v>0</v>
      </c>
      <c r="Q831" s="137">
        <v>3.0000000000000001E-5</v>
      </c>
      <c r="R831" s="137">
        <f>Q831*H831</f>
        <v>1.7460000000000002E-3</v>
      </c>
      <c r="S831" s="137">
        <v>0</v>
      </c>
      <c r="T831" s="138">
        <f>S831*H831</f>
        <v>0</v>
      </c>
      <c r="AR831" s="139" t="s">
        <v>246</v>
      </c>
      <c r="AT831" s="139" t="s">
        <v>134</v>
      </c>
      <c r="AU831" s="139" t="s">
        <v>82</v>
      </c>
      <c r="AY831" s="18" t="s">
        <v>131</v>
      </c>
      <c r="BE831" s="140">
        <f>IF(N831="základní",J831,0)</f>
        <v>0</v>
      </c>
      <c r="BF831" s="140">
        <f>IF(N831="snížená",J831,0)</f>
        <v>0</v>
      </c>
      <c r="BG831" s="140">
        <f>IF(N831="zákl. přenesená",J831,0)</f>
        <v>0</v>
      </c>
      <c r="BH831" s="140">
        <f>IF(N831="sníž. přenesená",J831,0)</f>
        <v>0</v>
      </c>
      <c r="BI831" s="140">
        <f>IF(N831="nulová",J831,0)</f>
        <v>0</v>
      </c>
      <c r="BJ831" s="18" t="s">
        <v>78</v>
      </c>
      <c r="BK831" s="140">
        <f>ROUND(I831*H831,2)</f>
        <v>0</v>
      </c>
      <c r="BL831" s="18" t="s">
        <v>246</v>
      </c>
      <c r="BM831" s="139" t="s">
        <v>1359</v>
      </c>
    </row>
    <row r="832" spans="2:65" s="1" customFormat="1" x14ac:dyDescent="0.2">
      <c r="B832" s="33"/>
      <c r="D832" s="141" t="s">
        <v>141</v>
      </c>
      <c r="F832" s="142" t="s">
        <v>1360</v>
      </c>
      <c r="I832" s="143"/>
      <c r="L832" s="33"/>
      <c r="M832" s="144"/>
      <c r="T832" s="54"/>
      <c r="AT832" s="18" t="s">
        <v>141</v>
      </c>
      <c r="AU832" s="18" t="s">
        <v>82</v>
      </c>
    </row>
    <row r="833" spans="2:65" s="1" customFormat="1" x14ac:dyDescent="0.2">
      <c r="B833" s="33"/>
      <c r="D833" s="145" t="s">
        <v>143</v>
      </c>
      <c r="F833" s="146" t="s">
        <v>1361</v>
      </c>
      <c r="I833" s="143"/>
      <c r="L833" s="33"/>
      <c r="M833" s="144"/>
      <c r="T833" s="54"/>
      <c r="AT833" s="18" t="s">
        <v>143</v>
      </c>
      <c r="AU833" s="18" t="s">
        <v>82</v>
      </c>
    </row>
    <row r="834" spans="2:65" s="12" customFormat="1" x14ac:dyDescent="0.2">
      <c r="B834" s="147"/>
      <c r="D834" s="141" t="s">
        <v>151</v>
      </c>
      <c r="E834" s="148" t="s">
        <v>18</v>
      </c>
      <c r="F834" s="149" t="s">
        <v>1362</v>
      </c>
      <c r="H834" s="150">
        <v>58.2</v>
      </c>
      <c r="I834" s="151"/>
      <c r="L834" s="147"/>
      <c r="M834" s="152"/>
      <c r="T834" s="153"/>
      <c r="AT834" s="148" t="s">
        <v>151</v>
      </c>
      <c r="AU834" s="148" t="s">
        <v>82</v>
      </c>
      <c r="AV834" s="12" t="s">
        <v>82</v>
      </c>
      <c r="AW834" s="12" t="s">
        <v>32</v>
      </c>
      <c r="AX834" s="12" t="s">
        <v>78</v>
      </c>
      <c r="AY834" s="148" t="s">
        <v>131</v>
      </c>
    </row>
    <row r="835" spans="2:65" s="1" customFormat="1" ht="16.5" customHeight="1" x14ac:dyDescent="0.2">
      <c r="B835" s="33"/>
      <c r="C835" s="128" t="s">
        <v>1363</v>
      </c>
      <c r="D835" s="128" t="s">
        <v>134</v>
      </c>
      <c r="E835" s="129" t="s">
        <v>1364</v>
      </c>
      <c r="F835" s="130" t="s">
        <v>1365</v>
      </c>
      <c r="G835" s="131" t="s">
        <v>137</v>
      </c>
      <c r="H835" s="132">
        <v>15</v>
      </c>
      <c r="I835" s="133"/>
      <c r="J835" s="134">
        <f>ROUND(I835*H835,2)</f>
        <v>0</v>
      </c>
      <c r="K835" s="130" t="s">
        <v>138</v>
      </c>
      <c r="L835" s="33"/>
      <c r="M835" s="135" t="s">
        <v>18</v>
      </c>
      <c r="N835" s="136" t="s">
        <v>44</v>
      </c>
      <c r="P835" s="137">
        <f>O835*H835</f>
        <v>0</v>
      </c>
      <c r="Q835" s="137">
        <v>2.1000000000000001E-4</v>
      </c>
      <c r="R835" s="137">
        <f>Q835*H835</f>
        <v>3.15E-3</v>
      </c>
      <c r="S835" s="137">
        <v>0</v>
      </c>
      <c r="T835" s="138">
        <f>S835*H835</f>
        <v>0</v>
      </c>
      <c r="AR835" s="139" t="s">
        <v>246</v>
      </c>
      <c r="AT835" s="139" t="s">
        <v>134</v>
      </c>
      <c r="AU835" s="139" t="s">
        <v>82</v>
      </c>
      <c r="AY835" s="18" t="s">
        <v>131</v>
      </c>
      <c r="BE835" s="140">
        <f>IF(N835="základní",J835,0)</f>
        <v>0</v>
      </c>
      <c r="BF835" s="140">
        <f>IF(N835="snížená",J835,0)</f>
        <v>0</v>
      </c>
      <c r="BG835" s="140">
        <f>IF(N835="zákl. přenesená",J835,0)</f>
        <v>0</v>
      </c>
      <c r="BH835" s="140">
        <f>IF(N835="sníž. přenesená",J835,0)</f>
        <v>0</v>
      </c>
      <c r="BI835" s="140">
        <f>IF(N835="nulová",J835,0)</f>
        <v>0</v>
      </c>
      <c r="BJ835" s="18" t="s">
        <v>78</v>
      </c>
      <c r="BK835" s="140">
        <f>ROUND(I835*H835,2)</f>
        <v>0</v>
      </c>
      <c r="BL835" s="18" t="s">
        <v>246</v>
      </c>
      <c r="BM835" s="139" t="s">
        <v>1366</v>
      </c>
    </row>
    <row r="836" spans="2:65" s="1" customFormat="1" x14ac:dyDescent="0.2">
      <c r="B836" s="33"/>
      <c r="D836" s="141" t="s">
        <v>141</v>
      </c>
      <c r="F836" s="142" t="s">
        <v>1367</v>
      </c>
      <c r="I836" s="143"/>
      <c r="L836" s="33"/>
      <c r="M836" s="144"/>
      <c r="T836" s="54"/>
      <c r="AT836" s="18" t="s">
        <v>141</v>
      </c>
      <c r="AU836" s="18" t="s">
        <v>82</v>
      </c>
    </row>
    <row r="837" spans="2:65" s="1" customFormat="1" x14ac:dyDescent="0.2">
      <c r="B837" s="33"/>
      <c r="D837" s="145" t="s">
        <v>143</v>
      </c>
      <c r="F837" s="146" t="s">
        <v>1368</v>
      </c>
      <c r="I837" s="143"/>
      <c r="L837" s="33"/>
      <c r="M837" s="144"/>
      <c r="T837" s="54"/>
      <c r="AT837" s="18" t="s">
        <v>143</v>
      </c>
      <c r="AU837" s="18" t="s">
        <v>82</v>
      </c>
    </row>
    <row r="838" spans="2:65" s="12" customFormat="1" x14ac:dyDescent="0.2">
      <c r="B838" s="147"/>
      <c r="D838" s="141" t="s">
        <v>151</v>
      </c>
      <c r="E838" s="148" t="s">
        <v>18</v>
      </c>
      <c r="F838" s="149" t="s">
        <v>1369</v>
      </c>
      <c r="H838" s="150">
        <v>15</v>
      </c>
      <c r="I838" s="151"/>
      <c r="L838" s="147"/>
      <c r="M838" s="152"/>
      <c r="T838" s="153"/>
      <c r="AT838" s="148" t="s">
        <v>151</v>
      </c>
      <c r="AU838" s="148" t="s">
        <v>82</v>
      </c>
      <c r="AV838" s="12" t="s">
        <v>82</v>
      </c>
      <c r="AW838" s="12" t="s">
        <v>32</v>
      </c>
      <c r="AX838" s="12" t="s">
        <v>78</v>
      </c>
      <c r="AY838" s="148" t="s">
        <v>131</v>
      </c>
    </row>
    <row r="839" spans="2:65" s="1" customFormat="1" ht="16.5" customHeight="1" x14ac:dyDescent="0.2">
      <c r="B839" s="33"/>
      <c r="C839" s="128" t="s">
        <v>1370</v>
      </c>
      <c r="D839" s="128" t="s">
        <v>134</v>
      </c>
      <c r="E839" s="129" t="s">
        <v>1371</v>
      </c>
      <c r="F839" s="130" t="s">
        <v>1372</v>
      </c>
      <c r="G839" s="131" t="s">
        <v>137</v>
      </c>
      <c r="H839" s="132">
        <v>7</v>
      </c>
      <c r="I839" s="133"/>
      <c r="J839" s="134">
        <f>ROUND(I839*H839,2)</f>
        <v>0</v>
      </c>
      <c r="K839" s="130" t="s">
        <v>138</v>
      </c>
      <c r="L839" s="33"/>
      <c r="M839" s="135" t="s">
        <v>18</v>
      </c>
      <c r="N839" s="136" t="s">
        <v>44</v>
      </c>
      <c r="P839" s="137">
        <f>O839*H839</f>
        <v>0</v>
      </c>
      <c r="Q839" s="137">
        <v>2.0000000000000001E-4</v>
      </c>
      <c r="R839" s="137">
        <f>Q839*H839</f>
        <v>1.4E-3</v>
      </c>
      <c r="S839" s="137">
        <v>0</v>
      </c>
      <c r="T839" s="138">
        <f>S839*H839</f>
        <v>0</v>
      </c>
      <c r="AR839" s="139" t="s">
        <v>246</v>
      </c>
      <c r="AT839" s="139" t="s">
        <v>134</v>
      </c>
      <c r="AU839" s="139" t="s">
        <v>82</v>
      </c>
      <c r="AY839" s="18" t="s">
        <v>131</v>
      </c>
      <c r="BE839" s="140">
        <f>IF(N839="základní",J839,0)</f>
        <v>0</v>
      </c>
      <c r="BF839" s="140">
        <f>IF(N839="snížená",J839,0)</f>
        <v>0</v>
      </c>
      <c r="BG839" s="140">
        <f>IF(N839="zákl. přenesená",J839,0)</f>
        <v>0</v>
      </c>
      <c r="BH839" s="140">
        <f>IF(N839="sníž. přenesená",J839,0)</f>
        <v>0</v>
      </c>
      <c r="BI839" s="140">
        <f>IF(N839="nulová",J839,0)</f>
        <v>0</v>
      </c>
      <c r="BJ839" s="18" t="s">
        <v>78</v>
      </c>
      <c r="BK839" s="140">
        <f>ROUND(I839*H839,2)</f>
        <v>0</v>
      </c>
      <c r="BL839" s="18" t="s">
        <v>246</v>
      </c>
      <c r="BM839" s="139" t="s">
        <v>1373</v>
      </c>
    </row>
    <row r="840" spans="2:65" s="1" customFormat="1" x14ac:dyDescent="0.2">
      <c r="B840" s="33"/>
      <c r="D840" s="141" t="s">
        <v>141</v>
      </c>
      <c r="F840" s="142" t="s">
        <v>1374</v>
      </c>
      <c r="I840" s="143"/>
      <c r="L840" s="33"/>
      <c r="M840" s="144"/>
      <c r="T840" s="54"/>
      <c r="AT840" s="18" t="s">
        <v>141</v>
      </c>
      <c r="AU840" s="18" t="s">
        <v>82</v>
      </c>
    </row>
    <row r="841" spans="2:65" s="1" customFormat="1" x14ac:dyDescent="0.2">
      <c r="B841" s="33"/>
      <c r="D841" s="145" t="s">
        <v>143</v>
      </c>
      <c r="F841" s="146" t="s">
        <v>1375</v>
      </c>
      <c r="I841" s="143"/>
      <c r="L841" s="33"/>
      <c r="M841" s="144"/>
      <c r="T841" s="54"/>
      <c r="AT841" s="18" t="s">
        <v>143</v>
      </c>
      <c r="AU841" s="18" t="s">
        <v>82</v>
      </c>
    </row>
    <row r="842" spans="2:65" s="1" customFormat="1" ht="16.5" customHeight="1" x14ac:dyDescent="0.2">
      <c r="B842" s="33"/>
      <c r="C842" s="128" t="s">
        <v>1376</v>
      </c>
      <c r="D842" s="128" t="s">
        <v>134</v>
      </c>
      <c r="E842" s="129" t="s">
        <v>1377</v>
      </c>
      <c r="F842" s="130" t="s">
        <v>1378</v>
      </c>
      <c r="G842" s="131" t="s">
        <v>195</v>
      </c>
      <c r="H842" s="132">
        <v>58.2</v>
      </c>
      <c r="I842" s="133"/>
      <c r="J842" s="134">
        <f>ROUND(I842*H842,2)</f>
        <v>0</v>
      </c>
      <c r="K842" s="130" t="s">
        <v>138</v>
      </c>
      <c r="L842" s="33"/>
      <c r="M842" s="135" t="s">
        <v>18</v>
      </c>
      <c r="N842" s="136" t="s">
        <v>44</v>
      </c>
      <c r="P842" s="137">
        <f>O842*H842</f>
        <v>0</v>
      </c>
      <c r="Q842" s="137">
        <v>3.2000000000000003E-4</v>
      </c>
      <c r="R842" s="137">
        <f>Q842*H842</f>
        <v>1.8624000000000002E-2</v>
      </c>
      <c r="S842" s="137">
        <v>0</v>
      </c>
      <c r="T842" s="138">
        <f>S842*H842</f>
        <v>0</v>
      </c>
      <c r="AR842" s="139" t="s">
        <v>246</v>
      </c>
      <c r="AT842" s="139" t="s">
        <v>134</v>
      </c>
      <c r="AU842" s="139" t="s">
        <v>82</v>
      </c>
      <c r="AY842" s="18" t="s">
        <v>131</v>
      </c>
      <c r="BE842" s="140">
        <f>IF(N842="základní",J842,0)</f>
        <v>0</v>
      </c>
      <c r="BF842" s="140">
        <f>IF(N842="snížená",J842,0)</f>
        <v>0</v>
      </c>
      <c r="BG842" s="140">
        <f>IF(N842="zákl. přenesená",J842,0)</f>
        <v>0</v>
      </c>
      <c r="BH842" s="140">
        <f>IF(N842="sníž. přenesená",J842,0)</f>
        <v>0</v>
      </c>
      <c r="BI842" s="140">
        <f>IF(N842="nulová",J842,0)</f>
        <v>0</v>
      </c>
      <c r="BJ842" s="18" t="s">
        <v>78</v>
      </c>
      <c r="BK842" s="140">
        <f>ROUND(I842*H842,2)</f>
        <v>0</v>
      </c>
      <c r="BL842" s="18" t="s">
        <v>246</v>
      </c>
      <c r="BM842" s="139" t="s">
        <v>1379</v>
      </c>
    </row>
    <row r="843" spans="2:65" s="1" customFormat="1" x14ac:dyDescent="0.2">
      <c r="B843" s="33"/>
      <c r="D843" s="141" t="s">
        <v>141</v>
      </c>
      <c r="F843" s="142" t="s">
        <v>1380</v>
      </c>
      <c r="I843" s="143"/>
      <c r="L843" s="33"/>
      <c r="M843" s="144"/>
      <c r="T843" s="54"/>
      <c r="AT843" s="18" t="s">
        <v>141</v>
      </c>
      <c r="AU843" s="18" t="s">
        <v>82</v>
      </c>
    </row>
    <row r="844" spans="2:65" s="1" customFormat="1" x14ac:dyDescent="0.2">
      <c r="B844" s="33"/>
      <c r="D844" s="145" t="s">
        <v>143</v>
      </c>
      <c r="F844" s="146" t="s">
        <v>1381</v>
      </c>
      <c r="I844" s="143"/>
      <c r="L844" s="33"/>
      <c r="M844" s="144"/>
      <c r="T844" s="54"/>
      <c r="AT844" s="18" t="s">
        <v>143</v>
      </c>
      <c r="AU844" s="18" t="s">
        <v>82</v>
      </c>
    </row>
    <row r="845" spans="2:65" s="12" customFormat="1" x14ac:dyDescent="0.2">
      <c r="B845" s="147"/>
      <c r="D845" s="141" t="s">
        <v>151</v>
      </c>
      <c r="E845" s="148" t="s">
        <v>18</v>
      </c>
      <c r="F845" s="149" t="s">
        <v>1362</v>
      </c>
      <c r="H845" s="150">
        <v>58.2</v>
      </c>
      <c r="I845" s="151"/>
      <c r="L845" s="147"/>
      <c r="M845" s="152"/>
      <c r="T845" s="153"/>
      <c r="AT845" s="148" t="s">
        <v>151</v>
      </c>
      <c r="AU845" s="148" t="s">
        <v>82</v>
      </c>
      <c r="AV845" s="12" t="s">
        <v>82</v>
      </c>
      <c r="AW845" s="12" t="s">
        <v>32</v>
      </c>
      <c r="AX845" s="12" t="s">
        <v>78</v>
      </c>
      <c r="AY845" s="148" t="s">
        <v>131</v>
      </c>
    </row>
    <row r="846" spans="2:65" s="1" customFormat="1" ht="16.5" customHeight="1" x14ac:dyDescent="0.2">
      <c r="B846" s="33"/>
      <c r="C846" s="128" t="s">
        <v>1382</v>
      </c>
      <c r="D846" s="128" t="s">
        <v>134</v>
      </c>
      <c r="E846" s="129" t="s">
        <v>1383</v>
      </c>
      <c r="F846" s="130" t="s">
        <v>1384</v>
      </c>
      <c r="G846" s="131" t="s">
        <v>157</v>
      </c>
      <c r="H846" s="132">
        <v>34.82</v>
      </c>
      <c r="I846" s="133"/>
      <c r="J846" s="134">
        <f>ROUND(I846*H846,2)</f>
        <v>0</v>
      </c>
      <c r="K846" s="130" t="s">
        <v>138</v>
      </c>
      <c r="L846" s="33"/>
      <c r="M846" s="135" t="s">
        <v>18</v>
      </c>
      <c r="N846" s="136" t="s">
        <v>44</v>
      </c>
      <c r="P846" s="137">
        <f>O846*H846</f>
        <v>0</v>
      </c>
      <c r="Q846" s="137">
        <v>5.0000000000000002E-5</v>
      </c>
      <c r="R846" s="137">
        <f>Q846*H846</f>
        <v>1.7410000000000001E-3</v>
      </c>
      <c r="S846" s="137">
        <v>0</v>
      </c>
      <c r="T846" s="138">
        <f>S846*H846</f>
        <v>0</v>
      </c>
      <c r="AR846" s="139" t="s">
        <v>246</v>
      </c>
      <c r="AT846" s="139" t="s">
        <v>134</v>
      </c>
      <c r="AU846" s="139" t="s">
        <v>82</v>
      </c>
      <c r="AY846" s="18" t="s">
        <v>131</v>
      </c>
      <c r="BE846" s="140">
        <f>IF(N846="základní",J846,0)</f>
        <v>0</v>
      </c>
      <c r="BF846" s="140">
        <f>IF(N846="snížená",J846,0)</f>
        <v>0</v>
      </c>
      <c r="BG846" s="140">
        <f>IF(N846="zákl. přenesená",J846,0)</f>
        <v>0</v>
      </c>
      <c r="BH846" s="140">
        <f>IF(N846="sníž. přenesená",J846,0)</f>
        <v>0</v>
      </c>
      <c r="BI846" s="140">
        <f>IF(N846="nulová",J846,0)</f>
        <v>0</v>
      </c>
      <c r="BJ846" s="18" t="s">
        <v>78</v>
      </c>
      <c r="BK846" s="140">
        <f>ROUND(I846*H846,2)</f>
        <v>0</v>
      </c>
      <c r="BL846" s="18" t="s">
        <v>246</v>
      </c>
      <c r="BM846" s="139" t="s">
        <v>1385</v>
      </c>
    </row>
    <row r="847" spans="2:65" s="1" customFormat="1" x14ac:dyDescent="0.2">
      <c r="B847" s="33"/>
      <c r="D847" s="141" t="s">
        <v>141</v>
      </c>
      <c r="F847" s="142" t="s">
        <v>1386</v>
      </c>
      <c r="I847" s="143"/>
      <c r="L847" s="33"/>
      <c r="M847" s="144"/>
      <c r="T847" s="54"/>
      <c r="AT847" s="18" t="s">
        <v>141</v>
      </c>
      <c r="AU847" s="18" t="s">
        <v>82</v>
      </c>
    </row>
    <row r="848" spans="2:65" s="1" customFormat="1" x14ac:dyDescent="0.2">
      <c r="B848" s="33"/>
      <c r="D848" s="145" t="s">
        <v>143</v>
      </c>
      <c r="F848" s="146" t="s">
        <v>1387</v>
      </c>
      <c r="I848" s="143"/>
      <c r="L848" s="33"/>
      <c r="M848" s="144"/>
      <c r="T848" s="54"/>
      <c r="AT848" s="18" t="s">
        <v>143</v>
      </c>
      <c r="AU848" s="18" t="s">
        <v>82</v>
      </c>
    </row>
    <row r="849" spans="2:65" s="1" customFormat="1" ht="16.5" customHeight="1" x14ac:dyDescent="0.2">
      <c r="B849" s="33"/>
      <c r="C849" s="128" t="s">
        <v>1388</v>
      </c>
      <c r="D849" s="128" t="s">
        <v>134</v>
      </c>
      <c r="E849" s="129" t="s">
        <v>1389</v>
      </c>
      <c r="F849" s="130" t="s">
        <v>1390</v>
      </c>
      <c r="G849" s="131" t="s">
        <v>281</v>
      </c>
      <c r="H849" s="132">
        <v>1.5860000000000001</v>
      </c>
      <c r="I849" s="133"/>
      <c r="J849" s="134">
        <f>ROUND(I849*H849,2)</f>
        <v>0</v>
      </c>
      <c r="K849" s="130" t="s">
        <v>138</v>
      </c>
      <c r="L849" s="33"/>
      <c r="M849" s="135" t="s">
        <v>18</v>
      </c>
      <c r="N849" s="136" t="s">
        <v>44</v>
      </c>
      <c r="P849" s="137">
        <f>O849*H849</f>
        <v>0</v>
      </c>
      <c r="Q849" s="137">
        <v>0</v>
      </c>
      <c r="R849" s="137">
        <f>Q849*H849</f>
        <v>0</v>
      </c>
      <c r="S849" s="137">
        <v>0</v>
      </c>
      <c r="T849" s="138">
        <f>S849*H849</f>
        <v>0</v>
      </c>
      <c r="AR849" s="139" t="s">
        <v>246</v>
      </c>
      <c r="AT849" s="139" t="s">
        <v>134</v>
      </c>
      <c r="AU849" s="139" t="s">
        <v>82</v>
      </c>
      <c r="AY849" s="18" t="s">
        <v>131</v>
      </c>
      <c r="BE849" s="140">
        <f>IF(N849="základní",J849,0)</f>
        <v>0</v>
      </c>
      <c r="BF849" s="140">
        <f>IF(N849="snížená",J849,0)</f>
        <v>0</v>
      </c>
      <c r="BG849" s="140">
        <f>IF(N849="zákl. přenesená",J849,0)</f>
        <v>0</v>
      </c>
      <c r="BH849" s="140">
        <f>IF(N849="sníž. přenesená",J849,0)</f>
        <v>0</v>
      </c>
      <c r="BI849" s="140">
        <f>IF(N849="nulová",J849,0)</f>
        <v>0</v>
      </c>
      <c r="BJ849" s="18" t="s">
        <v>78</v>
      </c>
      <c r="BK849" s="140">
        <f>ROUND(I849*H849,2)</f>
        <v>0</v>
      </c>
      <c r="BL849" s="18" t="s">
        <v>246</v>
      </c>
      <c r="BM849" s="139" t="s">
        <v>1391</v>
      </c>
    </row>
    <row r="850" spans="2:65" s="1" customFormat="1" ht="19.5" x14ac:dyDescent="0.2">
      <c r="B850" s="33"/>
      <c r="D850" s="141" t="s">
        <v>141</v>
      </c>
      <c r="F850" s="142" t="s">
        <v>1392</v>
      </c>
      <c r="I850" s="143"/>
      <c r="L850" s="33"/>
      <c r="M850" s="144"/>
      <c r="T850" s="54"/>
      <c r="AT850" s="18" t="s">
        <v>141</v>
      </c>
      <c r="AU850" s="18" t="s">
        <v>82</v>
      </c>
    </row>
    <row r="851" spans="2:65" s="1" customFormat="1" x14ac:dyDescent="0.2">
      <c r="B851" s="33"/>
      <c r="D851" s="145" t="s">
        <v>143</v>
      </c>
      <c r="F851" s="146" t="s">
        <v>1393</v>
      </c>
      <c r="I851" s="143"/>
      <c r="L851" s="33"/>
      <c r="M851" s="144"/>
      <c r="T851" s="54"/>
      <c r="AT851" s="18" t="s">
        <v>143</v>
      </c>
      <c r="AU851" s="18" t="s">
        <v>82</v>
      </c>
    </row>
    <row r="852" spans="2:65" s="1" customFormat="1" ht="16.5" customHeight="1" x14ac:dyDescent="0.2">
      <c r="B852" s="33"/>
      <c r="C852" s="128" t="s">
        <v>1394</v>
      </c>
      <c r="D852" s="128" t="s">
        <v>134</v>
      </c>
      <c r="E852" s="129" t="s">
        <v>1395</v>
      </c>
      <c r="F852" s="130" t="s">
        <v>1396</v>
      </c>
      <c r="G852" s="131" t="s">
        <v>281</v>
      </c>
      <c r="H852" s="132">
        <v>1.5860000000000001</v>
      </c>
      <c r="I852" s="133"/>
      <c r="J852" s="134">
        <f>ROUND(I852*H852,2)</f>
        <v>0</v>
      </c>
      <c r="K852" s="130" t="s">
        <v>138</v>
      </c>
      <c r="L852" s="33"/>
      <c r="M852" s="135" t="s">
        <v>18</v>
      </c>
      <c r="N852" s="136" t="s">
        <v>44</v>
      </c>
      <c r="P852" s="137">
        <f>O852*H852</f>
        <v>0</v>
      </c>
      <c r="Q852" s="137">
        <v>0</v>
      </c>
      <c r="R852" s="137">
        <f>Q852*H852</f>
        <v>0</v>
      </c>
      <c r="S852" s="137">
        <v>0</v>
      </c>
      <c r="T852" s="138">
        <f>S852*H852</f>
        <v>0</v>
      </c>
      <c r="AR852" s="139" t="s">
        <v>246</v>
      </c>
      <c r="AT852" s="139" t="s">
        <v>134</v>
      </c>
      <c r="AU852" s="139" t="s">
        <v>82</v>
      </c>
      <c r="AY852" s="18" t="s">
        <v>131</v>
      </c>
      <c r="BE852" s="140">
        <f>IF(N852="základní",J852,0)</f>
        <v>0</v>
      </c>
      <c r="BF852" s="140">
        <f>IF(N852="snížená",J852,0)</f>
        <v>0</v>
      </c>
      <c r="BG852" s="140">
        <f>IF(N852="zákl. přenesená",J852,0)</f>
        <v>0</v>
      </c>
      <c r="BH852" s="140">
        <f>IF(N852="sníž. přenesená",J852,0)</f>
        <v>0</v>
      </c>
      <c r="BI852" s="140">
        <f>IF(N852="nulová",J852,0)</f>
        <v>0</v>
      </c>
      <c r="BJ852" s="18" t="s">
        <v>78</v>
      </c>
      <c r="BK852" s="140">
        <f>ROUND(I852*H852,2)</f>
        <v>0</v>
      </c>
      <c r="BL852" s="18" t="s">
        <v>246</v>
      </c>
      <c r="BM852" s="139" t="s">
        <v>1397</v>
      </c>
    </row>
    <row r="853" spans="2:65" s="1" customFormat="1" ht="19.5" x14ac:dyDescent="0.2">
      <c r="B853" s="33"/>
      <c r="D853" s="141" t="s">
        <v>141</v>
      </c>
      <c r="F853" s="142" t="s">
        <v>1398</v>
      </c>
      <c r="I853" s="143"/>
      <c r="L853" s="33"/>
      <c r="M853" s="144"/>
      <c r="T853" s="54"/>
      <c r="AT853" s="18" t="s">
        <v>141</v>
      </c>
      <c r="AU853" s="18" t="s">
        <v>82</v>
      </c>
    </row>
    <row r="854" spans="2:65" s="1" customFormat="1" x14ac:dyDescent="0.2">
      <c r="B854" s="33"/>
      <c r="D854" s="145" t="s">
        <v>143</v>
      </c>
      <c r="F854" s="146" t="s">
        <v>1399</v>
      </c>
      <c r="I854" s="143"/>
      <c r="L854" s="33"/>
      <c r="M854" s="144"/>
      <c r="T854" s="54"/>
      <c r="AT854" s="18" t="s">
        <v>143</v>
      </c>
      <c r="AU854" s="18" t="s">
        <v>82</v>
      </c>
    </row>
    <row r="855" spans="2:65" s="11" customFormat="1" ht="22.9" customHeight="1" x14ac:dyDescent="0.2">
      <c r="B855" s="116"/>
      <c r="D855" s="117" t="s">
        <v>72</v>
      </c>
      <c r="E855" s="126" t="s">
        <v>1400</v>
      </c>
      <c r="F855" s="126" t="s">
        <v>1401</v>
      </c>
      <c r="I855" s="119"/>
      <c r="J855" s="127">
        <f>BK855</f>
        <v>0</v>
      </c>
      <c r="L855" s="116"/>
      <c r="M855" s="121"/>
      <c r="P855" s="122">
        <f>SUM(P856:P866)</f>
        <v>0</v>
      </c>
      <c r="R855" s="122">
        <f>SUM(R856:R866)</f>
        <v>7.1208E-3</v>
      </c>
      <c r="T855" s="123">
        <f>SUM(T856:T866)</f>
        <v>0</v>
      </c>
      <c r="AR855" s="117" t="s">
        <v>82</v>
      </c>
      <c r="AT855" s="124" t="s">
        <v>72</v>
      </c>
      <c r="AU855" s="124" t="s">
        <v>78</v>
      </c>
      <c r="AY855" s="117" t="s">
        <v>131</v>
      </c>
      <c r="BK855" s="125">
        <f>SUM(BK856:BK866)</f>
        <v>0</v>
      </c>
    </row>
    <row r="856" spans="2:65" s="1" customFormat="1" ht="16.5" customHeight="1" x14ac:dyDescent="0.2">
      <c r="B856" s="33"/>
      <c r="C856" s="128" t="s">
        <v>1402</v>
      </c>
      <c r="D856" s="128" t="s">
        <v>134</v>
      </c>
      <c r="E856" s="129" t="s">
        <v>1403</v>
      </c>
      <c r="F856" s="130" t="s">
        <v>1404</v>
      </c>
      <c r="G856" s="131" t="s">
        <v>157</v>
      </c>
      <c r="H856" s="132">
        <v>8.2799999999999994</v>
      </c>
      <c r="I856" s="133"/>
      <c r="J856" s="134">
        <f>ROUND(I856*H856,2)</f>
        <v>0</v>
      </c>
      <c r="K856" s="130" t="s">
        <v>138</v>
      </c>
      <c r="L856" s="33"/>
      <c r="M856" s="135" t="s">
        <v>18</v>
      </c>
      <c r="N856" s="136" t="s">
        <v>44</v>
      </c>
      <c r="P856" s="137">
        <f>O856*H856</f>
        <v>0</v>
      </c>
      <c r="Q856" s="137">
        <v>0</v>
      </c>
      <c r="R856" s="137">
        <f>Q856*H856</f>
        <v>0</v>
      </c>
      <c r="S856" s="137">
        <v>0</v>
      </c>
      <c r="T856" s="138">
        <f>S856*H856</f>
        <v>0</v>
      </c>
      <c r="AR856" s="139" t="s">
        <v>246</v>
      </c>
      <c r="AT856" s="139" t="s">
        <v>134</v>
      </c>
      <c r="AU856" s="139" t="s">
        <v>82</v>
      </c>
      <c r="AY856" s="18" t="s">
        <v>131</v>
      </c>
      <c r="BE856" s="140">
        <f>IF(N856="základní",J856,0)</f>
        <v>0</v>
      </c>
      <c r="BF856" s="140">
        <f>IF(N856="snížená",J856,0)</f>
        <v>0</v>
      </c>
      <c r="BG856" s="140">
        <f>IF(N856="zákl. přenesená",J856,0)</f>
        <v>0</v>
      </c>
      <c r="BH856" s="140">
        <f>IF(N856="sníž. přenesená",J856,0)</f>
        <v>0</v>
      </c>
      <c r="BI856" s="140">
        <f>IF(N856="nulová",J856,0)</f>
        <v>0</v>
      </c>
      <c r="BJ856" s="18" t="s">
        <v>78</v>
      </c>
      <c r="BK856" s="140">
        <f>ROUND(I856*H856,2)</f>
        <v>0</v>
      </c>
      <c r="BL856" s="18" t="s">
        <v>246</v>
      </c>
      <c r="BM856" s="139" t="s">
        <v>1405</v>
      </c>
    </row>
    <row r="857" spans="2:65" s="1" customFormat="1" x14ac:dyDescent="0.2">
      <c r="B857" s="33"/>
      <c r="D857" s="141" t="s">
        <v>141</v>
      </c>
      <c r="F857" s="142" t="s">
        <v>1406</v>
      </c>
      <c r="I857" s="143"/>
      <c r="L857" s="33"/>
      <c r="M857" s="144"/>
      <c r="T857" s="54"/>
      <c r="AT857" s="18" t="s">
        <v>141</v>
      </c>
      <c r="AU857" s="18" t="s">
        <v>82</v>
      </c>
    </row>
    <row r="858" spans="2:65" s="1" customFormat="1" x14ac:dyDescent="0.2">
      <c r="B858" s="33"/>
      <c r="D858" s="145" t="s">
        <v>143</v>
      </c>
      <c r="F858" s="146" t="s">
        <v>1407</v>
      </c>
      <c r="I858" s="143"/>
      <c r="L858" s="33"/>
      <c r="M858" s="144"/>
      <c r="T858" s="54"/>
      <c r="AT858" s="18" t="s">
        <v>143</v>
      </c>
      <c r="AU858" s="18" t="s">
        <v>82</v>
      </c>
    </row>
    <row r="859" spans="2:65" s="13" customFormat="1" x14ac:dyDescent="0.2">
      <c r="B859" s="154"/>
      <c r="D859" s="141" t="s">
        <v>151</v>
      </c>
      <c r="E859" s="155" t="s">
        <v>18</v>
      </c>
      <c r="F859" s="156" t="s">
        <v>161</v>
      </c>
      <c r="H859" s="155" t="s">
        <v>18</v>
      </c>
      <c r="I859" s="157"/>
      <c r="L859" s="154"/>
      <c r="M859" s="158"/>
      <c r="T859" s="159"/>
      <c r="AT859" s="155" t="s">
        <v>151</v>
      </c>
      <c r="AU859" s="155" t="s">
        <v>82</v>
      </c>
      <c r="AV859" s="13" t="s">
        <v>78</v>
      </c>
      <c r="AW859" s="13" t="s">
        <v>32</v>
      </c>
      <c r="AX859" s="13" t="s">
        <v>73</v>
      </c>
      <c r="AY859" s="155" t="s">
        <v>131</v>
      </c>
    </row>
    <row r="860" spans="2:65" s="12" customFormat="1" x14ac:dyDescent="0.2">
      <c r="B860" s="147"/>
      <c r="D860" s="141" t="s">
        <v>151</v>
      </c>
      <c r="E860" s="148" t="s">
        <v>18</v>
      </c>
      <c r="F860" s="149" t="s">
        <v>162</v>
      </c>
      <c r="H860" s="150">
        <v>8.2799999999999994</v>
      </c>
      <c r="I860" s="151"/>
      <c r="L860" s="147"/>
      <c r="M860" s="152"/>
      <c r="T860" s="153"/>
      <c r="AT860" s="148" t="s">
        <v>151</v>
      </c>
      <c r="AU860" s="148" t="s">
        <v>82</v>
      </c>
      <c r="AV860" s="12" t="s">
        <v>82</v>
      </c>
      <c r="AW860" s="12" t="s">
        <v>32</v>
      </c>
      <c r="AX860" s="12" t="s">
        <v>78</v>
      </c>
      <c r="AY860" s="148" t="s">
        <v>131</v>
      </c>
    </row>
    <row r="861" spans="2:65" s="1" customFormat="1" ht="16.5" customHeight="1" x14ac:dyDescent="0.2">
      <c r="B861" s="33"/>
      <c r="C861" s="128" t="s">
        <v>1408</v>
      </c>
      <c r="D861" s="128" t="s">
        <v>134</v>
      </c>
      <c r="E861" s="129" t="s">
        <v>1409</v>
      </c>
      <c r="F861" s="130" t="s">
        <v>1410</v>
      </c>
      <c r="G861" s="131" t="s">
        <v>157</v>
      </c>
      <c r="H861" s="132">
        <v>8.2799999999999994</v>
      </c>
      <c r="I861" s="133"/>
      <c r="J861" s="134">
        <f>ROUND(I861*H861,2)</f>
        <v>0</v>
      </c>
      <c r="K861" s="130" t="s">
        <v>138</v>
      </c>
      <c r="L861" s="33"/>
      <c r="M861" s="135" t="s">
        <v>18</v>
      </c>
      <c r="N861" s="136" t="s">
        <v>44</v>
      </c>
      <c r="P861" s="137">
        <f>O861*H861</f>
        <v>0</v>
      </c>
      <c r="Q861" s="137">
        <v>1.3999999999999999E-4</v>
      </c>
      <c r="R861" s="137">
        <f>Q861*H861</f>
        <v>1.1591999999999998E-3</v>
      </c>
      <c r="S861" s="137">
        <v>0</v>
      </c>
      <c r="T861" s="138">
        <f>S861*H861</f>
        <v>0</v>
      </c>
      <c r="AR861" s="139" t="s">
        <v>246</v>
      </c>
      <c r="AT861" s="139" t="s">
        <v>134</v>
      </c>
      <c r="AU861" s="139" t="s">
        <v>82</v>
      </c>
      <c r="AY861" s="18" t="s">
        <v>131</v>
      </c>
      <c r="BE861" s="140">
        <f>IF(N861="základní",J861,0)</f>
        <v>0</v>
      </c>
      <c r="BF861" s="140">
        <f>IF(N861="snížená",J861,0)</f>
        <v>0</v>
      </c>
      <c r="BG861" s="140">
        <f>IF(N861="zákl. přenesená",J861,0)</f>
        <v>0</v>
      </c>
      <c r="BH861" s="140">
        <f>IF(N861="sníž. přenesená",J861,0)</f>
        <v>0</v>
      </c>
      <c r="BI861" s="140">
        <f>IF(N861="nulová",J861,0)</f>
        <v>0</v>
      </c>
      <c r="BJ861" s="18" t="s">
        <v>78</v>
      </c>
      <c r="BK861" s="140">
        <f>ROUND(I861*H861,2)</f>
        <v>0</v>
      </c>
      <c r="BL861" s="18" t="s">
        <v>246</v>
      </c>
      <c r="BM861" s="139" t="s">
        <v>1411</v>
      </c>
    </row>
    <row r="862" spans="2:65" s="1" customFormat="1" x14ac:dyDescent="0.2">
      <c r="B862" s="33"/>
      <c r="D862" s="141" t="s">
        <v>141</v>
      </c>
      <c r="F862" s="142" t="s">
        <v>1412</v>
      </c>
      <c r="I862" s="143"/>
      <c r="L862" s="33"/>
      <c r="M862" s="144"/>
      <c r="T862" s="54"/>
      <c r="AT862" s="18" t="s">
        <v>141</v>
      </c>
      <c r="AU862" s="18" t="s">
        <v>82</v>
      </c>
    </row>
    <row r="863" spans="2:65" s="1" customFormat="1" x14ac:dyDescent="0.2">
      <c r="B863" s="33"/>
      <c r="D863" s="145" t="s">
        <v>143</v>
      </c>
      <c r="F863" s="146" t="s">
        <v>1413</v>
      </c>
      <c r="I863" s="143"/>
      <c r="L863" s="33"/>
      <c r="M863" s="144"/>
      <c r="T863" s="54"/>
      <c r="AT863" s="18" t="s">
        <v>143</v>
      </c>
      <c r="AU863" s="18" t="s">
        <v>82</v>
      </c>
    </row>
    <row r="864" spans="2:65" s="1" customFormat="1" ht="16.5" customHeight="1" x14ac:dyDescent="0.2">
      <c r="B864" s="33"/>
      <c r="C864" s="128" t="s">
        <v>1414</v>
      </c>
      <c r="D864" s="128" t="s">
        <v>134</v>
      </c>
      <c r="E864" s="129" t="s">
        <v>1415</v>
      </c>
      <c r="F864" s="130" t="s">
        <v>1416</v>
      </c>
      <c r="G864" s="131" t="s">
        <v>157</v>
      </c>
      <c r="H864" s="132">
        <v>8.2799999999999994</v>
      </c>
      <c r="I864" s="133"/>
      <c r="J864" s="134">
        <f>ROUND(I864*H864,2)</f>
        <v>0</v>
      </c>
      <c r="K864" s="130" t="s">
        <v>138</v>
      </c>
      <c r="L864" s="33"/>
      <c r="M864" s="135" t="s">
        <v>18</v>
      </c>
      <c r="N864" s="136" t="s">
        <v>44</v>
      </c>
      <c r="P864" s="137">
        <f>O864*H864</f>
        <v>0</v>
      </c>
      <c r="Q864" s="137">
        <v>7.2000000000000005E-4</v>
      </c>
      <c r="R864" s="137">
        <f>Q864*H864</f>
        <v>5.9616000000000001E-3</v>
      </c>
      <c r="S864" s="137">
        <v>0</v>
      </c>
      <c r="T864" s="138">
        <f>S864*H864</f>
        <v>0</v>
      </c>
      <c r="AR864" s="139" t="s">
        <v>246</v>
      </c>
      <c r="AT864" s="139" t="s">
        <v>134</v>
      </c>
      <c r="AU864" s="139" t="s">
        <v>82</v>
      </c>
      <c r="AY864" s="18" t="s">
        <v>131</v>
      </c>
      <c r="BE864" s="140">
        <f>IF(N864="základní",J864,0)</f>
        <v>0</v>
      </c>
      <c r="BF864" s="140">
        <f>IF(N864="snížená",J864,0)</f>
        <v>0</v>
      </c>
      <c r="BG864" s="140">
        <f>IF(N864="zákl. přenesená",J864,0)</f>
        <v>0</v>
      </c>
      <c r="BH864" s="140">
        <f>IF(N864="sníž. přenesená",J864,0)</f>
        <v>0</v>
      </c>
      <c r="BI864" s="140">
        <f>IF(N864="nulová",J864,0)</f>
        <v>0</v>
      </c>
      <c r="BJ864" s="18" t="s">
        <v>78</v>
      </c>
      <c r="BK864" s="140">
        <f>ROUND(I864*H864,2)</f>
        <v>0</v>
      </c>
      <c r="BL864" s="18" t="s">
        <v>246</v>
      </c>
      <c r="BM864" s="139" t="s">
        <v>1417</v>
      </c>
    </row>
    <row r="865" spans="2:65" s="1" customFormat="1" ht="19.5" x14ac:dyDescent="0.2">
      <c r="B865" s="33"/>
      <c r="D865" s="141" t="s">
        <v>141</v>
      </c>
      <c r="F865" s="142" t="s">
        <v>1418</v>
      </c>
      <c r="I865" s="143"/>
      <c r="L865" s="33"/>
      <c r="M865" s="144"/>
      <c r="T865" s="54"/>
      <c r="AT865" s="18" t="s">
        <v>141</v>
      </c>
      <c r="AU865" s="18" t="s">
        <v>82</v>
      </c>
    </row>
    <row r="866" spans="2:65" s="1" customFormat="1" x14ac:dyDescent="0.2">
      <c r="B866" s="33"/>
      <c r="D866" s="145" t="s">
        <v>143</v>
      </c>
      <c r="F866" s="146" t="s">
        <v>1419</v>
      </c>
      <c r="I866" s="143"/>
      <c r="L866" s="33"/>
      <c r="M866" s="144"/>
      <c r="T866" s="54"/>
      <c r="AT866" s="18" t="s">
        <v>143</v>
      </c>
      <c r="AU866" s="18" t="s">
        <v>82</v>
      </c>
    </row>
    <row r="867" spans="2:65" s="11" customFormat="1" ht="22.9" customHeight="1" x14ac:dyDescent="0.2">
      <c r="B867" s="116"/>
      <c r="D867" s="117" t="s">
        <v>72</v>
      </c>
      <c r="E867" s="126" t="s">
        <v>1420</v>
      </c>
      <c r="F867" s="126" t="s">
        <v>1421</v>
      </c>
      <c r="I867" s="119"/>
      <c r="J867" s="127">
        <f>BK867</f>
        <v>0</v>
      </c>
      <c r="L867" s="116"/>
      <c r="M867" s="121"/>
      <c r="P867" s="122">
        <f>SUM(P868:P923)</f>
        <v>0</v>
      </c>
      <c r="R867" s="122">
        <f>SUM(R868:R923)</f>
        <v>0.45183171000000005</v>
      </c>
      <c r="T867" s="123">
        <f>SUM(T868:T923)</f>
        <v>7.2894639999999997E-2</v>
      </c>
      <c r="AR867" s="117" t="s">
        <v>82</v>
      </c>
      <c r="AT867" s="124" t="s">
        <v>72</v>
      </c>
      <c r="AU867" s="124" t="s">
        <v>78</v>
      </c>
      <c r="AY867" s="117" t="s">
        <v>131</v>
      </c>
      <c r="BK867" s="125">
        <f>SUM(BK868:BK923)</f>
        <v>0</v>
      </c>
    </row>
    <row r="868" spans="2:65" s="1" customFormat="1" ht="16.5" customHeight="1" x14ac:dyDescent="0.2">
      <c r="B868" s="33"/>
      <c r="C868" s="128" t="s">
        <v>1422</v>
      </c>
      <c r="D868" s="128" t="s">
        <v>134</v>
      </c>
      <c r="E868" s="129" t="s">
        <v>1423</v>
      </c>
      <c r="F868" s="130" t="s">
        <v>1424</v>
      </c>
      <c r="G868" s="131" t="s">
        <v>157</v>
      </c>
      <c r="H868" s="132">
        <v>318.19400000000002</v>
      </c>
      <c r="I868" s="133"/>
      <c r="J868" s="134">
        <f>ROUND(I868*H868,2)</f>
        <v>0</v>
      </c>
      <c r="K868" s="130" t="s">
        <v>138</v>
      </c>
      <c r="L868" s="33"/>
      <c r="M868" s="135" t="s">
        <v>18</v>
      </c>
      <c r="N868" s="136" t="s">
        <v>44</v>
      </c>
      <c r="P868" s="137">
        <f>O868*H868</f>
        <v>0</v>
      </c>
      <c r="Q868" s="137">
        <v>0</v>
      </c>
      <c r="R868" s="137">
        <f>Q868*H868</f>
        <v>0</v>
      </c>
      <c r="S868" s="137">
        <v>0</v>
      </c>
      <c r="T868" s="138">
        <f>S868*H868</f>
        <v>0</v>
      </c>
      <c r="AR868" s="139" t="s">
        <v>246</v>
      </c>
      <c r="AT868" s="139" t="s">
        <v>134</v>
      </c>
      <c r="AU868" s="139" t="s">
        <v>82</v>
      </c>
      <c r="AY868" s="18" t="s">
        <v>131</v>
      </c>
      <c r="BE868" s="140">
        <f>IF(N868="základní",J868,0)</f>
        <v>0</v>
      </c>
      <c r="BF868" s="140">
        <f>IF(N868="snížená",J868,0)</f>
        <v>0</v>
      </c>
      <c r="BG868" s="140">
        <f>IF(N868="zákl. přenesená",J868,0)</f>
        <v>0</v>
      </c>
      <c r="BH868" s="140">
        <f>IF(N868="sníž. přenesená",J868,0)</f>
        <v>0</v>
      </c>
      <c r="BI868" s="140">
        <f>IF(N868="nulová",J868,0)</f>
        <v>0</v>
      </c>
      <c r="BJ868" s="18" t="s">
        <v>78</v>
      </c>
      <c r="BK868" s="140">
        <f>ROUND(I868*H868,2)</f>
        <v>0</v>
      </c>
      <c r="BL868" s="18" t="s">
        <v>246</v>
      </c>
      <c r="BM868" s="139" t="s">
        <v>1425</v>
      </c>
    </row>
    <row r="869" spans="2:65" s="1" customFormat="1" x14ac:dyDescent="0.2">
      <c r="B869" s="33"/>
      <c r="D869" s="141" t="s">
        <v>141</v>
      </c>
      <c r="F869" s="142" t="s">
        <v>1426</v>
      </c>
      <c r="I869" s="143"/>
      <c r="L869" s="33"/>
      <c r="M869" s="144"/>
      <c r="T869" s="54"/>
      <c r="AT869" s="18" t="s">
        <v>141</v>
      </c>
      <c r="AU869" s="18" t="s">
        <v>82</v>
      </c>
    </row>
    <row r="870" spans="2:65" s="1" customFormat="1" x14ac:dyDescent="0.2">
      <c r="B870" s="33"/>
      <c r="D870" s="145" t="s">
        <v>143</v>
      </c>
      <c r="F870" s="146" t="s">
        <v>1427</v>
      </c>
      <c r="I870" s="143"/>
      <c r="L870" s="33"/>
      <c r="M870" s="144"/>
      <c r="T870" s="54"/>
      <c r="AT870" s="18" t="s">
        <v>143</v>
      </c>
      <c r="AU870" s="18" t="s">
        <v>82</v>
      </c>
    </row>
    <row r="871" spans="2:65" s="1" customFormat="1" ht="16.5" customHeight="1" x14ac:dyDescent="0.2">
      <c r="B871" s="33"/>
      <c r="C871" s="128" t="s">
        <v>1428</v>
      </c>
      <c r="D871" s="128" t="s">
        <v>134</v>
      </c>
      <c r="E871" s="129" t="s">
        <v>1429</v>
      </c>
      <c r="F871" s="130" t="s">
        <v>1430</v>
      </c>
      <c r="G871" s="131" t="s">
        <v>157</v>
      </c>
      <c r="H871" s="132">
        <v>235.14400000000001</v>
      </c>
      <c r="I871" s="133"/>
      <c r="J871" s="134">
        <f>ROUND(I871*H871,2)</f>
        <v>0</v>
      </c>
      <c r="K871" s="130" t="s">
        <v>138</v>
      </c>
      <c r="L871" s="33"/>
      <c r="M871" s="135" t="s">
        <v>18</v>
      </c>
      <c r="N871" s="136" t="s">
        <v>44</v>
      </c>
      <c r="P871" s="137">
        <f>O871*H871</f>
        <v>0</v>
      </c>
      <c r="Q871" s="137">
        <v>1E-3</v>
      </c>
      <c r="R871" s="137">
        <f>Q871*H871</f>
        <v>0.23514400000000002</v>
      </c>
      <c r="S871" s="137">
        <v>3.1E-4</v>
      </c>
      <c r="T871" s="138">
        <f>S871*H871</f>
        <v>7.2894639999999997E-2</v>
      </c>
      <c r="AR871" s="139" t="s">
        <v>246</v>
      </c>
      <c r="AT871" s="139" t="s">
        <v>134</v>
      </c>
      <c r="AU871" s="139" t="s">
        <v>82</v>
      </c>
      <c r="AY871" s="18" t="s">
        <v>131</v>
      </c>
      <c r="BE871" s="140">
        <f>IF(N871="základní",J871,0)</f>
        <v>0</v>
      </c>
      <c r="BF871" s="140">
        <f>IF(N871="snížená",J871,0)</f>
        <v>0</v>
      </c>
      <c r="BG871" s="140">
        <f>IF(N871="zákl. přenesená",J871,0)</f>
        <v>0</v>
      </c>
      <c r="BH871" s="140">
        <f>IF(N871="sníž. přenesená",J871,0)</f>
        <v>0</v>
      </c>
      <c r="BI871" s="140">
        <f>IF(N871="nulová",J871,0)</f>
        <v>0</v>
      </c>
      <c r="BJ871" s="18" t="s">
        <v>78</v>
      </c>
      <c r="BK871" s="140">
        <f>ROUND(I871*H871,2)</f>
        <v>0</v>
      </c>
      <c r="BL871" s="18" t="s">
        <v>246</v>
      </c>
      <c r="BM871" s="139" t="s">
        <v>1431</v>
      </c>
    </row>
    <row r="872" spans="2:65" s="1" customFormat="1" x14ac:dyDescent="0.2">
      <c r="B872" s="33"/>
      <c r="D872" s="141" t="s">
        <v>141</v>
      </c>
      <c r="F872" s="142" t="s">
        <v>1432</v>
      </c>
      <c r="I872" s="143"/>
      <c r="L872" s="33"/>
      <c r="M872" s="144"/>
      <c r="T872" s="54"/>
      <c r="AT872" s="18" t="s">
        <v>141</v>
      </c>
      <c r="AU872" s="18" t="s">
        <v>82</v>
      </c>
    </row>
    <row r="873" spans="2:65" s="1" customFormat="1" x14ac:dyDescent="0.2">
      <c r="B873" s="33"/>
      <c r="D873" s="145" t="s">
        <v>143</v>
      </c>
      <c r="F873" s="146" t="s">
        <v>1433</v>
      </c>
      <c r="I873" s="143"/>
      <c r="L873" s="33"/>
      <c r="M873" s="144"/>
      <c r="T873" s="54"/>
      <c r="AT873" s="18" t="s">
        <v>143</v>
      </c>
      <c r="AU873" s="18" t="s">
        <v>82</v>
      </c>
    </row>
    <row r="874" spans="2:65" s="12" customFormat="1" x14ac:dyDescent="0.2">
      <c r="B874" s="147"/>
      <c r="D874" s="141" t="s">
        <v>151</v>
      </c>
      <c r="E874" s="148" t="s">
        <v>18</v>
      </c>
      <c r="F874" s="149" t="s">
        <v>1434</v>
      </c>
      <c r="H874" s="150">
        <v>33.28</v>
      </c>
      <c r="I874" s="151"/>
      <c r="L874" s="147"/>
      <c r="M874" s="152"/>
      <c r="T874" s="153"/>
      <c r="AT874" s="148" t="s">
        <v>151</v>
      </c>
      <c r="AU874" s="148" t="s">
        <v>82</v>
      </c>
      <c r="AV874" s="12" t="s">
        <v>82</v>
      </c>
      <c r="AW874" s="12" t="s">
        <v>32</v>
      </c>
      <c r="AX874" s="12" t="s">
        <v>73</v>
      </c>
      <c r="AY874" s="148" t="s">
        <v>131</v>
      </c>
    </row>
    <row r="875" spans="2:65" s="12" customFormat="1" ht="22.5" x14ac:dyDescent="0.2">
      <c r="B875" s="147"/>
      <c r="D875" s="141" t="s">
        <v>151</v>
      </c>
      <c r="E875" s="148" t="s">
        <v>18</v>
      </c>
      <c r="F875" s="149" t="s">
        <v>1435</v>
      </c>
      <c r="H875" s="150">
        <v>146.363</v>
      </c>
      <c r="I875" s="151"/>
      <c r="L875" s="147"/>
      <c r="M875" s="152"/>
      <c r="T875" s="153"/>
      <c r="AT875" s="148" t="s">
        <v>151</v>
      </c>
      <c r="AU875" s="148" t="s">
        <v>82</v>
      </c>
      <c r="AV875" s="12" t="s">
        <v>82</v>
      </c>
      <c r="AW875" s="12" t="s">
        <v>32</v>
      </c>
      <c r="AX875" s="12" t="s">
        <v>73</v>
      </c>
      <c r="AY875" s="148" t="s">
        <v>131</v>
      </c>
    </row>
    <row r="876" spans="2:65" s="12" customFormat="1" x14ac:dyDescent="0.2">
      <c r="B876" s="147"/>
      <c r="D876" s="141" t="s">
        <v>151</v>
      </c>
      <c r="E876" s="148" t="s">
        <v>18</v>
      </c>
      <c r="F876" s="149" t="s">
        <v>1436</v>
      </c>
      <c r="H876" s="150">
        <v>10.972</v>
      </c>
      <c r="I876" s="151"/>
      <c r="L876" s="147"/>
      <c r="M876" s="152"/>
      <c r="T876" s="153"/>
      <c r="AT876" s="148" t="s">
        <v>151</v>
      </c>
      <c r="AU876" s="148" t="s">
        <v>82</v>
      </c>
      <c r="AV876" s="12" t="s">
        <v>82</v>
      </c>
      <c r="AW876" s="12" t="s">
        <v>32</v>
      </c>
      <c r="AX876" s="12" t="s">
        <v>73</v>
      </c>
      <c r="AY876" s="148" t="s">
        <v>131</v>
      </c>
    </row>
    <row r="877" spans="2:65" s="12" customFormat="1" x14ac:dyDescent="0.2">
      <c r="B877" s="147"/>
      <c r="D877" s="141" t="s">
        <v>151</v>
      </c>
      <c r="E877" s="148" t="s">
        <v>18</v>
      </c>
      <c r="F877" s="149" t="s">
        <v>1437</v>
      </c>
      <c r="H877" s="150">
        <v>27.667000000000002</v>
      </c>
      <c r="I877" s="151"/>
      <c r="L877" s="147"/>
      <c r="M877" s="152"/>
      <c r="T877" s="153"/>
      <c r="AT877" s="148" t="s">
        <v>151</v>
      </c>
      <c r="AU877" s="148" t="s">
        <v>82</v>
      </c>
      <c r="AV877" s="12" t="s">
        <v>82</v>
      </c>
      <c r="AW877" s="12" t="s">
        <v>32</v>
      </c>
      <c r="AX877" s="12" t="s">
        <v>73</v>
      </c>
      <c r="AY877" s="148" t="s">
        <v>131</v>
      </c>
    </row>
    <row r="878" spans="2:65" s="12" customFormat="1" x14ac:dyDescent="0.2">
      <c r="B878" s="147"/>
      <c r="D878" s="141" t="s">
        <v>151</v>
      </c>
      <c r="E878" s="148" t="s">
        <v>18</v>
      </c>
      <c r="F878" s="149" t="s">
        <v>1438</v>
      </c>
      <c r="H878" s="150">
        <v>-7.0919999999999996</v>
      </c>
      <c r="I878" s="151"/>
      <c r="L878" s="147"/>
      <c r="M878" s="152"/>
      <c r="T878" s="153"/>
      <c r="AT878" s="148" t="s">
        <v>151</v>
      </c>
      <c r="AU878" s="148" t="s">
        <v>82</v>
      </c>
      <c r="AV878" s="12" t="s">
        <v>82</v>
      </c>
      <c r="AW878" s="12" t="s">
        <v>32</v>
      </c>
      <c r="AX878" s="12" t="s">
        <v>73</v>
      </c>
      <c r="AY878" s="148" t="s">
        <v>131</v>
      </c>
    </row>
    <row r="879" spans="2:65" s="12" customFormat="1" x14ac:dyDescent="0.2">
      <c r="B879" s="147"/>
      <c r="D879" s="141" t="s">
        <v>151</v>
      </c>
      <c r="E879" s="148" t="s">
        <v>18</v>
      </c>
      <c r="F879" s="149" t="s">
        <v>1439</v>
      </c>
      <c r="H879" s="150">
        <v>-2.758</v>
      </c>
      <c r="I879" s="151"/>
      <c r="L879" s="147"/>
      <c r="M879" s="152"/>
      <c r="T879" s="153"/>
      <c r="AT879" s="148" t="s">
        <v>151</v>
      </c>
      <c r="AU879" s="148" t="s">
        <v>82</v>
      </c>
      <c r="AV879" s="12" t="s">
        <v>82</v>
      </c>
      <c r="AW879" s="12" t="s">
        <v>32</v>
      </c>
      <c r="AX879" s="12" t="s">
        <v>73</v>
      </c>
      <c r="AY879" s="148" t="s">
        <v>131</v>
      </c>
    </row>
    <row r="880" spans="2:65" s="12" customFormat="1" x14ac:dyDescent="0.2">
      <c r="B880" s="147"/>
      <c r="D880" s="141" t="s">
        <v>151</v>
      </c>
      <c r="E880" s="148" t="s">
        <v>18</v>
      </c>
      <c r="F880" s="149" t="s">
        <v>1440</v>
      </c>
      <c r="H880" s="150">
        <v>-3.5459999999999998</v>
      </c>
      <c r="I880" s="151"/>
      <c r="L880" s="147"/>
      <c r="M880" s="152"/>
      <c r="T880" s="153"/>
      <c r="AT880" s="148" t="s">
        <v>151</v>
      </c>
      <c r="AU880" s="148" t="s">
        <v>82</v>
      </c>
      <c r="AV880" s="12" t="s">
        <v>82</v>
      </c>
      <c r="AW880" s="12" t="s">
        <v>32</v>
      </c>
      <c r="AX880" s="12" t="s">
        <v>73</v>
      </c>
      <c r="AY880" s="148" t="s">
        <v>131</v>
      </c>
    </row>
    <row r="881" spans="2:65" s="12" customFormat="1" x14ac:dyDescent="0.2">
      <c r="B881" s="147"/>
      <c r="D881" s="141" t="s">
        <v>151</v>
      </c>
      <c r="E881" s="148" t="s">
        <v>18</v>
      </c>
      <c r="F881" s="149" t="s">
        <v>1441</v>
      </c>
      <c r="H881" s="150">
        <v>30.257999999999999</v>
      </c>
      <c r="I881" s="151"/>
      <c r="L881" s="147"/>
      <c r="M881" s="152"/>
      <c r="T881" s="153"/>
      <c r="AT881" s="148" t="s">
        <v>151</v>
      </c>
      <c r="AU881" s="148" t="s">
        <v>82</v>
      </c>
      <c r="AV881" s="12" t="s">
        <v>82</v>
      </c>
      <c r="AW881" s="12" t="s">
        <v>32</v>
      </c>
      <c r="AX881" s="12" t="s">
        <v>73</v>
      </c>
      <c r="AY881" s="148" t="s">
        <v>131</v>
      </c>
    </row>
    <row r="882" spans="2:65" s="14" customFormat="1" x14ac:dyDescent="0.2">
      <c r="B882" s="160"/>
      <c r="D882" s="141" t="s">
        <v>151</v>
      </c>
      <c r="E882" s="161" t="s">
        <v>18</v>
      </c>
      <c r="F882" s="162" t="s">
        <v>179</v>
      </c>
      <c r="H882" s="163">
        <v>235.14400000000001</v>
      </c>
      <c r="I882" s="164"/>
      <c r="L882" s="160"/>
      <c r="M882" s="165"/>
      <c r="T882" s="166"/>
      <c r="AT882" s="161" t="s">
        <v>151</v>
      </c>
      <c r="AU882" s="161" t="s">
        <v>82</v>
      </c>
      <c r="AV882" s="14" t="s">
        <v>139</v>
      </c>
      <c r="AW882" s="14" t="s">
        <v>32</v>
      </c>
      <c r="AX882" s="14" t="s">
        <v>78</v>
      </c>
      <c r="AY882" s="161" t="s">
        <v>131</v>
      </c>
    </row>
    <row r="883" spans="2:65" s="1" customFormat="1" ht="21.75" customHeight="1" x14ac:dyDescent="0.2">
      <c r="B883" s="33"/>
      <c r="C883" s="128" t="s">
        <v>1442</v>
      </c>
      <c r="D883" s="128" t="s">
        <v>134</v>
      </c>
      <c r="E883" s="129" t="s">
        <v>1443</v>
      </c>
      <c r="F883" s="130" t="s">
        <v>1444</v>
      </c>
      <c r="G883" s="131" t="s">
        <v>137</v>
      </c>
      <c r="H883" s="132">
        <v>50</v>
      </c>
      <c r="I883" s="133"/>
      <c r="J883" s="134">
        <f>ROUND(I883*H883,2)</f>
        <v>0</v>
      </c>
      <c r="K883" s="130" t="s">
        <v>138</v>
      </c>
      <c r="L883" s="33"/>
      <c r="M883" s="135" t="s">
        <v>18</v>
      </c>
      <c r="N883" s="136" t="s">
        <v>44</v>
      </c>
      <c r="P883" s="137">
        <f>O883*H883</f>
        <v>0</v>
      </c>
      <c r="Q883" s="137">
        <v>1.1999999999999999E-3</v>
      </c>
      <c r="R883" s="137">
        <f>Q883*H883</f>
        <v>0.06</v>
      </c>
      <c r="S883" s="137">
        <v>0</v>
      </c>
      <c r="T883" s="138">
        <f>S883*H883</f>
        <v>0</v>
      </c>
      <c r="AR883" s="139" t="s">
        <v>246</v>
      </c>
      <c r="AT883" s="139" t="s">
        <v>134</v>
      </c>
      <c r="AU883" s="139" t="s">
        <v>82</v>
      </c>
      <c r="AY883" s="18" t="s">
        <v>131</v>
      </c>
      <c r="BE883" s="140">
        <f>IF(N883="základní",J883,0)</f>
        <v>0</v>
      </c>
      <c r="BF883" s="140">
        <f>IF(N883="snížená",J883,0)</f>
        <v>0</v>
      </c>
      <c r="BG883" s="140">
        <f>IF(N883="zákl. přenesená",J883,0)</f>
        <v>0</v>
      </c>
      <c r="BH883" s="140">
        <f>IF(N883="sníž. přenesená",J883,0)</f>
        <v>0</v>
      </c>
      <c r="BI883" s="140">
        <f>IF(N883="nulová",J883,0)</f>
        <v>0</v>
      </c>
      <c r="BJ883" s="18" t="s">
        <v>78</v>
      </c>
      <c r="BK883" s="140">
        <f>ROUND(I883*H883,2)</f>
        <v>0</v>
      </c>
      <c r="BL883" s="18" t="s">
        <v>246</v>
      </c>
      <c r="BM883" s="139" t="s">
        <v>1445</v>
      </c>
    </row>
    <row r="884" spans="2:65" s="1" customFormat="1" x14ac:dyDescent="0.2">
      <c r="B884" s="33"/>
      <c r="D884" s="141" t="s">
        <v>141</v>
      </c>
      <c r="F884" s="142" t="s">
        <v>1446</v>
      </c>
      <c r="I884" s="143"/>
      <c r="L884" s="33"/>
      <c r="M884" s="144"/>
      <c r="T884" s="54"/>
      <c r="AT884" s="18" t="s">
        <v>141</v>
      </c>
      <c r="AU884" s="18" t="s">
        <v>82</v>
      </c>
    </row>
    <row r="885" spans="2:65" s="1" customFormat="1" x14ac:dyDescent="0.2">
      <c r="B885" s="33"/>
      <c r="D885" s="145" t="s">
        <v>143</v>
      </c>
      <c r="F885" s="146" t="s">
        <v>1447</v>
      </c>
      <c r="I885" s="143"/>
      <c r="L885" s="33"/>
      <c r="M885" s="144"/>
      <c r="T885" s="54"/>
      <c r="AT885" s="18" t="s">
        <v>143</v>
      </c>
      <c r="AU885" s="18" t="s">
        <v>82</v>
      </c>
    </row>
    <row r="886" spans="2:65" s="1" customFormat="1" ht="16.5" customHeight="1" x14ac:dyDescent="0.2">
      <c r="B886" s="33"/>
      <c r="C886" s="128" t="s">
        <v>1448</v>
      </c>
      <c r="D886" s="128" t="s">
        <v>134</v>
      </c>
      <c r="E886" s="129" t="s">
        <v>1449</v>
      </c>
      <c r="F886" s="130" t="s">
        <v>1450</v>
      </c>
      <c r="G886" s="131" t="s">
        <v>157</v>
      </c>
      <c r="H886" s="132">
        <v>76.14</v>
      </c>
      <c r="I886" s="133"/>
      <c r="J886" s="134">
        <f>ROUND(I886*H886,2)</f>
        <v>0</v>
      </c>
      <c r="K886" s="130" t="s">
        <v>138</v>
      </c>
      <c r="L886" s="33"/>
      <c r="M886" s="135" t="s">
        <v>18</v>
      </c>
      <c r="N886" s="136" t="s">
        <v>44</v>
      </c>
      <c r="P886" s="137">
        <f>O886*H886</f>
        <v>0</v>
      </c>
      <c r="Q886" s="137">
        <v>0</v>
      </c>
      <c r="R886" s="137">
        <f>Q886*H886</f>
        <v>0</v>
      </c>
      <c r="S886" s="137">
        <v>0</v>
      </c>
      <c r="T886" s="138">
        <f>S886*H886</f>
        <v>0</v>
      </c>
      <c r="AR886" s="139" t="s">
        <v>246</v>
      </c>
      <c r="AT886" s="139" t="s">
        <v>134</v>
      </c>
      <c r="AU886" s="139" t="s">
        <v>82</v>
      </c>
      <c r="AY886" s="18" t="s">
        <v>131</v>
      </c>
      <c r="BE886" s="140">
        <f>IF(N886="základní",J886,0)</f>
        <v>0</v>
      </c>
      <c r="BF886" s="140">
        <f>IF(N886="snížená",J886,0)</f>
        <v>0</v>
      </c>
      <c r="BG886" s="140">
        <f>IF(N886="zákl. přenesená",J886,0)</f>
        <v>0</v>
      </c>
      <c r="BH886" s="140">
        <f>IF(N886="sníž. přenesená",J886,0)</f>
        <v>0</v>
      </c>
      <c r="BI886" s="140">
        <f>IF(N886="nulová",J886,0)</f>
        <v>0</v>
      </c>
      <c r="BJ886" s="18" t="s">
        <v>78</v>
      </c>
      <c r="BK886" s="140">
        <f>ROUND(I886*H886,2)</f>
        <v>0</v>
      </c>
      <c r="BL886" s="18" t="s">
        <v>246</v>
      </c>
      <c r="BM886" s="139" t="s">
        <v>1451</v>
      </c>
    </row>
    <row r="887" spans="2:65" s="1" customFormat="1" x14ac:dyDescent="0.2">
      <c r="B887" s="33"/>
      <c r="D887" s="141" t="s">
        <v>141</v>
      </c>
      <c r="F887" s="142" t="s">
        <v>1452</v>
      </c>
      <c r="I887" s="143"/>
      <c r="L887" s="33"/>
      <c r="M887" s="144"/>
      <c r="T887" s="54"/>
      <c r="AT887" s="18" t="s">
        <v>141</v>
      </c>
      <c r="AU887" s="18" t="s">
        <v>82</v>
      </c>
    </row>
    <row r="888" spans="2:65" s="1" customFormat="1" x14ac:dyDescent="0.2">
      <c r="B888" s="33"/>
      <c r="D888" s="145" t="s">
        <v>143</v>
      </c>
      <c r="F888" s="146" t="s">
        <v>1453</v>
      </c>
      <c r="I888" s="143"/>
      <c r="L888" s="33"/>
      <c r="M888" s="144"/>
      <c r="T888" s="54"/>
      <c r="AT888" s="18" t="s">
        <v>143</v>
      </c>
      <c r="AU888" s="18" t="s">
        <v>82</v>
      </c>
    </row>
    <row r="889" spans="2:65" s="1" customFormat="1" ht="16.5" customHeight="1" x14ac:dyDescent="0.2">
      <c r="B889" s="33"/>
      <c r="C889" s="167" t="s">
        <v>1454</v>
      </c>
      <c r="D889" s="167" t="s">
        <v>180</v>
      </c>
      <c r="E889" s="168" t="s">
        <v>1455</v>
      </c>
      <c r="F889" s="169" t="s">
        <v>1456</v>
      </c>
      <c r="G889" s="170" t="s">
        <v>157</v>
      </c>
      <c r="H889" s="171">
        <v>79.947000000000003</v>
      </c>
      <c r="I889" s="172"/>
      <c r="J889" s="173">
        <f>ROUND(I889*H889,2)</f>
        <v>0</v>
      </c>
      <c r="K889" s="169" t="s">
        <v>138</v>
      </c>
      <c r="L889" s="174"/>
      <c r="M889" s="175" t="s">
        <v>18</v>
      </c>
      <c r="N889" s="176" t="s">
        <v>44</v>
      </c>
      <c r="P889" s="137">
        <f>O889*H889</f>
        <v>0</v>
      </c>
      <c r="Q889" s="137">
        <v>1.0000000000000001E-5</v>
      </c>
      <c r="R889" s="137">
        <f>Q889*H889</f>
        <v>7.9947000000000004E-4</v>
      </c>
      <c r="S889" s="137">
        <v>0</v>
      </c>
      <c r="T889" s="138">
        <f>S889*H889</f>
        <v>0</v>
      </c>
      <c r="AR889" s="139" t="s">
        <v>359</v>
      </c>
      <c r="AT889" s="139" t="s">
        <v>180</v>
      </c>
      <c r="AU889" s="139" t="s">
        <v>82</v>
      </c>
      <c r="AY889" s="18" t="s">
        <v>131</v>
      </c>
      <c r="BE889" s="140">
        <f>IF(N889="základní",J889,0)</f>
        <v>0</v>
      </c>
      <c r="BF889" s="140">
        <f>IF(N889="snížená",J889,0)</f>
        <v>0</v>
      </c>
      <c r="BG889" s="140">
        <f>IF(N889="zákl. přenesená",J889,0)</f>
        <v>0</v>
      </c>
      <c r="BH889" s="140">
        <f>IF(N889="sníž. přenesená",J889,0)</f>
        <v>0</v>
      </c>
      <c r="BI889" s="140">
        <f>IF(N889="nulová",J889,0)</f>
        <v>0</v>
      </c>
      <c r="BJ889" s="18" t="s">
        <v>78</v>
      </c>
      <c r="BK889" s="140">
        <f>ROUND(I889*H889,2)</f>
        <v>0</v>
      </c>
      <c r="BL889" s="18" t="s">
        <v>246</v>
      </c>
      <c r="BM889" s="139" t="s">
        <v>1457</v>
      </c>
    </row>
    <row r="890" spans="2:65" s="1" customFormat="1" x14ac:dyDescent="0.2">
      <c r="B890" s="33"/>
      <c r="D890" s="141" t="s">
        <v>141</v>
      </c>
      <c r="F890" s="142" t="s">
        <v>1456</v>
      </c>
      <c r="I890" s="143"/>
      <c r="L890" s="33"/>
      <c r="M890" s="144"/>
      <c r="T890" s="54"/>
      <c r="AT890" s="18" t="s">
        <v>141</v>
      </c>
      <c r="AU890" s="18" t="s">
        <v>82</v>
      </c>
    </row>
    <row r="891" spans="2:65" s="12" customFormat="1" x14ac:dyDescent="0.2">
      <c r="B891" s="147"/>
      <c r="D891" s="141" t="s">
        <v>151</v>
      </c>
      <c r="F891" s="149" t="s">
        <v>1458</v>
      </c>
      <c r="H891" s="150">
        <v>79.947000000000003</v>
      </c>
      <c r="I891" s="151"/>
      <c r="L891" s="147"/>
      <c r="M891" s="152"/>
      <c r="T891" s="153"/>
      <c r="AT891" s="148" t="s">
        <v>151</v>
      </c>
      <c r="AU891" s="148" t="s">
        <v>82</v>
      </c>
      <c r="AV891" s="12" t="s">
        <v>82</v>
      </c>
      <c r="AW891" s="12" t="s">
        <v>4</v>
      </c>
      <c r="AX891" s="12" t="s">
        <v>78</v>
      </c>
      <c r="AY891" s="148" t="s">
        <v>131</v>
      </c>
    </row>
    <row r="892" spans="2:65" s="1" customFormat="1" ht="16.5" customHeight="1" x14ac:dyDescent="0.2">
      <c r="B892" s="33"/>
      <c r="C892" s="128" t="s">
        <v>1459</v>
      </c>
      <c r="D892" s="128" t="s">
        <v>134</v>
      </c>
      <c r="E892" s="129" t="s">
        <v>1460</v>
      </c>
      <c r="F892" s="130" t="s">
        <v>1461</v>
      </c>
      <c r="G892" s="131" t="s">
        <v>157</v>
      </c>
      <c r="H892" s="132">
        <v>200</v>
      </c>
      <c r="I892" s="133"/>
      <c r="J892" s="134">
        <f>ROUND(I892*H892,2)</f>
        <v>0</v>
      </c>
      <c r="K892" s="130" t="s">
        <v>138</v>
      </c>
      <c r="L892" s="33"/>
      <c r="M892" s="135" t="s">
        <v>18</v>
      </c>
      <c r="N892" s="136" t="s">
        <v>44</v>
      </c>
      <c r="P892" s="137">
        <f>O892*H892</f>
        <v>0</v>
      </c>
      <c r="Q892" s="137">
        <v>0</v>
      </c>
      <c r="R892" s="137">
        <f>Q892*H892</f>
        <v>0</v>
      </c>
      <c r="S892" s="137">
        <v>0</v>
      </c>
      <c r="T892" s="138">
        <f>S892*H892</f>
        <v>0</v>
      </c>
      <c r="AR892" s="139" t="s">
        <v>246</v>
      </c>
      <c r="AT892" s="139" t="s">
        <v>134</v>
      </c>
      <c r="AU892" s="139" t="s">
        <v>82</v>
      </c>
      <c r="AY892" s="18" t="s">
        <v>131</v>
      </c>
      <c r="BE892" s="140">
        <f>IF(N892="základní",J892,0)</f>
        <v>0</v>
      </c>
      <c r="BF892" s="140">
        <f>IF(N892="snížená",J892,0)</f>
        <v>0</v>
      </c>
      <c r="BG892" s="140">
        <f>IF(N892="zákl. přenesená",J892,0)</f>
        <v>0</v>
      </c>
      <c r="BH892" s="140">
        <f>IF(N892="sníž. přenesená",J892,0)</f>
        <v>0</v>
      </c>
      <c r="BI892" s="140">
        <f>IF(N892="nulová",J892,0)</f>
        <v>0</v>
      </c>
      <c r="BJ892" s="18" t="s">
        <v>78</v>
      </c>
      <c r="BK892" s="140">
        <f>ROUND(I892*H892,2)</f>
        <v>0</v>
      </c>
      <c r="BL892" s="18" t="s">
        <v>246</v>
      </c>
      <c r="BM892" s="139" t="s">
        <v>1462</v>
      </c>
    </row>
    <row r="893" spans="2:65" s="1" customFormat="1" ht="19.5" x14ac:dyDescent="0.2">
      <c r="B893" s="33"/>
      <c r="D893" s="141" t="s">
        <v>141</v>
      </c>
      <c r="F893" s="142" t="s">
        <v>1463</v>
      </c>
      <c r="I893" s="143"/>
      <c r="L893" s="33"/>
      <c r="M893" s="144"/>
      <c r="T893" s="54"/>
      <c r="AT893" s="18" t="s">
        <v>141</v>
      </c>
      <c r="AU893" s="18" t="s">
        <v>82</v>
      </c>
    </row>
    <row r="894" spans="2:65" s="1" customFormat="1" x14ac:dyDescent="0.2">
      <c r="B894" s="33"/>
      <c r="D894" s="145" t="s">
        <v>143</v>
      </c>
      <c r="F894" s="146" t="s">
        <v>1464</v>
      </c>
      <c r="I894" s="143"/>
      <c r="L894" s="33"/>
      <c r="M894" s="144"/>
      <c r="T894" s="54"/>
      <c r="AT894" s="18" t="s">
        <v>143</v>
      </c>
      <c r="AU894" s="18" t="s">
        <v>82</v>
      </c>
    </row>
    <row r="895" spans="2:65" s="1" customFormat="1" ht="16.5" customHeight="1" x14ac:dyDescent="0.2">
      <c r="B895" s="33"/>
      <c r="C895" s="167" t="s">
        <v>1465</v>
      </c>
      <c r="D895" s="167" t="s">
        <v>180</v>
      </c>
      <c r="E895" s="168" t="s">
        <v>1455</v>
      </c>
      <c r="F895" s="169" t="s">
        <v>1456</v>
      </c>
      <c r="G895" s="170" t="s">
        <v>157</v>
      </c>
      <c r="H895" s="171">
        <v>210</v>
      </c>
      <c r="I895" s="172"/>
      <c r="J895" s="173">
        <f>ROUND(I895*H895,2)</f>
        <v>0</v>
      </c>
      <c r="K895" s="169" t="s">
        <v>138</v>
      </c>
      <c r="L895" s="174"/>
      <c r="M895" s="175" t="s">
        <v>18</v>
      </c>
      <c r="N895" s="176" t="s">
        <v>44</v>
      </c>
      <c r="P895" s="137">
        <f>O895*H895</f>
        <v>0</v>
      </c>
      <c r="Q895" s="137">
        <v>1.0000000000000001E-5</v>
      </c>
      <c r="R895" s="137">
        <f>Q895*H895</f>
        <v>2.1000000000000003E-3</v>
      </c>
      <c r="S895" s="137">
        <v>0</v>
      </c>
      <c r="T895" s="138">
        <f>S895*H895</f>
        <v>0</v>
      </c>
      <c r="AR895" s="139" t="s">
        <v>359</v>
      </c>
      <c r="AT895" s="139" t="s">
        <v>180</v>
      </c>
      <c r="AU895" s="139" t="s">
        <v>82</v>
      </c>
      <c r="AY895" s="18" t="s">
        <v>131</v>
      </c>
      <c r="BE895" s="140">
        <f>IF(N895="základní",J895,0)</f>
        <v>0</v>
      </c>
      <c r="BF895" s="140">
        <f>IF(N895="snížená",J895,0)</f>
        <v>0</v>
      </c>
      <c r="BG895" s="140">
        <f>IF(N895="zákl. přenesená",J895,0)</f>
        <v>0</v>
      </c>
      <c r="BH895" s="140">
        <f>IF(N895="sníž. přenesená",J895,0)</f>
        <v>0</v>
      </c>
      <c r="BI895" s="140">
        <f>IF(N895="nulová",J895,0)</f>
        <v>0</v>
      </c>
      <c r="BJ895" s="18" t="s">
        <v>78</v>
      </c>
      <c r="BK895" s="140">
        <f>ROUND(I895*H895,2)</f>
        <v>0</v>
      </c>
      <c r="BL895" s="18" t="s">
        <v>246</v>
      </c>
      <c r="BM895" s="139" t="s">
        <v>1466</v>
      </c>
    </row>
    <row r="896" spans="2:65" s="1" customFormat="1" x14ac:dyDescent="0.2">
      <c r="B896" s="33"/>
      <c r="D896" s="141" t="s">
        <v>141</v>
      </c>
      <c r="F896" s="142" t="s">
        <v>1456</v>
      </c>
      <c r="I896" s="143"/>
      <c r="L896" s="33"/>
      <c r="M896" s="144"/>
      <c r="T896" s="54"/>
      <c r="AT896" s="18" t="s">
        <v>141</v>
      </c>
      <c r="AU896" s="18" t="s">
        <v>82</v>
      </c>
    </row>
    <row r="897" spans="2:65" s="12" customFormat="1" x14ac:dyDescent="0.2">
      <c r="B897" s="147"/>
      <c r="D897" s="141" t="s">
        <v>151</v>
      </c>
      <c r="F897" s="149" t="s">
        <v>1467</v>
      </c>
      <c r="H897" s="150">
        <v>210</v>
      </c>
      <c r="I897" s="151"/>
      <c r="L897" s="147"/>
      <c r="M897" s="152"/>
      <c r="T897" s="153"/>
      <c r="AT897" s="148" t="s">
        <v>151</v>
      </c>
      <c r="AU897" s="148" t="s">
        <v>82</v>
      </c>
      <c r="AV897" s="12" t="s">
        <v>82</v>
      </c>
      <c r="AW897" s="12" t="s">
        <v>4</v>
      </c>
      <c r="AX897" s="12" t="s">
        <v>78</v>
      </c>
      <c r="AY897" s="148" t="s">
        <v>131</v>
      </c>
    </row>
    <row r="898" spans="2:65" s="1" customFormat="1" ht="16.5" customHeight="1" x14ac:dyDescent="0.2">
      <c r="B898" s="33"/>
      <c r="C898" s="128" t="s">
        <v>1468</v>
      </c>
      <c r="D898" s="128" t="s">
        <v>134</v>
      </c>
      <c r="E898" s="129" t="s">
        <v>1469</v>
      </c>
      <c r="F898" s="130" t="s">
        <v>1470</v>
      </c>
      <c r="G898" s="131" t="s">
        <v>157</v>
      </c>
      <c r="H898" s="132">
        <v>318.19400000000002</v>
      </c>
      <c r="I898" s="133"/>
      <c r="J898" s="134">
        <f>ROUND(I898*H898,2)</f>
        <v>0</v>
      </c>
      <c r="K898" s="130" t="s">
        <v>138</v>
      </c>
      <c r="L898" s="33"/>
      <c r="M898" s="135" t="s">
        <v>18</v>
      </c>
      <c r="N898" s="136" t="s">
        <v>44</v>
      </c>
      <c r="P898" s="137">
        <f>O898*H898</f>
        <v>0</v>
      </c>
      <c r="Q898" s="137">
        <v>2.0000000000000001E-4</v>
      </c>
      <c r="R898" s="137">
        <f>Q898*H898</f>
        <v>6.3638800000000009E-2</v>
      </c>
      <c r="S898" s="137">
        <v>0</v>
      </c>
      <c r="T898" s="138">
        <f>S898*H898</f>
        <v>0</v>
      </c>
      <c r="AR898" s="139" t="s">
        <v>246</v>
      </c>
      <c r="AT898" s="139" t="s">
        <v>134</v>
      </c>
      <c r="AU898" s="139" t="s">
        <v>82</v>
      </c>
      <c r="AY898" s="18" t="s">
        <v>131</v>
      </c>
      <c r="BE898" s="140">
        <f>IF(N898="základní",J898,0)</f>
        <v>0</v>
      </c>
      <c r="BF898" s="140">
        <f>IF(N898="snížená",J898,0)</f>
        <v>0</v>
      </c>
      <c r="BG898" s="140">
        <f>IF(N898="zákl. přenesená",J898,0)</f>
        <v>0</v>
      </c>
      <c r="BH898" s="140">
        <f>IF(N898="sníž. přenesená",J898,0)</f>
        <v>0</v>
      </c>
      <c r="BI898" s="140">
        <f>IF(N898="nulová",J898,0)</f>
        <v>0</v>
      </c>
      <c r="BJ898" s="18" t="s">
        <v>78</v>
      </c>
      <c r="BK898" s="140">
        <f>ROUND(I898*H898,2)</f>
        <v>0</v>
      </c>
      <c r="BL898" s="18" t="s">
        <v>246</v>
      </c>
      <c r="BM898" s="139" t="s">
        <v>1471</v>
      </c>
    </row>
    <row r="899" spans="2:65" s="1" customFormat="1" x14ac:dyDescent="0.2">
      <c r="B899" s="33"/>
      <c r="D899" s="141" t="s">
        <v>141</v>
      </c>
      <c r="F899" s="142" t="s">
        <v>1472</v>
      </c>
      <c r="I899" s="143"/>
      <c r="L899" s="33"/>
      <c r="M899" s="144"/>
      <c r="T899" s="54"/>
      <c r="AT899" s="18" t="s">
        <v>141</v>
      </c>
      <c r="AU899" s="18" t="s">
        <v>82</v>
      </c>
    </row>
    <row r="900" spans="2:65" s="1" customFormat="1" x14ac:dyDescent="0.2">
      <c r="B900" s="33"/>
      <c r="D900" s="145" t="s">
        <v>143</v>
      </c>
      <c r="F900" s="146" t="s">
        <v>1473</v>
      </c>
      <c r="I900" s="143"/>
      <c r="L900" s="33"/>
      <c r="M900" s="144"/>
      <c r="T900" s="54"/>
      <c r="AT900" s="18" t="s">
        <v>143</v>
      </c>
      <c r="AU900" s="18" t="s">
        <v>82</v>
      </c>
    </row>
    <row r="901" spans="2:65" s="1" customFormat="1" ht="16.5" customHeight="1" x14ac:dyDescent="0.2">
      <c r="B901" s="33"/>
      <c r="C901" s="128" t="s">
        <v>1474</v>
      </c>
      <c r="D901" s="128" t="s">
        <v>134</v>
      </c>
      <c r="E901" s="129" t="s">
        <v>1475</v>
      </c>
      <c r="F901" s="130" t="s">
        <v>1476</v>
      </c>
      <c r="G901" s="131" t="s">
        <v>157</v>
      </c>
      <c r="H901" s="132">
        <v>7.9880000000000004</v>
      </c>
      <c r="I901" s="133"/>
      <c r="J901" s="134">
        <f>ROUND(I901*H901,2)</f>
        <v>0</v>
      </c>
      <c r="K901" s="130" t="s">
        <v>138</v>
      </c>
      <c r="L901" s="33"/>
      <c r="M901" s="135" t="s">
        <v>18</v>
      </c>
      <c r="N901" s="136" t="s">
        <v>44</v>
      </c>
      <c r="P901" s="137">
        <f>O901*H901</f>
        <v>0</v>
      </c>
      <c r="Q901" s="137">
        <v>2.0000000000000002E-5</v>
      </c>
      <c r="R901" s="137">
        <f>Q901*H901</f>
        <v>1.5976000000000003E-4</v>
      </c>
      <c r="S901" s="137">
        <v>0</v>
      </c>
      <c r="T901" s="138">
        <f>S901*H901</f>
        <v>0</v>
      </c>
      <c r="AR901" s="139" t="s">
        <v>246</v>
      </c>
      <c r="AT901" s="139" t="s">
        <v>134</v>
      </c>
      <c r="AU901" s="139" t="s">
        <v>82</v>
      </c>
      <c r="AY901" s="18" t="s">
        <v>131</v>
      </c>
      <c r="BE901" s="140">
        <f>IF(N901="základní",J901,0)</f>
        <v>0</v>
      </c>
      <c r="BF901" s="140">
        <f>IF(N901="snížená",J901,0)</f>
        <v>0</v>
      </c>
      <c r="BG901" s="140">
        <f>IF(N901="zákl. přenesená",J901,0)</f>
        <v>0</v>
      </c>
      <c r="BH901" s="140">
        <f>IF(N901="sníž. přenesená",J901,0)</f>
        <v>0</v>
      </c>
      <c r="BI901" s="140">
        <f>IF(N901="nulová",J901,0)</f>
        <v>0</v>
      </c>
      <c r="BJ901" s="18" t="s">
        <v>78</v>
      </c>
      <c r="BK901" s="140">
        <f>ROUND(I901*H901,2)</f>
        <v>0</v>
      </c>
      <c r="BL901" s="18" t="s">
        <v>246</v>
      </c>
      <c r="BM901" s="139" t="s">
        <v>1477</v>
      </c>
    </row>
    <row r="902" spans="2:65" s="1" customFormat="1" x14ac:dyDescent="0.2">
      <c r="B902" s="33"/>
      <c r="D902" s="141" t="s">
        <v>141</v>
      </c>
      <c r="F902" s="142" t="s">
        <v>1478</v>
      </c>
      <c r="I902" s="143"/>
      <c r="L902" s="33"/>
      <c r="M902" s="144"/>
      <c r="T902" s="54"/>
      <c r="AT902" s="18" t="s">
        <v>141</v>
      </c>
      <c r="AU902" s="18" t="s">
        <v>82</v>
      </c>
    </row>
    <row r="903" spans="2:65" s="1" customFormat="1" x14ac:dyDescent="0.2">
      <c r="B903" s="33"/>
      <c r="D903" s="145" t="s">
        <v>143</v>
      </c>
      <c r="F903" s="146" t="s">
        <v>1479</v>
      </c>
      <c r="I903" s="143"/>
      <c r="L903" s="33"/>
      <c r="M903" s="144"/>
      <c r="T903" s="54"/>
      <c r="AT903" s="18" t="s">
        <v>143</v>
      </c>
      <c r="AU903" s="18" t="s">
        <v>82</v>
      </c>
    </row>
    <row r="904" spans="2:65" s="12" customFormat="1" x14ac:dyDescent="0.2">
      <c r="B904" s="147"/>
      <c r="D904" s="141" t="s">
        <v>151</v>
      </c>
      <c r="E904" s="148" t="s">
        <v>18</v>
      </c>
      <c r="F904" s="149" t="s">
        <v>1480</v>
      </c>
      <c r="H904" s="150">
        <v>2.1840000000000002</v>
      </c>
      <c r="I904" s="151"/>
      <c r="L904" s="147"/>
      <c r="M904" s="152"/>
      <c r="T904" s="153"/>
      <c r="AT904" s="148" t="s">
        <v>151</v>
      </c>
      <c r="AU904" s="148" t="s">
        <v>82</v>
      </c>
      <c r="AV904" s="12" t="s">
        <v>82</v>
      </c>
      <c r="AW904" s="12" t="s">
        <v>32</v>
      </c>
      <c r="AX904" s="12" t="s">
        <v>73</v>
      </c>
      <c r="AY904" s="148" t="s">
        <v>131</v>
      </c>
    </row>
    <row r="905" spans="2:65" s="12" customFormat="1" x14ac:dyDescent="0.2">
      <c r="B905" s="147"/>
      <c r="D905" s="141" t="s">
        <v>151</v>
      </c>
      <c r="E905" s="148" t="s">
        <v>18</v>
      </c>
      <c r="F905" s="149" t="s">
        <v>1481</v>
      </c>
      <c r="H905" s="150">
        <v>3.6819999999999999</v>
      </c>
      <c r="I905" s="151"/>
      <c r="L905" s="147"/>
      <c r="M905" s="152"/>
      <c r="T905" s="153"/>
      <c r="AT905" s="148" t="s">
        <v>151</v>
      </c>
      <c r="AU905" s="148" t="s">
        <v>82</v>
      </c>
      <c r="AV905" s="12" t="s">
        <v>82</v>
      </c>
      <c r="AW905" s="12" t="s">
        <v>32</v>
      </c>
      <c r="AX905" s="12" t="s">
        <v>73</v>
      </c>
      <c r="AY905" s="148" t="s">
        <v>131</v>
      </c>
    </row>
    <row r="906" spans="2:65" s="12" customFormat="1" x14ac:dyDescent="0.2">
      <c r="B906" s="147"/>
      <c r="D906" s="141" t="s">
        <v>151</v>
      </c>
      <c r="E906" s="148" t="s">
        <v>18</v>
      </c>
      <c r="F906" s="149" t="s">
        <v>1482</v>
      </c>
      <c r="H906" s="150">
        <v>2.1219999999999999</v>
      </c>
      <c r="I906" s="151"/>
      <c r="L906" s="147"/>
      <c r="M906" s="152"/>
      <c r="T906" s="153"/>
      <c r="AT906" s="148" t="s">
        <v>151</v>
      </c>
      <c r="AU906" s="148" t="s">
        <v>82</v>
      </c>
      <c r="AV906" s="12" t="s">
        <v>82</v>
      </c>
      <c r="AW906" s="12" t="s">
        <v>32</v>
      </c>
      <c r="AX906" s="12" t="s">
        <v>73</v>
      </c>
      <c r="AY906" s="148" t="s">
        <v>131</v>
      </c>
    </row>
    <row r="907" spans="2:65" s="14" customFormat="1" x14ac:dyDescent="0.2">
      <c r="B907" s="160"/>
      <c r="D907" s="141" t="s">
        <v>151</v>
      </c>
      <c r="E907" s="161" t="s">
        <v>18</v>
      </c>
      <c r="F907" s="162" t="s">
        <v>179</v>
      </c>
      <c r="H907" s="163">
        <v>7.9880000000000004</v>
      </c>
      <c r="I907" s="164"/>
      <c r="L907" s="160"/>
      <c r="M907" s="165"/>
      <c r="T907" s="166"/>
      <c r="AT907" s="161" t="s">
        <v>151</v>
      </c>
      <c r="AU907" s="161" t="s">
        <v>82</v>
      </c>
      <c r="AV907" s="14" t="s">
        <v>139</v>
      </c>
      <c r="AW907" s="14" t="s">
        <v>32</v>
      </c>
      <c r="AX907" s="14" t="s">
        <v>78</v>
      </c>
      <c r="AY907" s="161" t="s">
        <v>131</v>
      </c>
    </row>
    <row r="908" spans="2:65" s="1" customFormat="1" ht="16.5" customHeight="1" x14ac:dyDescent="0.2">
      <c r="B908" s="33"/>
      <c r="C908" s="128" t="s">
        <v>1483</v>
      </c>
      <c r="D908" s="128" t="s">
        <v>134</v>
      </c>
      <c r="E908" s="129" t="s">
        <v>1484</v>
      </c>
      <c r="F908" s="130" t="s">
        <v>1485</v>
      </c>
      <c r="G908" s="131" t="s">
        <v>157</v>
      </c>
      <c r="H908" s="132">
        <v>13.396000000000001</v>
      </c>
      <c r="I908" s="133"/>
      <c r="J908" s="134">
        <f>ROUND(I908*H908,2)</f>
        <v>0</v>
      </c>
      <c r="K908" s="130" t="s">
        <v>138</v>
      </c>
      <c r="L908" s="33"/>
      <c r="M908" s="135" t="s">
        <v>18</v>
      </c>
      <c r="N908" s="136" t="s">
        <v>44</v>
      </c>
      <c r="P908" s="137">
        <f>O908*H908</f>
        <v>0</v>
      </c>
      <c r="Q908" s="137">
        <v>1.0000000000000001E-5</v>
      </c>
      <c r="R908" s="137">
        <f>Q908*H908</f>
        <v>1.3396000000000003E-4</v>
      </c>
      <c r="S908" s="137">
        <v>0</v>
      </c>
      <c r="T908" s="138">
        <f>S908*H908</f>
        <v>0</v>
      </c>
      <c r="AR908" s="139" t="s">
        <v>246</v>
      </c>
      <c r="AT908" s="139" t="s">
        <v>134</v>
      </c>
      <c r="AU908" s="139" t="s">
        <v>82</v>
      </c>
      <c r="AY908" s="18" t="s">
        <v>131</v>
      </c>
      <c r="BE908" s="140">
        <f>IF(N908="základní",J908,0)</f>
        <v>0</v>
      </c>
      <c r="BF908" s="140">
        <f>IF(N908="snížená",J908,0)</f>
        <v>0</v>
      </c>
      <c r="BG908" s="140">
        <f>IF(N908="zákl. přenesená",J908,0)</f>
        <v>0</v>
      </c>
      <c r="BH908" s="140">
        <f>IF(N908="sníž. přenesená",J908,0)</f>
        <v>0</v>
      </c>
      <c r="BI908" s="140">
        <f>IF(N908="nulová",J908,0)</f>
        <v>0</v>
      </c>
      <c r="BJ908" s="18" t="s">
        <v>78</v>
      </c>
      <c r="BK908" s="140">
        <f>ROUND(I908*H908,2)</f>
        <v>0</v>
      </c>
      <c r="BL908" s="18" t="s">
        <v>246</v>
      </c>
      <c r="BM908" s="139" t="s">
        <v>1486</v>
      </c>
    </row>
    <row r="909" spans="2:65" s="1" customFormat="1" x14ac:dyDescent="0.2">
      <c r="B909" s="33"/>
      <c r="D909" s="141" t="s">
        <v>141</v>
      </c>
      <c r="F909" s="142" t="s">
        <v>1487</v>
      </c>
      <c r="I909" s="143"/>
      <c r="L909" s="33"/>
      <c r="M909" s="144"/>
      <c r="T909" s="54"/>
      <c r="AT909" s="18" t="s">
        <v>141</v>
      </c>
      <c r="AU909" s="18" t="s">
        <v>82</v>
      </c>
    </row>
    <row r="910" spans="2:65" s="1" customFormat="1" x14ac:dyDescent="0.2">
      <c r="B910" s="33"/>
      <c r="D910" s="145" t="s">
        <v>143</v>
      </c>
      <c r="F910" s="146" t="s">
        <v>1488</v>
      </c>
      <c r="I910" s="143"/>
      <c r="L910" s="33"/>
      <c r="M910" s="144"/>
      <c r="T910" s="54"/>
      <c r="AT910" s="18" t="s">
        <v>143</v>
      </c>
      <c r="AU910" s="18" t="s">
        <v>82</v>
      </c>
    </row>
    <row r="911" spans="2:65" s="12" customFormat="1" x14ac:dyDescent="0.2">
      <c r="B911" s="147"/>
      <c r="D911" s="141" t="s">
        <v>151</v>
      </c>
      <c r="E911" s="148" t="s">
        <v>18</v>
      </c>
      <c r="F911" s="149" t="s">
        <v>1489</v>
      </c>
      <c r="H911" s="150">
        <v>7.0919999999999996</v>
      </c>
      <c r="I911" s="151"/>
      <c r="L911" s="147"/>
      <c r="M911" s="152"/>
      <c r="T911" s="153"/>
      <c r="AT911" s="148" t="s">
        <v>151</v>
      </c>
      <c r="AU911" s="148" t="s">
        <v>82</v>
      </c>
      <c r="AV911" s="12" t="s">
        <v>82</v>
      </c>
      <c r="AW911" s="12" t="s">
        <v>32</v>
      </c>
      <c r="AX911" s="12" t="s">
        <v>73</v>
      </c>
      <c r="AY911" s="148" t="s">
        <v>131</v>
      </c>
    </row>
    <row r="912" spans="2:65" s="12" customFormat="1" x14ac:dyDescent="0.2">
      <c r="B912" s="147"/>
      <c r="D912" s="141" t="s">
        <v>151</v>
      </c>
      <c r="E912" s="148" t="s">
        <v>18</v>
      </c>
      <c r="F912" s="149" t="s">
        <v>1490</v>
      </c>
      <c r="H912" s="150">
        <v>2.758</v>
      </c>
      <c r="I912" s="151"/>
      <c r="L912" s="147"/>
      <c r="M912" s="152"/>
      <c r="T912" s="153"/>
      <c r="AT912" s="148" t="s">
        <v>151</v>
      </c>
      <c r="AU912" s="148" t="s">
        <v>82</v>
      </c>
      <c r="AV912" s="12" t="s">
        <v>82</v>
      </c>
      <c r="AW912" s="12" t="s">
        <v>32</v>
      </c>
      <c r="AX912" s="12" t="s">
        <v>73</v>
      </c>
      <c r="AY912" s="148" t="s">
        <v>131</v>
      </c>
    </row>
    <row r="913" spans="2:65" s="12" customFormat="1" x14ac:dyDescent="0.2">
      <c r="B913" s="147"/>
      <c r="D913" s="141" t="s">
        <v>151</v>
      </c>
      <c r="E913" s="148" t="s">
        <v>18</v>
      </c>
      <c r="F913" s="149" t="s">
        <v>1491</v>
      </c>
      <c r="H913" s="150">
        <v>3.5459999999999998</v>
      </c>
      <c r="I913" s="151"/>
      <c r="L913" s="147"/>
      <c r="M913" s="152"/>
      <c r="T913" s="153"/>
      <c r="AT913" s="148" t="s">
        <v>151</v>
      </c>
      <c r="AU913" s="148" t="s">
        <v>82</v>
      </c>
      <c r="AV913" s="12" t="s">
        <v>82</v>
      </c>
      <c r="AW913" s="12" t="s">
        <v>32</v>
      </c>
      <c r="AX913" s="12" t="s">
        <v>73</v>
      </c>
      <c r="AY913" s="148" t="s">
        <v>131</v>
      </c>
    </row>
    <row r="914" spans="2:65" s="14" customFormat="1" x14ac:dyDescent="0.2">
      <c r="B914" s="160"/>
      <c r="D914" s="141" t="s">
        <v>151</v>
      </c>
      <c r="E914" s="161" t="s">
        <v>18</v>
      </c>
      <c r="F914" s="162" t="s">
        <v>179</v>
      </c>
      <c r="H914" s="163">
        <v>13.396000000000001</v>
      </c>
      <c r="I914" s="164"/>
      <c r="L914" s="160"/>
      <c r="M914" s="165"/>
      <c r="T914" s="166"/>
      <c r="AT914" s="161" t="s">
        <v>151</v>
      </c>
      <c r="AU914" s="161" t="s">
        <v>82</v>
      </c>
      <c r="AV914" s="14" t="s">
        <v>139</v>
      </c>
      <c r="AW914" s="14" t="s">
        <v>32</v>
      </c>
      <c r="AX914" s="14" t="s">
        <v>78</v>
      </c>
      <c r="AY914" s="161" t="s">
        <v>131</v>
      </c>
    </row>
    <row r="915" spans="2:65" s="1" customFormat="1" ht="16.5" customHeight="1" x14ac:dyDescent="0.2">
      <c r="B915" s="33"/>
      <c r="C915" s="128" t="s">
        <v>1492</v>
      </c>
      <c r="D915" s="128" t="s">
        <v>134</v>
      </c>
      <c r="E915" s="129" t="s">
        <v>1493</v>
      </c>
      <c r="F915" s="130" t="s">
        <v>1494</v>
      </c>
      <c r="G915" s="131" t="s">
        <v>157</v>
      </c>
      <c r="H915" s="132">
        <v>76.14</v>
      </c>
      <c r="I915" s="133"/>
      <c r="J915" s="134">
        <f>ROUND(I915*H915,2)</f>
        <v>0</v>
      </c>
      <c r="K915" s="130" t="s">
        <v>138</v>
      </c>
      <c r="L915" s="33"/>
      <c r="M915" s="135" t="s">
        <v>18</v>
      </c>
      <c r="N915" s="136" t="s">
        <v>44</v>
      </c>
      <c r="P915" s="137">
        <f>O915*H915</f>
        <v>0</v>
      </c>
      <c r="Q915" s="137">
        <v>1.0000000000000001E-5</v>
      </c>
      <c r="R915" s="137">
        <f>Q915*H915</f>
        <v>7.6140000000000008E-4</v>
      </c>
      <c r="S915" s="137">
        <v>0</v>
      </c>
      <c r="T915" s="138">
        <f>S915*H915</f>
        <v>0</v>
      </c>
      <c r="AR915" s="139" t="s">
        <v>246</v>
      </c>
      <c r="AT915" s="139" t="s">
        <v>134</v>
      </c>
      <c r="AU915" s="139" t="s">
        <v>82</v>
      </c>
      <c r="AY915" s="18" t="s">
        <v>131</v>
      </c>
      <c r="BE915" s="140">
        <f>IF(N915="základní",J915,0)</f>
        <v>0</v>
      </c>
      <c r="BF915" s="140">
        <f>IF(N915="snížená",J915,0)</f>
        <v>0</v>
      </c>
      <c r="BG915" s="140">
        <f>IF(N915="zákl. přenesená",J915,0)</f>
        <v>0</v>
      </c>
      <c r="BH915" s="140">
        <f>IF(N915="sníž. přenesená",J915,0)</f>
        <v>0</v>
      </c>
      <c r="BI915" s="140">
        <f>IF(N915="nulová",J915,0)</f>
        <v>0</v>
      </c>
      <c r="BJ915" s="18" t="s">
        <v>78</v>
      </c>
      <c r="BK915" s="140">
        <f>ROUND(I915*H915,2)</f>
        <v>0</v>
      </c>
      <c r="BL915" s="18" t="s">
        <v>246</v>
      </c>
      <c r="BM915" s="139" t="s">
        <v>1495</v>
      </c>
    </row>
    <row r="916" spans="2:65" s="1" customFormat="1" x14ac:dyDescent="0.2">
      <c r="B916" s="33"/>
      <c r="D916" s="141" t="s">
        <v>141</v>
      </c>
      <c r="F916" s="142" t="s">
        <v>1496</v>
      </c>
      <c r="I916" s="143"/>
      <c r="L916" s="33"/>
      <c r="M916" s="144"/>
      <c r="T916" s="54"/>
      <c r="AT916" s="18" t="s">
        <v>141</v>
      </c>
      <c r="AU916" s="18" t="s">
        <v>82</v>
      </c>
    </row>
    <row r="917" spans="2:65" s="1" customFormat="1" x14ac:dyDescent="0.2">
      <c r="B917" s="33"/>
      <c r="D917" s="145" t="s">
        <v>143</v>
      </c>
      <c r="F917" s="146" t="s">
        <v>1497</v>
      </c>
      <c r="I917" s="143"/>
      <c r="L917" s="33"/>
      <c r="M917" s="144"/>
      <c r="T917" s="54"/>
      <c r="AT917" s="18" t="s">
        <v>143</v>
      </c>
      <c r="AU917" s="18" t="s">
        <v>82</v>
      </c>
    </row>
    <row r="918" spans="2:65" s="1" customFormat="1" ht="21.75" customHeight="1" x14ac:dyDescent="0.2">
      <c r="B918" s="33"/>
      <c r="C918" s="128" t="s">
        <v>1498</v>
      </c>
      <c r="D918" s="128" t="s">
        <v>134</v>
      </c>
      <c r="E918" s="129" t="s">
        <v>1499</v>
      </c>
      <c r="F918" s="130" t="s">
        <v>1500</v>
      </c>
      <c r="G918" s="131" t="s">
        <v>157</v>
      </c>
      <c r="H918" s="132">
        <v>318.19400000000002</v>
      </c>
      <c r="I918" s="133"/>
      <c r="J918" s="134">
        <f>ROUND(I918*H918,2)</f>
        <v>0</v>
      </c>
      <c r="K918" s="130" t="s">
        <v>138</v>
      </c>
      <c r="L918" s="33"/>
      <c r="M918" s="135" t="s">
        <v>18</v>
      </c>
      <c r="N918" s="136" t="s">
        <v>44</v>
      </c>
      <c r="P918" s="137">
        <f>O918*H918</f>
        <v>0</v>
      </c>
      <c r="Q918" s="137">
        <v>2.7999999999999998E-4</v>
      </c>
      <c r="R918" s="137">
        <f>Q918*H918</f>
        <v>8.9094319999999991E-2</v>
      </c>
      <c r="S918" s="137">
        <v>0</v>
      </c>
      <c r="T918" s="138">
        <f>S918*H918</f>
        <v>0</v>
      </c>
      <c r="AR918" s="139" t="s">
        <v>246</v>
      </c>
      <c r="AT918" s="139" t="s">
        <v>134</v>
      </c>
      <c r="AU918" s="139" t="s">
        <v>82</v>
      </c>
      <c r="AY918" s="18" t="s">
        <v>131</v>
      </c>
      <c r="BE918" s="140">
        <f>IF(N918="základní",J918,0)</f>
        <v>0</v>
      </c>
      <c r="BF918" s="140">
        <f>IF(N918="snížená",J918,0)</f>
        <v>0</v>
      </c>
      <c r="BG918" s="140">
        <f>IF(N918="zákl. přenesená",J918,0)</f>
        <v>0</v>
      </c>
      <c r="BH918" s="140">
        <f>IF(N918="sníž. přenesená",J918,0)</f>
        <v>0</v>
      </c>
      <c r="BI918" s="140">
        <f>IF(N918="nulová",J918,0)</f>
        <v>0</v>
      </c>
      <c r="BJ918" s="18" t="s">
        <v>78</v>
      </c>
      <c r="BK918" s="140">
        <f>ROUND(I918*H918,2)</f>
        <v>0</v>
      </c>
      <c r="BL918" s="18" t="s">
        <v>246</v>
      </c>
      <c r="BM918" s="139" t="s">
        <v>1501</v>
      </c>
    </row>
    <row r="919" spans="2:65" s="1" customFormat="1" ht="19.5" x14ac:dyDescent="0.2">
      <c r="B919" s="33"/>
      <c r="D919" s="141" t="s">
        <v>141</v>
      </c>
      <c r="F919" s="142" t="s">
        <v>1502</v>
      </c>
      <c r="I919" s="143"/>
      <c r="L919" s="33"/>
      <c r="M919" s="144"/>
      <c r="T919" s="54"/>
      <c r="AT919" s="18" t="s">
        <v>141</v>
      </c>
      <c r="AU919" s="18" t="s">
        <v>82</v>
      </c>
    </row>
    <row r="920" spans="2:65" s="1" customFormat="1" x14ac:dyDescent="0.2">
      <c r="B920" s="33"/>
      <c r="D920" s="145" t="s">
        <v>143</v>
      </c>
      <c r="F920" s="146" t="s">
        <v>1503</v>
      </c>
      <c r="I920" s="143"/>
      <c r="L920" s="33"/>
      <c r="M920" s="144"/>
      <c r="T920" s="54"/>
      <c r="AT920" s="18" t="s">
        <v>143</v>
      </c>
      <c r="AU920" s="18" t="s">
        <v>82</v>
      </c>
    </row>
    <row r="921" spans="2:65" s="12" customFormat="1" x14ac:dyDescent="0.2">
      <c r="B921" s="147"/>
      <c r="D921" s="141" t="s">
        <v>151</v>
      </c>
      <c r="E921" s="148" t="s">
        <v>18</v>
      </c>
      <c r="F921" s="149" t="s">
        <v>1504</v>
      </c>
      <c r="H921" s="150">
        <v>235.14400000000001</v>
      </c>
      <c r="I921" s="151"/>
      <c r="L921" s="147"/>
      <c r="M921" s="152"/>
      <c r="T921" s="153"/>
      <c r="AT921" s="148" t="s">
        <v>151</v>
      </c>
      <c r="AU921" s="148" t="s">
        <v>82</v>
      </c>
      <c r="AV921" s="12" t="s">
        <v>82</v>
      </c>
      <c r="AW921" s="12" t="s">
        <v>32</v>
      </c>
      <c r="AX921" s="12" t="s">
        <v>73</v>
      </c>
      <c r="AY921" s="148" t="s">
        <v>131</v>
      </c>
    </row>
    <row r="922" spans="2:65" s="12" customFormat="1" x14ac:dyDescent="0.2">
      <c r="B922" s="147"/>
      <c r="D922" s="141" t="s">
        <v>151</v>
      </c>
      <c r="E922" s="148" t="s">
        <v>18</v>
      </c>
      <c r="F922" s="149" t="s">
        <v>1505</v>
      </c>
      <c r="H922" s="150">
        <v>83.05</v>
      </c>
      <c r="I922" s="151"/>
      <c r="L922" s="147"/>
      <c r="M922" s="152"/>
      <c r="T922" s="153"/>
      <c r="AT922" s="148" t="s">
        <v>151</v>
      </c>
      <c r="AU922" s="148" t="s">
        <v>82</v>
      </c>
      <c r="AV922" s="12" t="s">
        <v>82</v>
      </c>
      <c r="AW922" s="12" t="s">
        <v>32</v>
      </c>
      <c r="AX922" s="12" t="s">
        <v>73</v>
      </c>
      <c r="AY922" s="148" t="s">
        <v>131</v>
      </c>
    </row>
    <row r="923" spans="2:65" s="14" customFormat="1" x14ac:dyDescent="0.2">
      <c r="B923" s="160"/>
      <c r="D923" s="141" t="s">
        <v>151</v>
      </c>
      <c r="E923" s="161" t="s">
        <v>18</v>
      </c>
      <c r="F923" s="162" t="s">
        <v>179</v>
      </c>
      <c r="H923" s="163">
        <v>318.19400000000002</v>
      </c>
      <c r="I923" s="164"/>
      <c r="L923" s="160"/>
      <c r="M923" s="165"/>
      <c r="T923" s="166"/>
      <c r="AT923" s="161" t="s">
        <v>151</v>
      </c>
      <c r="AU923" s="161" t="s">
        <v>82</v>
      </c>
      <c r="AV923" s="14" t="s">
        <v>139</v>
      </c>
      <c r="AW923" s="14" t="s">
        <v>32</v>
      </c>
      <c r="AX923" s="14" t="s">
        <v>78</v>
      </c>
      <c r="AY923" s="161" t="s">
        <v>131</v>
      </c>
    </row>
    <row r="924" spans="2:65" s="11" customFormat="1" ht="22.9" customHeight="1" x14ac:dyDescent="0.2">
      <c r="B924" s="116"/>
      <c r="D924" s="117" t="s">
        <v>72</v>
      </c>
      <c r="E924" s="126" t="s">
        <v>1506</v>
      </c>
      <c r="F924" s="126" t="s">
        <v>1507</v>
      </c>
      <c r="I924" s="119"/>
      <c r="J924" s="127">
        <f>BK924</f>
        <v>0</v>
      </c>
      <c r="L924" s="116"/>
      <c r="M924" s="121"/>
      <c r="P924" s="122">
        <f>SUM(P925:P961)</f>
        <v>0</v>
      </c>
      <c r="R924" s="122">
        <f>SUM(R925:R961)</f>
        <v>0.24655924000000001</v>
      </c>
      <c r="T924" s="123">
        <f>SUM(T925:T961)</f>
        <v>0</v>
      </c>
      <c r="AR924" s="117" t="s">
        <v>82</v>
      </c>
      <c r="AT924" s="124" t="s">
        <v>72</v>
      </c>
      <c r="AU924" s="124" t="s">
        <v>78</v>
      </c>
      <c r="AY924" s="117" t="s">
        <v>131</v>
      </c>
      <c r="BK924" s="125">
        <f>SUM(BK925:BK961)</f>
        <v>0</v>
      </c>
    </row>
    <row r="925" spans="2:65" s="1" customFormat="1" ht="16.5" customHeight="1" x14ac:dyDescent="0.2">
      <c r="B925" s="33"/>
      <c r="C925" s="128" t="s">
        <v>1508</v>
      </c>
      <c r="D925" s="128" t="s">
        <v>134</v>
      </c>
      <c r="E925" s="129" t="s">
        <v>1509</v>
      </c>
      <c r="F925" s="130" t="s">
        <v>1510</v>
      </c>
      <c r="G925" s="131" t="s">
        <v>157</v>
      </c>
      <c r="H925" s="132">
        <v>150.34100000000001</v>
      </c>
      <c r="I925" s="133"/>
      <c r="J925" s="134">
        <f>ROUND(I925*H925,2)</f>
        <v>0</v>
      </c>
      <c r="K925" s="130" t="s">
        <v>138</v>
      </c>
      <c r="L925" s="33"/>
      <c r="M925" s="135" t="s">
        <v>18</v>
      </c>
      <c r="N925" s="136" t="s">
        <v>44</v>
      </c>
      <c r="P925" s="137">
        <f>O925*H925</f>
        <v>0</v>
      </c>
      <c r="Q925" s="137">
        <v>0</v>
      </c>
      <c r="R925" s="137">
        <f>Q925*H925</f>
        <v>0</v>
      </c>
      <c r="S925" s="137">
        <v>0</v>
      </c>
      <c r="T925" s="138">
        <f>S925*H925</f>
        <v>0</v>
      </c>
      <c r="AR925" s="139" t="s">
        <v>246</v>
      </c>
      <c r="AT925" s="139" t="s">
        <v>134</v>
      </c>
      <c r="AU925" s="139" t="s">
        <v>82</v>
      </c>
      <c r="AY925" s="18" t="s">
        <v>131</v>
      </c>
      <c r="BE925" s="140">
        <f>IF(N925="základní",J925,0)</f>
        <v>0</v>
      </c>
      <c r="BF925" s="140">
        <f>IF(N925="snížená",J925,0)</f>
        <v>0</v>
      </c>
      <c r="BG925" s="140">
        <f>IF(N925="zákl. přenesená",J925,0)</f>
        <v>0</v>
      </c>
      <c r="BH925" s="140">
        <f>IF(N925="sníž. přenesená",J925,0)</f>
        <v>0</v>
      </c>
      <c r="BI925" s="140">
        <f>IF(N925="nulová",J925,0)</f>
        <v>0</v>
      </c>
      <c r="BJ925" s="18" t="s">
        <v>78</v>
      </c>
      <c r="BK925" s="140">
        <f>ROUND(I925*H925,2)</f>
        <v>0</v>
      </c>
      <c r="BL925" s="18" t="s">
        <v>246</v>
      </c>
      <c r="BM925" s="139" t="s">
        <v>1511</v>
      </c>
    </row>
    <row r="926" spans="2:65" s="1" customFormat="1" ht="19.5" x14ac:dyDescent="0.2">
      <c r="B926" s="33"/>
      <c r="D926" s="141" t="s">
        <v>141</v>
      </c>
      <c r="F926" s="142" t="s">
        <v>1512</v>
      </c>
      <c r="I926" s="143"/>
      <c r="L926" s="33"/>
      <c r="M926" s="144"/>
      <c r="T926" s="54"/>
      <c r="AT926" s="18" t="s">
        <v>141</v>
      </c>
      <c r="AU926" s="18" t="s">
        <v>82</v>
      </c>
    </row>
    <row r="927" spans="2:65" s="1" customFormat="1" x14ac:dyDescent="0.2">
      <c r="B927" s="33"/>
      <c r="D927" s="145" t="s">
        <v>143</v>
      </c>
      <c r="F927" s="146" t="s">
        <v>1513</v>
      </c>
      <c r="I927" s="143"/>
      <c r="L927" s="33"/>
      <c r="M927" s="144"/>
      <c r="T927" s="54"/>
      <c r="AT927" s="18" t="s">
        <v>143</v>
      </c>
      <c r="AU927" s="18" t="s">
        <v>82</v>
      </c>
    </row>
    <row r="928" spans="2:65" s="1" customFormat="1" ht="16.5" customHeight="1" x14ac:dyDescent="0.2">
      <c r="B928" s="33"/>
      <c r="C928" s="128" t="s">
        <v>1514</v>
      </c>
      <c r="D928" s="128" t="s">
        <v>134</v>
      </c>
      <c r="E928" s="129" t="s">
        <v>1515</v>
      </c>
      <c r="F928" s="130" t="s">
        <v>1516</v>
      </c>
      <c r="G928" s="131" t="s">
        <v>157</v>
      </c>
      <c r="H928" s="132">
        <v>150.34100000000001</v>
      </c>
      <c r="I928" s="133"/>
      <c r="J928" s="134">
        <f>ROUND(I928*H928,2)</f>
        <v>0</v>
      </c>
      <c r="K928" s="130" t="s">
        <v>138</v>
      </c>
      <c r="L928" s="33"/>
      <c r="M928" s="135" t="s">
        <v>18</v>
      </c>
      <c r="N928" s="136" t="s">
        <v>44</v>
      </c>
      <c r="P928" s="137">
        <f>O928*H928</f>
        <v>0</v>
      </c>
      <c r="Q928" s="137">
        <v>0</v>
      </c>
      <c r="R928" s="137">
        <f>Q928*H928</f>
        <v>0</v>
      </c>
      <c r="S928" s="137">
        <v>0</v>
      </c>
      <c r="T928" s="138">
        <f>S928*H928</f>
        <v>0</v>
      </c>
      <c r="AR928" s="139" t="s">
        <v>246</v>
      </c>
      <c r="AT928" s="139" t="s">
        <v>134</v>
      </c>
      <c r="AU928" s="139" t="s">
        <v>82</v>
      </c>
      <c r="AY928" s="18" t="s">
        <v>131</v>
      </c>
      <c r="BE928" s="140">
        <f>IF(N928="základní",J928,0)</f>
        <v>0</v>
      </c>
      <c r="BF928" s="140">
        <f>IF(N928="snížená",J928,0)</f>
        <v>0</v>
      </c>
      <c r="BG928" s="140">
        <f>IF(N928="zákl. přenesená",J928,0)</f>
        <v>0</v>
      </c>
      <c r="BH928" s="140">
        <f>IF(N928="sníž. přenesená",J928,0)</f>
        <v>0</v>
      </c>
      <c r="BI928" s="140">
        <f>IF(N928="nulová",J928,0)</f>
        <v>0</v>
      </c>
      <c r="BJ928" s="18" t="s">
        <v>78</v>
      </c>
      <c r="BK928" s="140">
        <f>ROUND(I928*H928,2)</f>
        <v>0</v>
      </c>
      <c r="BL928" s="18" t="s">
        <v>246</v>
      </c>
      <c r="BM928" s="139" t="s">
        <v>1517</v>
      </c>
    </row>
    <row r="929" spans="2:65" s="1" customFormat="1" ht="19.5" x14ac:dyDescent="0.2">
      <c r="B929" s="33"/>
      <c r="D929" s="141" t="s">
        <v>141</v>
      </c>
      <c r="F929" s="142" t="s">
        <v>1518</v>
      </c>
      <c r="I929" s="143"/>
      <c r="L929" s="33"/>
      <c r="M929" s="144"/>
      <c r="T929" s="54"/>
      <c r="AT929" s="18" t="s">
        <v>141</v>
      </c>
      <c r="AU929" s="18" t="s">
        <v>82</v>
      </c>
    </row>
    <row r="930" spans="2:65" s="1" customFormat="1" x14ac:dyDescent="0.2">
      <c r="B930" s="33"/>
      <c r="D930" s="145" t="s">
        <v>143</v>
      </c>
      <c r="F930" s="146" t="s">
        <v>1519</v>
      </c>
      <c r="I930" s="143"/>
      <c r="L930" s="33"/>
      <c r="M930" s="144"/>
      <c r="T930" s="54"/>
      <c r="AT930" s="18" t="s">
        <v>143</v>
      </c>
      <c r="AU930" s="18" t="s">
        <v>82</v>
      </c>
    </row>
    <row r="931" spans="2:65" s="1" customFormat="1" ht="16.5" customHeight="1" x14ac:dyDescent="0.2">
      <c r="B931" s="33"/>
      <c r="C931" s="128" t="s">
        <v>1520</v>
      </c>
      <c r="D931" s="128" t="s">
        <v>134</v>
      </c>
      <c r="E931" s="129" t="s">
        <v>1521</v>
      </c>
      <c r="F931" s="130" t="s">
        <v>1522</v>
      </c>
      <c r="G931" s="131" t="s">
        <v>157</v>
      </c>
      <c r="H931" s="132">
        <v>150.34100000000001</v>
      </c>
      <c r="I931" s="133"/>
      <c r="J931" s="134">
        <f>ROUND(I931*H931,2)</f>
        <v>0</v>
      </c>
      <c r="K931" s="130" t="s">
        <v>138</v>
      </c>
      <c r="L931" s="33"/>
      <c r="M931" s="135" t="s">
        <v>18</v>
      </c>
      <c r="N931" s="136" t="s">
        <v>44</v>
      </c>
      <c r="P931" s="137">
        <f>O931*H931</f>
        <v>0</v>
      </c>
      <c r="Q931" s="137">
        <v>0</v>
      </c>
      <c r="R931" s="137">
        <f>Q931*H931</f>
        <v>0</v>
      </c>
      <c r="S931" s="137">
        <v>0</v>
      </c>
      <c r="T931" s="138">
        <f>S931*H931</f>
        <v>0</v>
      </c>
      <c r="AR931" s="139" t="s">
        <v>246</v>
      </c>
      <c r="AT931" s="139" t="s">
        <v>134</v>
      </c>
      <c r="AU931" s="139" t="s">
        <v>82</v>
      </c>
      <c r="AY931" s="18" t="s">
        <v>131</v>
      </c>
      <c r="BE931" s="140">
        <f>IF(N931="základní",J931,0)</f>
        <v>0</v>
      </c>
      <c r="BF931" s="140">
        <f>IF(N931="snížená",J931,0)</f>
        <v>0</v>
      </c>
      <c r="BG931" s="140">
        <f>IF(N931="zákl. přenesená",J931,0)</f>
        <v>0</v>
      </c>
      <c r="BH931" s="140">
        <f>IF(N931="sníž. přenesená",J931,0)</f>
        <v>0</v>
      </c>
      <c r="BI931" s="140">
        <f>IF(N931="nulová",J931,0)</f>
        <v>0</v>
      </c>
      <c r="BJ931" s="18" t="s">
        <v>78</v>
      </c>
      <c r="BK931" s="140">
        <f>ROUND(I931*H931,2)</f>
        <v>0</v>
      </c>
      <c r="BL931" s="18" t="s">
        <v>246</v>
      </c>
      <c r="BM931" s="139" t="s">
        <v>1523</v>
      </c>
    </row>
    <row r="932" spans="2:65" s="1" customFormat="1" x14ac:dyDescent="0.2">
      <c r="B932" s="33"/>
      <c r="D932" s="141" t="s">
        <v>141</v>
      </c>
      <c r="F932" s="142" t="s">
        <v>1524</v>
      </c>
      <c r="I932" s="143"/>
      <c r="L932" s="33"/>
      <c r="M932" s="144"/>
      <c r="T932" s="54"/>
      <c r="AT932" s="18" t="s">
        <v>141</v>
      </c>
      <c r="AU932" s="18" t="s">
        <v>82</v>
      </c>
    </row>
    <row r="933" spans="2:65" s="1" customFormat="1" x14ac:dyDescent="0.2">
      <c r="B933" s="33"/>
      <c r="D933" s="145" t="s">
        <v>143</v>
      </c>
      <c r="F933" s="146" t="s">
        <v>1525</v>
      </c>
      <c r="I933" s="143"/>
      <c r="L933" s="33"/>
      <c r="M933" s="144"/>
      <c r="T933" s="54"/>
      <c r="AT933" s="18" t="s">
        <v>143</v>
      </c>
      <c r="AU933" s="18" t="s">
        <v>82</v>
      </c>
    </row>
    <row r="934" spans="2:65" s="1" customFormat="1" ht="16.5" customHeight="1" x14ac:dyDescent="0.2">
      <c r="B934" s="33"/>
      <c r="C934" s="128" t="s">
        <v>1526</v>
      </c>
      <c r="D934" s="128" t="s">
        <v>134</v>
      </c>
      <c r="E934" s="129" t="s">
        <v>1527</v>
      </c>
      <c r="F934" s="130" t="s">
        <v>1528</v>
      </c>
      <c r="G934" s="131" t="s">
        <v>157</v>
      </c>
      <c r="H934" s="132">
        <v>150.34100000000001</v>
      </c>
      <c r="I934" s="133"/>
      <c r="J934" s="134">
        <f>ROUND(I934*H934,2)</f>
        <v>0</v>
      </c>
      <c r="K934" s="130" t="s">
        <v>138</v>
      </c>
      <c r="L934" s="33"/>
      <c r="M934" s="135" t="s">
        <v>18</v>
      </c>
      <c r="N934" s="136" t="s">
        <v>44</v>
      </c>
      <c r="P934" s="137">
        <f>O934*H934</f>
        <v>0</v>
      </c>
      <c r="Q934" s="137">
        <v>1E-4</v>
      </c>
      <c r="R934" s="137">
        <f>Q934*H934</f>
        <v>1.5034100000000002E-2</v>
      </c>
      <c r="S934" s="137">
        <v>0</v>
      </c>
      <c r="T934" s="138">
        <f>S934*H934</f>
        <v>0</v>
      </c>
      <c r="AR934" s="139" t="s">
        <v>246</v>
      </c>
      <c r="AT934" s="139" t="s">
        <v>134</v>
      </c>
      <c r="AU934" s="139" t="s">
        <v>82</v>
      </c>
      <c r="AY934" s="18" t="s">
        <v>131</v>
      </c>
      <c r="BE934" s="140">
        <f>IF(N934="základní",J934,0)</f>
        <v>0</v>
      </c>
      <c r="BF934" s="140">
        <f>IF(N934="snížená",J934,0)</f>
        <v>0</v>
      </c>
      <c r="BG934" s="140">
        <f>IF(N934="zákl. přenesená",J934,0)</f>
        <v>0</v>
      </c>
      <c r="BH934" s="140">
        <f>IF(N934="sníž. přenesená",J934,0)</f>
        <v>0</v>
      </c>
      <c r="BI934" s="140">
        <f>IF(N934="nulová",J934,0)</f>
        <v>0</v>
      </c>
      <c r="BJ934" s="18" t="s">
        <v>78</v>
      </c>
      <c r="BK934" s="140">
        <f>ROUND(I934*H934,2)</f>
        <v>0</v>
      </c>
      <c r="BL934" s="18" t="s">
        <v>246</v>
      </c>
      <c r="BM934" s="139" t="s">
        <v>1529</v>
      </c>
    </row>
    <row r="935" spans="2:65" s="1" customFormat="1" x14ac:dyDescent="0.2">
      <c r="B935" s="33"/>
      <c r="D935" s="141" t="s">
        <v>141</v>
      </c>
      <c r="F935" s="142" t="s">
        <v>1530</v>
      </c>
      <c r="I935" s="143"/>
      <c r="L935" s="33"/>
      <c r="M935" s="144"/>
      <c r="T935" s="54"/>
      <c r="AT935" s="18" t="s">
        <v>141</v>
      </c>
      <c r="AU935" s="18" t="s">
        <v>82</v>
      </c>
    </row>
    <row r="936" spans="2:65" s="1" customFormat="1" x14ac:dyDescent="0.2">
      <c r="B936" s="33"/>
      <c r="D936" s="145" t="s">
        <v>143</v>
      </c>
      <c r="F936" s="146" t="s">
        <v>1531</v>
      </c>
      <c r="I936" s="143"/>
      <c r="L936" s="33"/>
      <c r="M936" s="144"/>
      <c r="T936" s="54"/>
      <c r="AT936" s="18" t="s">
        <v>143</v>
      </c>
      <c r="AU936" s="18" t="s">
        <v>82</v>
      </c>
    </row>
    <row r="937" spans="2:65" s="1" customFormat="1" ht="16.5" customHeight="1" x14ac:dyDescent="0.2">
      <c r="B937" s="33"/>
      <c r="C937" s="128" t="s">
        <v>1532</v>
      </c>
      <c r="D937" s="128" t="s">
        <v>134</v>
      </c>
      <c r="E937" s="129" t="s">
        <v>1533</v>
      </c>
      <c r="F937" s="130" t="s">
        <v>1534</v>
      </c>
      <c r="G937" s="131" t="s">
        <v>157</v>
      </c>
      <c r="H937" s="132">
        <v>150.34100000000001</v>
      </c>
      <c r="I937" s="133"/>
      <c r="J937" s="134">
        <f>ROUND(I937*H937,2)</f>
        <v>0</v>
      </c>
      <c r="K937" s="130" t="s">
        <v>138</v>
      </c>
      <c r="L937" s="33"/>
      <c r="M937" s="135" t="s">
        <v>18</v>
      </c>
      <c r="N937" s="136" t="s">
        <v>44</v>
      </c>
      <c r="P937" s="137">
        <f>O937*H937</f>
        <v>0</v>
      </c>
      <c r="Q937" s="137">
        <v>8.0000000000000007E-5</v>
      </c>
      <c r="R937" s="137">
        <f>Q937*H937</f>
        <v>1.2027280000000001E-2</v>
      </c>
      <c r="S937" s="137">
        <v>0</v>
      </c>
      <c r="T937" s="138">
        <f>S937*H937</f>
        <v>0</v>
      </c>
      <c r="AR937" s="139" t="s">
        <v>246</v>
      </c>
      <c r="AT937" s="139" t="s">
        <v>134</v>
      </c>
      <c r="AU937" s="139" t="s">
        <v>82</v>
      </c>
      <c r="AY937" s="18" t="s">
        <v>131</v>
      </c>
      <c r="BE937" s="140">
        <f>IF(N937="základní",J937,0)</f>
        <v>0</v>
      </c>
      <c r="BF937" s="140">
        <f>IF(N937="snížená",J937,0)</f>
        <v>0</v>
      </c>
      <c r="BG937" s="140">
        <f>IF(N937="zákl. přenesená",J937,0)</f>
        <v>0</v>
      </c>
      <c r="BH937" s="140">
        <f>IF(N937="sníž. přenesená",J937,0)</f>
        <v>0</v>
      </c>
      <c r="BI937" s="140">
        <f>IF(N937="nulová",J937,0)</f>
        <v>0</v>
      </c>
      <c r="BJ937" s="18" t="s">
        <v>78</v>
      </c>
      <c r="BK937" s="140">
        <f>ROUND(I937*H937,2)</f>
        <v>0</v>
      </c>
      <c r="BL937" s="18" t="s">
        <v>246</v>
      </c>
      <c r="BM937" s="139" t="s">
        <v>1535</v>
      </c>
    </row>
    <row r="938" spans="2:65" s="1" customFormat="1" x14ac:dyDescent="0.2">
      <c r="B938" s="33"/>
      <c r="D938" s="141" t="s">
        <v>141</v>
      </c>
      <c r="F938" s="142" t="s">
        <v>1536</v>
      </c>
      <c r="I938" s="143"/>
      <c r="L938" s="33"/>
      <c r="M938" s="144"/>
      <c r="T938" s="54"/>
      <c r="AT938" s="18" t="s">
        <v>141</v>
      </c>
      <c r="AU938" s="18" t="s">
        <v>82</v>
      </c>
    </row>
    <row r="939" spans="2:65" s="1" customFormat="1" x14ac:dyDescent="0.2">
      <c r="B939" s="33"/>
      <c r="D939" s="145" t="s">
        <v>143</v>
      </c>
      <c r="F939" s="146" t="s">
        <v>1537</v>
      </c>
      <c r="I939" s="143"/>
      <c r="L939" s="33"/>
      <c r="M939" s="144"/>
      <c r="T939" s="54"/>
      <c r="AT939" s="18" t="s">
        <v>143</v>
      </c>
      <c r="AU939" s="18" t="s">
        <v>82</v>
      </c>
    </row>
    <row r="940" spans="2:65" s="1" customFormat="1" ht="16.5" customHeight="1" x14ac:dyDescent="0.2">
      <c r="B940" s="33"/>
      <c r="C940" s="128" t="s">
        <v>1538</v>
      </c>
      <c r="D940" s="128" t="s">
        <v>134</v>
      </c>
      <c r="E940" s="129" t="s">
        <v>1539</v>
      </c>
      <c r="F940" s="130" t="s">
        <v>1540</v>
      </c>
      <c r="G940" s="131" t="s">
        <v>157</v>
      </c>
      <c r="H940" s="132">
        <v>150.34100000000001</v>
      </c>
      <c r="I940" s="133"/>
      <c r="J940" s="134">
        <f>ROUND(I940*H940,2)</f>
        <v>0</v>
      </c>
      <c r="K940" s="130" t="s">
        <v>138</v>
      </c>
      <c r="L940" s="33"/>
      <c r="M940" s="135" t="s">
        <v>18</v>
      </c>
      <c r="N940" s="136" t="s">
        <v>44</v>
      </c>
      <c r="P940" s="137">
        <f>O940*H940</f>
        <v>0</v>
      </c>
      <c r="Q940" s="137">
        <v>5.8E-4</v>
      </c>
      <c r="R940" s="137">
        <f>Q940*H940</f>
        <v>8.7197780000000003E-2</v>
      </c>
      <c r="S940" s="137">
        <v>0</v>
      </c>
      <c r="T940" s="138">
        <f>S940*H940</f>
        <v>0</v>
      </c>
      <c r="AR940" s="139" t="s">
        <v>246</v>
      </c>
      <c r="AT940" s="139" t="s">
        <v>134</v>
      </c>
      <c r="AU940" s="139" t="s">
        <v>82</v>
      </c>
      <c r="AY940" s="18" t="s">
        <v>131</v>
      </c>
      <c r="BE940" s="140">
        <f>IF(N940="základní",J940,0)</f>
        <v>0</v>
      </c>
      <c r="BF940" s="140">
        <f>IF(N940="snížená",J940,0)</f>
        <v>0</v>
      </c>
      <c r="BG940" s="140">
        <f>IF(N940="zákl. přenesená",J940,0)</f>
        <v>0</v>
      </c>
      <c r="BH940" s="140">
        <f>IF(N940="sníž. přenesená",J940,0)</f>
        <v>0</v>
      </c>
      <c r="BI940" s="140">
        <f>IF(N940="nulová",J940,0)</f>
        <v>0</v>
      </c>
      <c r="BJ940" s="18" t="s">
        <v>78</v>
      </c>
      <c r="BK940" s="140">
        <f>ROUND(I940*H940,2)</f>
        <v>0</v>
      </c>
      <c r="BL940" s="18" t="s">
        <v>246</v>
      </c>
      <c r="BM940" s="139" t="s">
        <v>1541</v>
      </c>
    </row>
    <row r="941" spans="2:65" s="1" customFormat="1" x14ac:dyDescent="0.2">
      <c r="B941" s="33"/>
      <c r="D941" s="141" t="s">
        <v>141</v>
      </c>
      <c r="F941" s="142" t="s">
        <v>1542</v>
      </c>
      <c r="I941" s="143"/>
      <c r="L941" s="33"/>
      <c r="M941" s="144"/>
      <c r="T941" s="54"/>
      <c r="AT941" s="18" t="s">
        <v>141</v>
      </c>
      <c r="AU941" s="18" t="s">
        <v>82</v>
      </c>
    </row>
    <row r="942" spans="2:65" s="1" customFormat="1" x14ac:dyDescent="0.2">
      <c r="B942" s="33"/>
      <c r="D942" s="145" t="s">
        <v>143</v>
      </c>
      <c r="F942" s="146" t="s">
        <v>1543</v>
      </c>
      <c r="I942" s="143"/>
      <c r="L942" s="33"/>
      <c r="M942" s="144"/>
      <c r="T942" s="54"/>
      <c r="AT942" s="18" t="s">
        <v>143</v>
      </c>
      <c r="AU942" s="18" t="s">
        <v>82</v>
      </c>
    </row>
    <row r="943" spans="2:65" s="1" customFormat="1" ht="16.5" customHeight="1" x14ac:dyDescent="0.2">
      <c r="B943" s="33"/>
      <c r="C943" s="128" t="s">
        <v>1544</v>
      </c>
      <c r="D943" s="128" t="s">
        <v>134</v>
      </c>
      <c r="E943" s="129" t="s">
        <v>1545</v>
      </c>
      <c r="F943" s="130" t="s">
        <v>1546</v>
      </c>
      <c r="G943" s="131" t="s">
        <v>157</v>
      </c>
      <c r="H943" s="132">
        <v>150.34100000000001</v>
      </c>
      <c r="I943" s="133"/>
      <c r="J943" s="134">
        <f>ROUND(I943*H943,2)</f>
        <v>0</v>
      </c>
      <c r="K943" s="130" t="s">
        <v>138</v>
      </c>
      <c r="L943" s="33"/>
      <c r="M943" s="135" t="s">
        <v>18</v>
      </c>
      <c r="N943" s="136" t="s">
        <v>44</v>
      </c>
      <c r="P943" s="137">
        <f>O943*H943</f>
        <v>0</v>
      </c>
      <c r="Q943" s="137">
        <v>4.6999999999999999E-4</v>
      </c>
      <c r="R943" s="137">
        <f>Q943*H943</f>
        <v>7.0660269999999997E-2</v>
      </c>
      <c r="S943" s="137">
        <v>0</v>
      </c>
      <c r="T943" s="138">
        <f>S943*H943</f>
        <v>0</v>
      </c>
      <c r="AR943" s="139" t="s">
        <v>246</v>
      </c>
      <c r="AT943" s="139" t="s">
        <v>134</v>
      </c>
      <c r="AU943" s="139" t="s">
        <v>82</v>
      </c>
      <c r="AY943" s="18" t="s">
        <v>131</v>
      </c>
      <c r="BE943" s="140">
        <f>IF(N943="základní",J943,0)</f>
        <v>0</v>
      </c>
      <c r="BF943" s="140">
        <f>IF(N943="snížená",J943,0)</f>
        <v>0</v>
      </c>
      <c r="BG943" s="140">
        <f>IF(N943="zákl. přenesená",J943,0)</f>
        <v>0</v>
      </c>
      <c r="BH943" s="140">
        <f>IF(N943="sníž. přenesená",J943,0)</f>
        <v>0</v>
      </c>
      <c r="BI943" s="140">
        <f>IF(N943="nulová",J943,0)</f>
        <v>0</v>
      </c>
      <c r="BJ943" s="18" t="s">
        <v>78</v>
      </c>
      <c r="BK943" s="140">
        <f>ROUND(I943*H943,2)</f>
        <v>0</v>
      </c>
      <c r="BL943" s="18" t="s">
        <v>246</v>
      </c>
      <c r="BM943" s="139" t="s">
        <v>1547</v>
      </c>
    </row>
    <row r="944" spans="2:65" s="1" customFormat="1" x14ac:dyDescent="0.2">
      <c r="B944" s="33"/>
      <c r="D944" s="141" t="s">
        <v>141</v>
      </c>
      <c r="F944" s="142" t="s">
        <v>1548</v>
      </c>
      <c r="I944" s="143"/>
      <c r="L944" s="33"/>
      <c r="M944" s="144"/>
      <c r="T944" s="54"/>
      <c r="AT944" s="18" t="s">
        <v>141</v>
      </c>
      <c r="AU944" s="18" t="s">
        <v>82</v>
      </c>
    </row>
    <row r="945" spans="2:65" s="1" customFormat="1" x14ac:dyDescent="0.2">
      <c r="B945" s="33"/>
      <c r="D945" s="145" t="s">
        <v>143</v>
      </c>
      <c r="F945" s="146" t="s">
        <v>1549</v>
      </c>
      <c r="I945" s="143"/>
      <c r="L945" s="33"/>
      <c r="M945" s="144"/>
      <c r="T945" s="54"/>
      <c r="AT945" s="18" t="s">
        <v>143</v>
      </c>
      <c r="AU945" s="18" t="s">
        <v>82</v>
      </c>
    </row>
    <row r="946" spans="2:65" s="1" customFormat="1" ht="16.5" customHeight="1" x14ac:dyDescent="0.2">
      <c r="B946" s="33"/>
      <c r="C946" s="128" t="s">
        <v>1550</v>
      </c>
      <c r="D946" s="128" t="s">
        <v>134</v>
      </c>
      <c r="E946" s="129" t="s">
        <v>1551</v>
      </c>
      <c r="F946" s="130" t="s">
        <v>1552</v>
      </c>
      <c r="G946" s="131" t="s">
        <v>157</v>
      </c>
      <c r="H946" s="132">
        <v>150.34100000000001</v>
      </c>
      <c r="I946" s="133"/>
      <c r="J946" s="134">
        <f>ROUND(I946*H946,2)</f>
        <v>0</v>
      </c>
      <c r="K946" s="130" t="s">
        <v>138</v>
      </c>
      <c r="L946" s="33"/>
      <c r="M946" s="135" t="s">
        <v>18</v>
      </c>
      <c r="N946" s="136" t="s">
        <v>44</v>
      </c>
      <c r="P946" s="137">
        <f>O946*H946</f>
        <v>0</v>
      </c>
      <c r="Q946" s="137">
        <v>4.0999999999999999E-4</v>
      </c>
      <c r="R946" s="137">
        <f>Q946*H946</f>
        <v>6.1639810000000003E-2</v>
      </c>
      <c r="S946" s="137">
        <v>0</v>
      </c>
      <c r="T946" s="138">
        <f>S946*H946</f>
        <v>0</v>
      </c>
      <c r="AR946" s="139" t="s">
        <v>246</v>
      </c>
      <c r="AT946" s="139" t="s">
        <v>134</v>
      </c>
      <c r="AU946" s="139" t="s">
        <v>82</v>
      </c>
      <c r="AY946" s="18" t="s">
        <v>131</v>
      </c>
      <c r="BE946" s="140">
        <f>IF(N946="základní",J946,0)</f>
        <v>0</v>
      </c>
      <c r="BF946" s="140">
        <f>IF(N946="snížená",J946,0)</f>
        <v>0</v>
      </c>
      <c r="BG946" s="140">
        <f>IF(N946="zákl. přenesená",J946,0)</f>
        <v>0</v>
      </c>
      <c r="BH946" s="140">
        <f>IF(N946="sníž. přenesená",J946,0)</f>
        <v>0</v>
      </c>
      <c r="BI946" s="140">
        <f>IF(N946="nulová",J946,0)</f>
        <v>0</v>
      </c>
      <c r="BJ946" s="18" t="s">
        <v>78</v>
      </c>
      <c r="BK946" s="140">
        <f>ROUND(I946*H946,2)</f>
        <v>0</v>
      </c>
      <c r="BL946" s="18" t="s">
        <v>246</v>
      </c>
      <c r="BM946" s="139" t="s">
        <v>1553</v>
      </c>
    </row>
    <row r="947" spans="2:65" s="1" customFormat="1" x14ac:dyDescent="0.2">
      <c r="B947" s="33"/>
      <c r="D947" s="141" t="s">
        <v>141</v>
      </c>
      <c r="F947" s="142" t="s">
        <v>1554</v>
      </c>
      <c r="I947" s="143"/>
      <c r="L947" s="33"/>
      <c r="M947" s="144"/>
      <c r="T947" s="54"/>
      <c r="AT947" s="18" t="s">
        <v>141</v>
      </c>
      <c r="AU947" s="18" t="s">
        <v>82</v>
      </c>
    </row>
    <row r="948" spans="2:65" s="1" customFormat="1" x14ac:dyDescent="0.2">
      <c r="B948" s="33"/>
      <c r="D948" s="145" t="s">
        <v>143</v>
      </c>
      <c r="F948" s="146" t="s">
        <v>1555</v>
      </c>
      <c r="I948" s="143"/>
      <c r="L948" s="33"/>
      <c r="M948" s="144"/>
      <c r="T948" s="54"/>
      <c r="AT948" s="18" t="s">
        <v>143</v>
      </c>
      <c r="AU948" s="18" t="s">
        <v>82</v>
      </c>
    </row>
    <row r="949" spans="2:65" s="13" customFormat="1" x14ac:dyDescent="0.2">
      <c r="B949" s="154"/>
      <c r="D949" s="141" t="s">
        <v>151</v>
      </c>
      <c r="E949" s="155" t="s">
        <v>18</v>
      </c>
      <c r="F949" s="156" t="s">
        <v>1556</v>
      </c>
      <c r="H949" s="155" t="s">
        <v>18</v>
      </c>
      <c r="I949" s="157"/>
      <c r="L949" s="154"/>
      <c r="M949" s="158"/>
      <c r="T949" s="159"/>
      <c r="AT949" s="155" t="s">
        <v>151</v>
      </c>
      <c r="AU949" s="155" t="s">
        <v>82</v>
      </c>
      <c r="AV949" s="13" t="s">
        <v>78</v>
      </c>
      <c r="AW949" s="13" t="s">
        <v>32</v>
      </c>
      <c r="AX949" s="13" t="s">
        <v>73</v>
      </c>
      <c r="AY949" s="155" t="s">
        <v>131</v>
      </c>
    </row>
    <row r="950" spans="2:65" s="12" customFormat="1" x14ac:dyDescent="0.2">
      <c r="B950" s="147"/>
      <c r="D950" s="141" t="s">
        <v>151</v>
      </c>
      <c r="E950" s="148" t="s">
        <v>18</v>
      </c>
      <c r="F950" s="149" t="s">
        <v>1557</v>
      </c>
      <c r="H950" s="150">
        <v>72.31</v>
      </c>
      <c r="I950" s="151"/>
      <c r="L950" s="147"/>
      <c r="M950" s="152"/>
      <c r="T950" s="153"/>
      <c r="AT950" s="148" t="s">
        <v>151</v>
      </c>
      <c r="AU950" s="148" t="s">
        <v>82</v>
      </c>
      <c r="AV950" s="12" t="s">
        <v>82</v>
      </c>
      <c r="AW950" s="12" t="s">
        <v>32</v>
      </c>
      <c r="AX950" s="12" t="s">
        <v>73</v>
      </c>
      <c r="AY950" s="148" t="s">
        <v>131</v>
      </c>
    </row>
    <row r="951" spans="2:65" s="13" customFormat="1" x14ac:dyDescent="0.2">
      <c r="B951" s="154"/>
      <c r="D951" s="141" t="s">
        <v>151</v>
      </c>
      <c r="E951" s="155" t="s">
        <v>18</v>
      </c>
      <c r="F951" s="156" t="s">
        <v>1558</v>
      </c>
      <c r="H951" s="155" t="s">
        <v>18</v>
      </c>
      <c r="I951" s="157"/>
      <c r="L951" s="154"/>
      <c r="M951" s="158"/>
      <c r="T951" s="159"/>
      <c r="AT951" s="155" t="s">
        <v>151</v>
      </c>
      <c r="AU951" s="155" t="s">
        <v>82</v>
      </c>
      <c r="AV951" s="13" t="s">
        <v>78</v>
      </c>
      <c r="AW951" s="13" t="s">
        <v>32</v>
      </c>
      <c r="AX951" s="13" t="s">
        <v>73</v>
      </c>
      <c r="AY951" s="155" t="s">
        <v>131</v>
      </c>
    </row>
    <row r="952" spans="2:65" s="12" customFormat="1" x14ac:dyDescent="0.2">
      <c r="B952" s="147"/>
      <c r="D952" s="141" t="s">
        <v>151</v>
      </c>
      <c r="E952" s="148" t="s">
        <v>18</v>
      </c>
      <c r="F952" s="149" t="s">
        <v>1559</v>
      </c>
      <c r="H952" s="150">
        <v>28.585000000000001</v>
      </c>
      <c r="I952" s="151"/>
      <c r="L952" s="147"/>
      <c r="M952" s="152"/>
      <c r="T952" s="153"/>
      <c r="AT952" s="148" t="s">
        <v>151</v>
      </c>
      <c r="AU952" s="148" t="s">
        <v>82</v>
      </c>
      <c r="AV952" s="12" t="s">
        <v>82</v>
      </c>
      <c r="AW952" s="12" t="s">
        <v>32</v>
      </c>
      <c r="AX952" s="12" t="s">
        <v>73</v>
      </c>
      <c r="AY952" s="148" t="s">
        <v>131</v>
      </c>
    </row>
    <row r="953" spans="2:65" s="13" customFormat="1" x14ac:dyDescent="0.2">
      <c r="B953" s="154"/>
      <c r="D953" s="141" t="s">
        <v>151</v>
      </c>
      <c r="E953" s="155" t="s">
        <v>18</v>
      </c>
      <c r="F953" s="156" t="s">
        <v>1560</v>
      </c>
      <c r="H953" s="155" t="s">
        <v>18</v>
      </c>
      <c r="I953" s="157"/>
      <c r="L953" s="154"/>
      <c r="M953" s="158"/>
      <c r="T953" s="159"/>
      <c r="AT953" s="155" t="s">
        <v>151</v>
      </c>
      <c r="AU953" s="155" t="s">
        <v>82</v>
      </c>
      <c r="AV953" s="13" t="s">
        <v>78</v>
      </c>
      <c r="AW953" s="13" t="s">
        <v>32</v>
      </c>
      <c r="AX953" s="13" t="s">
        <v>73</v>
      </c>
      <c r="AY953" s="155" t="s">
        <v>131</v>
      </c>
    </row>
    <row r="954" spans="2:65" s="12" customFormat="1" x14ac:dyDescent="0.2">
      <c r="B954" s="147"/>
      <c r="D954" s="141" t="s">
        <v>151</v>
      </c>
      <c r="E954" s="148" t="s">
        <v>18</v>
      </c>
      <c r="F954" s="149" t="s">
        <v>1561</v>
      </c>
      <c r="H954" s="150">
        <v>1.75</v>
      </c>
      <c r="I954" s="151"/>
      <c r="L954" s="147"/>
      <c r="M954" s="152"/>
      <c r="T954" s="153"/>
      <c r="AT954" s="148" t="s">
        <v>151</v>
      </c>
      <c r="AU954" s="148" t="s">
        <v>82</v>
      </c>
      <c r="AV954" s="12" t="s">
        <v>82</v>
      </c>
      <c r="AW954" s="12" t="s">
        <v>32</v>
      </c>
      <c r="AX954" s="12" t="s">
        <v>73</v>
      </c>
      <c r="AY954" s="148" t="s">
        <v>131</v>
      </c>
    </row>
    <row r="955" spans="2:65" s="12" customFormat="1" x14ac:dyDescent="0.2">
      <c r="B955" s="147"/>
      <c r="D955" s="141" t="s">
        <v>151</v>
      </c>
      <c r="E955" s="148" t="s">
        <v>18</v>
      </c>
      <c r="F955" s="149" t="s">
        <v>1562</v>
      </c>
      <c r="H955" s="150">
        <v>3.15</v>
      </c>
      <c r="I955" s="151"/>
      <c r="L955" s="147"/>
      <c r="M955" s="152"/>
      <c r="T955" s="153"/>
      <c r="AT955" s="148" t="s">
        <v>151</v>
      </c>
      <c r="AU955" s="148" t="s">
        <v>82</v>
      </c>
      <c r="AV955" s="12" t="s">
        <v>82</v>
      </c>
      <c r="AW955" s="12" t="s">
        <v>32</v>
      </c>
      <c r="AX955" s="12" t="s">
        <v>73</v>
      </c>
      <c r="AY955" s="148" t="s">
        <v>131</v>
      </c>
    </row>
    <row r="956" spans="2:65" s="12" customFormat="1" x14ac:dyDescent="0.2">
      <c r="B956" s="147"/>
      <c r="D956" s="141" t="s">
        <v>151</v>
      </c>
      <c r="E956" s="148" t="s">
        <v>18</v>
      </c>
      <c r="F956" s="149" t="s">
        <v>1563</v>
      </c>
      <c r="H956" s="150">
        <v>1.5</v>
      </c>
      <c r="I956" s="151"/>
      <c r="L956" s="147"/>
      <c r="M956" s="152"/>
      <c r="T956" s="153"/>
      <c r="AT956" s="148" t="s">
        <v>151</v>
      </c>
      <c r="AU956" s="148" t="s">
        <v>82</v>
      </c>
      <c r="AV956" s="12" t="s">
        <v>82</v>
      </c>
      <c r="AW956" s="12" t="s">
        <v>32</v>
      </c>
      <c r="AX956" s="12" t="s">
        <v>73</v>
      </c>
      <c r="AY956" s="148" t="s">
        <v>131</v>
      </c>
    </row>
    <row r="957" spans="2:65" s="13" customFormat="1" x14ac:dyDescent="0.2">
      <c r="B957" s="154"/>
      <c r="D957" s="141" t="s">
        <v>151</v>
      </c>
      <c r="E957" s="155" t="s">
        <v>18</v>
      </c>
      <c r="F957" s="156" t="s">
        <v>1564</v>
      </c>
      <c r="H957" s="155" t="s">
        <v>18</v>
      </c>
      <c r="I957" s="157"/>
      <c r="L957" s="154"/>
      <c r="M957" s="158"/>
      <c r="T957" s="159"/>
      <c r="AT957" s="155" t="s">
        <v>151</v>
      </c>
      <c r="AU957" s="155" t="s">
        <v>82</v>
      </c>
      <c r="AV957" s="13" t="s">
        <v>78</v>
      </c>
      <c r="AW957" s="13" t="s">
        <v>32</v>
      </c>
      <c r="AX957" s="13" t="s">
        <v>73</v>
      </c>
      <c r="AY957" s="155" t="s">
        <v>131</v>
      </c>
    </row>
    <row r="958" spans="2:65" s="12" customFormat="1" x14ac:dyDescent="0.2">
      <c r="B958" s="147"/>
      <c r="D958" s="141" t="s">
        <v>151</v>
      </c>
      <c r="E958" s="148" t="s">
        <v>18</v>
      </c>
      <c r="F958" s="149" t="s">
        <v>1565</v>
      </c>
      <c r="H958" s="150">
        <v>36.966000000000001</v>
      </c>
      <c r="I958" s="151"/>
      <c r="L958" s="147"/>
      <c r="M958" s="152"/>
      <c r="T958" s="153"/>
      <c r="AT958" s="148" t="s">
        <v>151</v>
      </c>
      <c r="AU958" s="148" t="s">
        <v>82</v>
      </c>
      <c r="AV958" s="12" t="s">
        <v>82</v>
      </c>
      <c r="AW958" s="12" t="s">
        <v>32</v>
      </c>
      <c r="AX958" s="12" t="s">
        <v>73</v>
      </c>
      <c r="AY958" s="148" t="s">
        <v>131</v>
      </c>
    </row>
    <row r="959" spans="2:65" s="13" customFormat="1" x14ac:dyDescent="0.2">
      <c r="B959" s="154"/>
      <c r="D959" s="141" t="s">
        <v>151</v>
      </c>
      <c r="E959" s="155" t="s">
        <v>18</v>
      </c>
      <c r="F959" s="156" t="s">
        <v>1566</v>
      </c>
      <c r="H959" s="155" t="s">
        <v>18</v>
      </c>
      <c r="I959" s="157"/>
      <c r="L959" s="154"/>
      <c r="M959" s="158"/>
      <c r="T959" s="159"/>
      <c r="AT959" s="155" t="s">
        <v>151</v>
      </c>
      <c r="AU959" s="155" t="s">
        <v>82</v>
      </c>
      <c r="AV959" s="13" t="s">
        <v>78</v>
      </c>
      <c r="AW959" s="13" t="s">
        <v>32</v>
      </c>
      <c r="AX959" s="13" t="s">
        <v>73</v>
      </c>
      <c r="AY959" s="155" t="s">
        <v>131</v>
      </c>
    </row>
    <row r="960" spans="2:65" s="12" customFormat="1" x14ac:dyDescent="0.2">
      <c r="B960" s="147"/>
      <c r="D960" s="141" t="s">
        <v>151</v>
      </c>
      <c r="E960" s="148" t="s">
        <v>18</v>
      </c>
      <c r="F960" s="149" t="s">
        <v>1567</v>
      </c>
      <c r="H960" s="150">
        <v>6.08</v>
      </c>
      <c r="I960" s="151"/>
      <c r="L960" s="147"/>
      <c r="M960" s="152"/>
      <c r="T960" s="153"/>
      <c r="AT960" s="148" t="s">
        <v>151</v>
      </c>
      <c r="AU960" s="148" t="s">
        <v>82</v>
      </c>
      <c r="AV960" s="12" t="s">
        <v>82</v>
      </c>
      <c r="AW960" s="12" t="s">
        <v>32</v>
      </c>
      <c r="AX960" s="12" t="s">
        <v>73</v>
      </c>
      <c r="AY960" s="148" t="s">
        <v>131</v>
      </c>
    </row>
    <row r="961" spans="2:65" s="14" customFormat="1" x14ac:dyDescent="0.2">
      <c r="B961" s="160"/>
      <c r="D961" s="141" t="s">
        <v>151</v>
      </c>
      <c r="E961" s="161" t="s">
        <v>18</v>
      </c>
      <c r="F961" s="162" t="s">
        <v>179</v>
      </c>
      <c r="H961" s="163">
        <v>150.34100000000001</v>
      </c>
      <c r="I961" s="164"/>
      <c r="L961" s="160"/>
      <c r="M961" s="165"/>
      <c r="T961" s="166"/>
      <c r="AT961" s="161" t="s">
        <v>151</v>
      </c>
      <c r="AU961" s="161" t="s">
        <v>82</v>
      </c>
      <c r="AV961" s="14" t="s">
        <v>139</v>
      </c>
      <c r="AW961" s="14" t="s">
        <v>32</v>
      </c>
      <c r="AX961" s="14" t="s">
        <v>78</v>
      </c>
      <c r="AY961" s="161" t="s">
        <v>131</v>
      </c>
    </row>
    <row r="962" spans="2:65" s="11" customFormat="1" ht="25.9" customHeight="1" x14ac:dyDescent="0.2">
      <c r="B962" s="116"/>
      <c r="D962" s="117" t="s">
        <v>72</v>
      </c>
      <c r="E962" s="118" t="s">
        <v>180</v>
      </c>
      <c r="F962" s="118" t="s">
        <v>1568</v>
      </c>
      <c r="I962" s="119"/>
      <c r="J962" s="120">
        <f>BK962</f>
        <v>0</v>
      </c>
      <c r="L962" s="116"/>
      <c r="M962" s="121"/>
      <c r="P962" s="122">
        <f>P963</f>
        <v>0</v>
      </c>
      <c r="R962" s="122">
        <f>R963</f>
        <v>0</v>
      </c>
      <c r="T962" s="123">
        <f>T963</f>
        <v>0</v>
      </c>
      <c r="AR962" s="117" t="s">
        <v>132</v>
      </c>
      <c r="AT962" s="124" t="s">
        <v>72</v>
      </c>
      <c r="AU962" s="124" t="s">
        <v>73</v>
      </c>
      <c r="AY962" s="117" t="s">
        <v>131</v>
      </c>
      <c r="BK962" s="125">
        <f>BK963</f>
        <v>0</v>
      </c>
    </row>
    <row r="963" spans="2:65" s="11" customFormat="1" ht="22.9" customHeight="1" x14ac:dyDescent="0.2">
      <c r="B963" s="116"/>
      <c r="D963" s="117" t="s">
        <v>72</v>
      </c>
      <c r="E963" s="126" t="s">
        <v>1569</v>
      </c>
      <c r="F963" s="126" t="s">
        <v>1570</v>
      </c>
      <c r="I963" s="119"/>
      <c r="J963" s="127">
        <f>BK963</f>
        <v>0</v>
      </c>
      <c r="L963" s="116"/>
      <c r="M963" s="121"/>
      <c r="P963" s="122">
        <f>SUM(P964:P966)</f>
        <v>0</v>
      </c>
      <c r="R963" s="122">
        <f>SUM(R964:R966)</f>
        <v>0</v>
      </c>
      <c r="T963" s="123">
        <f>SUM(T964:T966)</f>
        <v>0</v>
      </c>
      <c r="AR963" s="117" t="s">
        <v>132</v>
      </c>
      <c r="AT963" s="124" t="s">
        <v>72</v>
      </c>
      <c r="AU963" s="124" t="s">
        <v>78</v>
      </c>
      <c r="AY963" s="117" t="s">
        <v>131</v>
      </c>
      <c r="BK963" s="125">
        <f>SUM(BK964:BK966)</f>
        <v>0</v>
      </c>
    </row>
    <row r="964" spans="2:65" s="1" customFormat="1" ht="21.75" customHeight="1" x14ac:dyDescent="0.2">
      <c r="B964" s="33"/>
      <c r="C964" s="128" t="s">
        <v>1571</v>
      </c>
      <c r="D964" s="128" t="s">
        <v>134</v>
      </c>
      <c r="E964" s="129" t="s">
        <v>1572</v>
      </c>
      <c r="F964" s="130" t="s">
        <v>1573</v>
      </c>
      <c r="G964" s="131" t="s">
        <v>137</v>
      </c>
      <c r="H964" s="132">
        <v>64</v>
      </c>
      <c r="I964" s="133"/>
      <c r="J964" s="134">
        <f>ROUND(I964*H964,2)</f>
        <v>0</v>
      </c>
      <c r="K964" s="130" t="s">
        <v>138</v>
      </c>
      <c r="L964" s="33"/>
      <c r="M964" s="135" t="s">
        <v>18</v>
      </c>
      <c r="N964" s="136" t="s">
        <v>44</v>
      </c>
      <c r="P964" s="137">
        <f>O964*H964</f>
        <v>0</v>
      </c>
      <c r="Q964" s="137">
        <v>0</v>
      </c>
      <c r="R964" s="137">
        <f>Q964*H964</f>
        <v>0</v>
      </c>
      <c r="S964" s="137">
        <v>0</v>
      </c>
      <c r="T964" s="138">
        <f>S964*H964</f>
        <v>0</v>
      </c>
      <c r="AR964" s="139" t="s">
        <v>564</v>
      </c>
      <c r="AT964" s="139" t="s">
        <v>134</v>
      </c>
      <c r="AU964" s="139" t="s">
        <v>82</v>
      </c>
      <c r="AY964" s="18" t="s">
        <v>131</v>
      </c>
      <c r="BE964" s="140">
        <f>IF(N964="základní",J964,0)</f>
        <v>0</v>
      </c>
      <c r="BF964" s="140">
        <f>IF(N964="snížená",J964,0)</f>
        <v>0</v>
      </c>
      <c r="BG964" s="140">
        <f>IF(N964="zákl. přenesená",J964,0)</f>
        <v>0</v>
      </c>
      <c r="BH964" s="140">
        <f>IF(N964="sníž. přenesená",J964,0)</f>
        <v>0</v>
      </c>
      <c r="BI964" s="140">
        <f>IF(N964="nulová",J964,0)</f>
        <v>0</v>
      </c>
      <c r="BJ964" s="18" t="s">
        <v>78</v>
      </c>
      <c r="BK964" s="140">
        <f>ROUND(I964*H964,2)</f>
        <v>0</v>
      </c>
      <c r="BL964" s="18" t="s">
        <v>564</v>
      </c>
      <c r="BM964" s="139" t="s">
        <v>1574</v>
      </c>
    </row>
    <row r="965" spans="2:65" s="1" customFormat="1" x14ac:dyDescent="0.2">
      <c r="B965" s="33"/>
      <c r="D965" s="141" t="s">
        <v>141</v>
      </c>
      <c r="F965" s="142" t="s">
        <v>1575</v>
      </c>
      <c r="I965" s="143"/>
      <c r="L965" s="33"/>
      <c r="M965" s="144"/>
      <c r="T965" s="54"/>
      <c r="AT965" s="18" t="s">
        <v>141</v>
      </c>
      <c r="AU965" s="18" t="s">
        <v>82</v>
      </c>
    </row>
    <row r="966" spans="2:65" s="1" customFormat="1" x14ac:dyDescent="0.2">
      <c r="B966" s="33"/>
      <c r="D966" s="145" t="s">
        <v>143</v>
      </c>
      <c r="F966" s="146" t="s">
        <v>1576</v>
      </c>
      <c r="I966" s="143"/>
      <c r="L966" s="33"/>
      <c r="M966" s="144"/>
      <c r="T966" s="54"/>
      <c r="AT966" s="18" t="s">
        <v>143</v>
      </c>
      <c r="AU966" s="18" t="s">
        <v>82</v>
      </c>
    </row>
    <row r="967" spans="2:65" s="11" customFormat="1" ht="25.9" customHeight="1" x14ac:dyDescent="0.2">
      <c r="B967" s="116"/>
      <c r="D967" s="117" t="s">
        <v>72</v>
      </c>
      <c r="E967" s="118" t="s">
        <v>1577</v>
      </c>
      <c r="F967" s="118" t="s">
        <v>1578</v>
      </c>
      <c r="I967" s="119"/>
      <c r="J967" s="120">
        <f>BK967</f>
        <v>0</v>
      </c>
      <c r="L967" s="116"/>
      <c r="M967" s="121"/>
      <c r="P967" s="122">
        <f>SUM(P968:P972)</f>
        <v>0</v>
      </c>
      <c r="R967" s="122">
        <f>SUM(R968:R972)</f>
        <v>0</v>
      </c>
      <c r="T967" s="123">
        <f>SUM(T968:T972)</f>
        <v>0</v>
      </c>
      <c r="AR967" s="117" t="s">
        <v>139</v>
      </c>
      <c r="AT967" s="124" t="s">
        <v>72</v>
      </c>
      <c r="AU967" s="124" t="s">
        <v>73</v>
      </c>
      <c r="AY967" s="117" t="s">
        <v>131</v>
      </c>
      <c r="BK967" s="125">
        <f>SUM(BK968:BK972)</f>
        <v>0</v>
      </c>
    </row>
    <row r="968" spans="2:65" s="1" customFormat="1" ht="16.5" customHeight="1" x14ac:dyDescent="0.2">
      <c r="B968" s="33"/>
      <c r="C968" s="128" t="s">
        <v>1579</v>
      </c>
      <c r="D968" s="128" t="s">
        <v>134</v>
      </c>
      <c r="E968" s="129" t="s">
        <v>1580</v>
      </c>
      <c r="F968" s="130" t="s">
        <v>1581</v>
      </c>
      <c r="G968" s="131" t="s">
        <v>1582</v>
      </c>
      <c r="H968" s="132">
        <v>64</v>
      </c>
      <c r="I968" s="133"/>
      <c r="J968" s="134">
        <f>ROUND(I968*H968,2)</f>
        <v>0</v>
      </c>
      <c r="K968" s="130" t="s">
        <v>138</v>
      </c>
      <c r="L968" s="33"/>
      <c r="M968" s="135" t="s">
        <v>18</v>
      </c>
      <c r="N968" s="136" t="s">
        <v>44</v>
      </c>
      <c r="P968" s="137">
        <f>O968*H968</f>
        <v>0</v>
      </c>
      <c r="Q968" s="137">
        <v>0</v>
      </c>
      <c r="R968" s="137">
        <f>Q968*H968</f>
        <v>0</v>
      </c>
      <c r="S968" s="137">
        <v>0</v>
      </c>
      <c r="T968" s="138">
        <f>S968*H968</f>
        <v>0</v>
      </c>
      <c r="AR968" s="139" t="s">
        <v>1583</v>
      </c>
      <c r="AT968" s="139" t="s">
        <v>134</v>
      </c>
      <c r="AU968" s="139" t="s">
        <v>78</v>
      </c>
      <c r="AY968" s="18" t="s">
        <v>131</v>
      </c>
      <c r="BE968" s="140">
        <f>IF(N968="základní",J968,0)</f>
        <v>0</v>
      </c>
      <c r="BF968" s="140">
        <f>IF(N968="snížená",J968,0)</f>
        <v>0</v>
      </c>
      <c r="BG968" s="140">
        <f>IF(N968="zákl. přenesená",J968,0)</f>
        <v>0</v>
      </c>
      <c r="BH968" s="140">
        <f>IF(N968="sníž. přenesená",J968,0)</f>
        <v>0</v>
      </c>
      <c r="BI968" s="140">
        <f>IF(N968="nulová",J968,0)</f>
        <v>0</v>
      </c>
      <c r="BJ968" s="18" t="s">
        <v>78</v>
      </c>
      <c r="BK968" s="140">
        <f>ROUND(I968*H968,2)</f>
        <v>0</v>
      </c>
      <c r="BL968" s="18" t="s">
        <v>1583</v>
      </c>
      <c r="BM968" s="139" t="s">
        <v>1584</v>
      </c>
    </row>
    <row r="969" spans="2:65" s="1" customFormat="1" x14ac:dyDescent="0.2">
      <c r="B969" s="33"/>
      <c r="D969" s="141" t="s">
        <v>141</v>
      </c>
      <c r="F969" s="142" t="s">
        <v>1585</v>
      </c>
      <c r="I969" s="143"/>
      <c r="L969" s="33"/>
      <c r="M969" s="144"/>
      <c r="T969" s="54"/>
      <c r="AT969" s="18" t="s">
        <v>141</v>
      </c>
      <c r="AU969" s="18" t="s">
        <v>78</v>
      </c>
    </row>
    <row r="970" spans="2:65" s="1" customFormat="1" x14ac:dyDescent="0.2">
      <c r="B970" s="33"/>
      <c r="D970" s="145" t="s">
        <v>143</v>
      </c>
      <c r="F970" s="146" t="s">
        <v>1586</v>
      </c>
      <c r="I970" s="143"/>
      <c r="L970" s="33"/>
      <c r="M970" s="144"/>
      <c r="T970" s="54"/>
      <c r="AT970" s="18" t="s">
        <v>143</v>
      </c>
      <c r="AU970" s="18" t="s">
        <v>78</v>
      </c>
    </row>
    <row r="971" spans="2:65" s="13" customFormat="1" x14ac:dyDescent="0.2">
      <c r="B971" s="154"/>
      <c r="D971" s="141" t="s">
        <v>151</v>
      </c>
      <c r="E971" s="155" t="s">
        <v>18</v>
      </c>
      <c r="F971" s="156" t="s">
        <v>1587</v>
      </c>
      <c r="H971" s="155" t="s">
        <v>18</v>
      </c>
      <c r="I971" s="157"/>
      <c r="L971" s="154"/>
      <c r="M971" s="158"/>
      <c r="T971" s="159"/>
      <c r="AT971" s="155" t="s">
        <v>151</v>
      </c>
      <c r="AU971" s="155" t="s">
        <v>78</v>
      </c>
      <c r="AV971" s="13" t="s">
        <v>78</v>
      </c>
      <c r="AW971" s="13" t="s">
        <v>32</v>
      </c>
      <c r="AX971" s="13" t="s">
        <v>73</v>
      </c>
      <c r="AY971" s="155" t="s">
        <v>131</v>
      </c>
    </row>
    <row r="972" spans="2:65" s="12" customFormat="1" x14ac:dyDescent="0.2">
      <c r="B972" s="147"/>
      <c r="D972" s="141" t="s">
        <v>151</v>
      </c>
      <c r="E972" s="148" t="s">
        <v>18</v>
      </c>
      <c r="F972" s="149" t="s">
        <v>1588</v>
      </c>
      <c r="H972" s="150">
        <v>64</v>
      </c>
      <c r="I972" s="151"/>
      <c r="L972" s="147"/>
      <c r="M972" s="185"/>
      <c r="N972" s="186"/>
      <c r="O972" s="186"/>
      <c r="P972" s="186"/>
      <c r="Q972" s="186"/>
      <c r="R972" s="186"/>
      <c r="S972" s="186"/>
      <c r="T972" s="187"/>
      <c r="AT972" s="148" t="s">
        <v>151</v>
      </c>
      <c r="AU972" s="148" t="s">
        <v>78</v>
      </c>
      <c r="AV972" s="12" t="s">
        <v>82</v>
      </c>
      <c r="AW972" s="12" t="s">
        <v>32</v>
      </c>
      <c r="AX972" s="12" t="s">
        <v>78</v>
      </c>
      <c r="AY972" s="148" t="s">
        <v>131</v>
      </c>
    </row>
    <row r="973" spans="2:65" s="1" customFormat="1" ht="6.95" customHeight="1" x14ac:dyDescent="0.2">
      <c r="B973" s="42"/>
      <c r="C973" s="43"/>
      <c r="D973" s="43"/>
      <c r="E973" s="43"/>
      <c r="F973" s="43"/>
      <c r="G973" s="43"/>
      <c r="H973" s="43"/>
      <c r="I973" s="43"/>
      <c r="J973" s="43"/>
      <c r="K973" s="43"/>
      <c r="L973" s="33"/>
    </row>
  </sheetData>
  <sheetProtection algorithmName="SHA-512" hashValue="gemnP7PcccM9b1wiT52bjTF3ITFr1dfljdQVscLTkTmNhXSAmBmc2RX9Y9YHTHEhfAIywWwQ7fNeLpzYbROJsQ==" saltValue="dZzRtXm+51AqMfFnn5iJEw==" spinCount="100000" sheet="1" objects="1" scenarios="1" formatColumns="0" formatRows="0" autoFilter="0"/>
  <autoFilter ref="C102:K972" xr:uid="{00000000-0009-0000-0000-000001000000}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8" r:id="rId1" xr:uid="{00000000-0004-0000-0100-000000000000}"/>
    <hyperlink ref="F111" r:id="rId2" xr:uid="{00000000-0004-0000-0100-000001000000}"/>
    <hyperlink ref="F116" r:id="rId3" xr:uid="{00000000-0004-0000-0100-000002000000}"/>
    <hyperlink ref="F121" r:id="rId4" xr:uid="{00000000-0004-0000-0100-000003000000}"/>
    <hyperlink ref="F124" r:id="rId5" xr:uid="{00000000-0004-0000-0100-000004000000}"/>
    <hyperlink ref="F141" r:id="rId6" xr:uid="{00000000-0004-0000-0100-000005000000}"/>
    <hyperlink ref="F152" r:id="rId7" xr:uid="{00000000-0004-0000-0100-000006000000}"/>
    <hyperlink ref="F175" r:id="rId8" xr:uid="{00000000-0004-0000-0100-000007000000}"/>
    <hyperlink ref="F178" r:id="rId9" xr:uid="{00000000-0004-0000-0100-000008000000}"/>
    <hyperlink ref="F182" r:id="rId10" xr:uid="{00000000-0004-0000-0100-000009000000}"/>
    <hyperlink ref="F186" r:id="rId11" xr:uid="{00000000-0004-0000-0100-00000A000000}"/>
    <hyperlink ref="F190" r:id="rId12" xr:uid="{00000000-0004-0000-0100-00000B000000}"/>
    <hyperlink ref="F193" r:id="rId13" xr:uid="{00000000-0004-0000-0100-00000C000000}"/>
    <hyperlink ref="F196" r:id="rId14" xr:uid="{00000000-0004-0000-0100-00000D000000}"/>
    <hyperlink ref="F200" r:id="rId15" xr:uid="{00000000-0004-0000-0100-00000E000000}"/>
    <hyperlink ref="F205" r:id="rId16" xr:uid="{00000000-0004-0000-0100-00000F000000}"/>
    <hyperlink ref="F208" r:id="rId17" xr:uid="{00000000-0004-0000-0100-000010000000}"/>
    <hyperlink ref="F213" r:id="rId18" xr:uid="{00000000-0004-0000-0100-000011000000}"/>
    <hyperlink ref="F219" r:id="rId19" xr:uid="{00000000-0004-0000-0100-000012000000}"/>
    <hyperlink ref="F224" r:id="rId20" xr:uid="{00000000-0004-0000-0100-000013000000}"/>
    <hyperlink ref="F228" r:id="rId21" xr:uid="{00000000-0004-0000-0100-000014000000}"/>
    <hyperlink ref="F233" r:id="rId22" xr:uid="{00000000-0004-0000-0100-000015000000}"/>
    <hyperlink ref="F237" r:id="rId23" xr:uid="{00000000-0004-0000-0100-000016000000}"/>
    <hyperlink ref="F245" r:id="rId24" xr:uid="{00000000-0004-0000-0100-000017000000}"/>
    <hyperlink ref="F248" r:id="rId25" xr:uid="{00000000-0004-0000-0100-000018000000}"/>
    <hyperlink ref="F251" r:id="rId26" xr:uid="{00000000-0004-0000-0100-000019000000}"/>
    <hyperlink ref="F254" r:id="rId27" xr:uid="{00000000-0004-0000-0100-00001A000000}"/>
    <hyperlink ref="F258" r:id="rId28" xr:uid="{00000000-0004-0000-0100-00001B000000}"/>
    <hyperlink ref="F261" r:id="rId29" xr:uid="{00000000-0004-0000-0100-00001C000000}"/>
    <hyperlink ref="F265" r:id="rId30" xr:uid="{00000000-0004-0000-0100-00001D000000}"/>
    <hyperlink ref="F271" r:id="rId31" xr:uid="{00000000-0004-0000-0100-00001E000000}"/>
    <hyperlink ref="F274" r:id="rId32" xr:uid="{00000000-0004-0000-0100-00001F000000}"/>
    <hyperlink ref="F278" r:id="rId33" xr:uid="{00000000-0004-0000-0100-000020000000}"/>
    <hyperlink ref="F281" r:id="rId34" xr:uid="{00000000-0004-0000-0100-000021000000}"/>
    <hyperlink ref="F284" r:id="rId35" xr:uid="{00000000-0004-0000-0100-000022000000}"/>
    <hyperlink ref="F289" r:id="rId36" xr:uid="{00000000-0004-0000-0100-000023000000}"/>
    <hyperlink ref="F294" r:id="rId37" xr:uid="{00000000-0004-0000-0100-000024000000}"/>
    <hyperlink ref="F303" r:id="rId38" xr:uid="{00000000-0004-0000-0100-000025000000}"/>
    <hyperlink ref="F309" r:id="rId39" xr:uid="{00000000-0004-0000-0100-000026000000}"/>
    <hyperlink ref="F318" r:id="rId40" xr:uid="{00000000-0004-0000-0100-000027000000}"/>
    <hyperlink ref="F327" r:id="rId41" xr:uid="{00000000-0004-0000-0100-000028000000}"/>
    <hyperlink ref="F339" r:id="rId42" xr:uid="{00000000-0004-0000-0100-000029000000}"/>
    <hyperlink ref="F346" r:id="rId43" xr:uid="{00000000-0004-0000-0100-00002A000000}"/>
    <hyperlink ref="F352" r:id="rId44" xr:uid="{00000000-0004-0000-0100-00002B000000}"/>
    <hyperlink ref="F359" r:id="rId45" xr:uid="{00000000-0004-0000-0100-00002C000000}"/>
    <hyperlink ref="F362" r:id="rId46" xr:uid="{00000000-0004-0000-0100-00002D000000}"/>
    <hyperlink ref="F365" r:id="rId47" xr:uid="{00000000-0004-0000-0100-00002E000000}"/>
    <hyperlink ref="F369" r:id="rId48" xr:uid="{00000000-0004-0000-0100-00002F000000}"/>
    <hyperlink ref="F376" r:id="rId49" xr:uid="{00000000-0004-0000-0100-000030000000}"/>
    <hyperlink ref="F384" r:id="rId50" xr:uid="{00000000-0004-0000-0100-000031000000}"/>
    <hyperlink ref="F389" r:id="rId51" xr:uid="{00000000-0004-0000-0100-000032000000}"/>
    <hyperlink ref="F399" r:id="rId52" xr:uid="{00000000-0004-0000-0100-000033000000}"/>
    <hyperlink ref="F402" r:id="rId53" xr:uid="{00000000-0004-0000-0100-000034000000}"/>
    <hyperlink ref="F405" r:id="rId54" xr:uid="{00000000-0004-0000-0100-000035000000}"/>
    <hyperlink ref="F409" r:id="rId55" xr:uid="{00000000-0004-0000-0100-000036000000}"/>
    <hyperlink ref="F413" r:id="rId56" xr:uid="{00000000-0004-0000-0100-000037000000}"/>
    <hyperlink ref="F416" r:id="rId57" xr:uid="{00000000-0004-0000-0100-000038000000}"/>
    <hyperlink ref="F419" r:id="rId58" xr:uid="{00000000-0004-0000-0100-000039000000}"/>
    <hyperlink ref="F422" r:id="rId59" xr:uid="{00000000-0004-0000-0100-00003A000000}"/>
    <hyperlink ref="F425" r:id="rId60" xr:uid="{00000000-0004-0000-0100-00003B000000}"/>
    <hyperlink ref="F429" r:id="rId61" xr:uid="{00000000-0004-0000-0100-00003C000000}"/>
    <hyperlink ref="F434" r:id="rId62" xr:uid="{00000000-0004-0000-0100-00003D000000}"/>
    <hyperlink ref="F437" r:id="rId63" xr:uid="{00000000-0004-0000-0100-00003E000000}"/>
    <hyperlink ref="F443" r:id="rId64" xr:uid="{00000000-0004-0000-0100-00003F000000}"/>
    <hyperlink ref="F447" r:id="rId65" xr:uid="{00000000-0004-0000-0100-000040000000}"/>
    <hyperlink ref="F455" r:id="rId66" xr:uid="{00000000-0004-0000-0100-000041000000}"/>
    <hyperlink ref="F467" r:id="rId67" xr:uid="{00000000-0004-0000-0100-000042000000}"/>
    <hyperlink ref="F470" r:id="rId68" xr:uid="{00000000-0004-0000-0100-000043000000}"/>
    <hyperlink ref="F478" r:id="rId69" xr:uid="{00000000-0004-0000-0100-000044000000}"/>
    <hyperlink ref="F481" r:id="rId70" xr:uid="{00000000-0004-0000-0100-000045000000}"/>
    <hyperlink ref="F485" r:id="rId71" xr:uid="{00000000-0004-0000-0100-000046000000}"/>
    <hyperlink ref="F491" r:id="rId72" xr:uid="{00000000-0004-0000-0100-000047000000}"/>
    <hyperlink ref="F494" r:id="rId73" xr:uid="{00000000-0004-0000-0100-000048000000}"/>
    <hyperlink ref="F498" r:id="rId74" xr:uid="{00000000-0004-0000-0100-000049000000}"/>
    <hyperlink ref="F501" r:id="rId75" xr:uid="{00000000-0004-0000-0100-00004A000000}"/>
    <hyperlink ref="F507" r:id="rId76" xr:uid="{00000000-0004-0000-0100-00004B000000}"/>
    <hyperlink ref="F510" r:id="rId77" xr:uid="{00000000-0004-0000-0100-00004C000000}"/>
    <hyperlink ref="F517" r:id="rId78" xr:uid="{00000000-0004-0000-0100-00004D000000}"/>
    <hyperlink ref="F521" r:id="rId79" xr:uid="{00000000-0004-0000-0100-00004E000000}"/>
    <hyperlink ref="F527" r:id="rId80" xr:uid="{00000000-0004-0000-0100-00004F000000}"/>
    <hyperlink ref="F530" r:id="rId81" xr:uid="{00000000-0004-0000-0100-000050000000}"/>
    <hyperlink ref="F534" r:id="rId82" xr:uid="{00000000-0004-0000-0100-000051000000}"/>
    <hyperlink ref="F541" r:id="rId83" xr:uid="{00000000-0004-0000-0100-000052000000}"/>
    <hyperlink ref="F544" r:id="rId84" xr:uid="{00000000-0004-0000-0100-000053000000}"/>
    <hyperlink ref="F547" r:id="rId85" xr:uid="{00000000-0004-0000-0100-000054000000}"/>
    <hyperlink ref="F550" r:id="rId86" xr:uid="{00000000-0004-0000-0100-000055000000}"/>
    <hyperlink ref="F557" r:id="rId87" xr:uid="{00000000-0004-0000-0100-000056000000}"/>
    <hyperlink ref="F560" r:id="rId88" xr:uid="{00000000-0004-0000-0100-000057000000}"/>
    <hyperlink ref="F564" r:id="rId89" xr:uid="{00000000-0004-0000-0100-000058000000}"/>
    <hyperlink ref="F567" r:id="rId90" xr:uid="{00000000-0004-0000-0100-000059000000}"/>
    <hyperlink ref="F570" r:id="rId91" xr:uid="{00000000-0004-0000-0100-00005A000000}"/>
    <hyperlink ref="F575" r:id="rId92" xr:uid="{00000000-0004-0000-0100-00005B000000}"/>
    <hyperlink ref="F580" r:id="rId93" xr:uid="{00000000-0004-0000-0100-00005C000000}"/>
    <hyperlink ref="F583" r:id="rId94" xr:uid="{00000000-0004-0000-0100-00005D000000}"/>
    <hyperlink ref="F591" r:id="rId95" xr:uid="{00000000-0004-0000-0100-00005E000000}"/>
    <hyperlink ref="F597" r:id="rId96" xr:uid="{00000000-0004-0000-0100-00005F000000}"/>
    <hyperlink ref="F600" r:id="rId97" xr:uid="{00000000-0004-0000-0100-000060000000}"/>
    <hyperlink ref="F603" r:id="rId98" xr:uid="{00000000-0004-0000-0100-000061000000}"/>
    <hyperlink ref="F606" r:id="rId99" xr:uid="{00000000-0004-0000-0100-000062000000}"/>
    <hyperlink ref="F609" r:id="rId100" xr:uid="{00000000-0004-0000-0100-000063000000}"/>
    <hyperlink ref="F612" r:id="rId101" xr:uid="{00000000-0004-0000-0100-000064000000}"/>
    <hyperlink ref="F616" r:id="rId102" xr:uid="{00000000-0004-0000-0100-000065000000}"/>
    <hyperlink ref="F619" r:id="rId103" xr:uid="{00000000-0004-0000-0100-000066000000}"/>
    <hyperlink ref="F628" r:id="rId104" xr:uid="{00000000-0004-0000-0100-000067000000}"/>
    <hyperlink ref="F636" r:id="rId105" xr:uid="{00000000-0004-0000-0100-000068000000}"/>
    <hyperlink ref="F644" r:id="rId106" xr:uid="{00000000-0004-0000-0100-000069000000}"/>
    <hyperlink ref="F649" r:id="rId107" xr:uid="{00000000-0004-0000-0100-00006A000000}"/>
    <hyperlink ref="F652" r:id="rId108" xr:uid="{00000000-0004-0000-0100-00006B000000}"/>
    <hyperlink ref="F655" r:id="rId109" xr:uid="{00000000-0004-0000-0100-00006C000000}"/>
    <hyperlink ref="F659" r:id="rId110" xr:uid="{00000000-0004-0000-0100-00006D000000}"/>
    <hyperlink ref="F662" r:id="rId111" xr:uid="{00000000-0004-0000-0100-00006E000000}"/>
    <hyperlink ref="F666" r:id="rId112" xr:uid="{00000000-0004-0000-0100-00006F000000}"/>
    <hyperlink ref="F672" r:id="rId113" xr:uid="{00000000-0004-0000-0100-000070000000}"/>
    <hyperlink ref="F679" r:id="rId114" xr:uid="{00000000-0004-0000-0100-000071000000}"/>
    <hyperlink ref="F686" r:id="rId115" xr:uid="{00000000-0004-0000-0100-000072000000}"/>
    <hyperlink ref="F693" r:id="rId116" xr:uid="{00000000-0004-0000-0100-000073000000}"/>
    <hyperlink ref="F696" r:id="rId117" xr:uid="{00000000-0004-0000-0100-000074000000}"/>
    <hyperlink ref="F699" r:id="rId118" xr:uid="{00000000-0004-0000-0100-000075000000}"/>
    <hyperlink ref="F702" r:id="rId119" xr:uid="{00000000-0004-0000-0100-000076000000}"/>
    <hyperlink ref="F705" r:id="rId120" xr:uid="{00000000-0004-0000-0100-000077000000}"/>
    <hyperlink ref="F708" r:id="rId121" xr:uid="{00000000-0004-0000-0100-000078000000}"/>
    <hyperlink ref="F711" r:id="rId122" xr:uid="{00000000-0004-0000-0100-000079000000}"/>
    <hyperlink ref="F714" r:id="rId123" xr:uid="{00000000-0004-0000-0100-00007A000000}"/>
    <hyperlink ref="F717" r:id="rId124" xr:uid="{00000000-0004-0000-0100-00007B000000}"/>
    <hyperlink ref="F720" r:id="rId125" xr:uid="{00000000-0004-0000-0100-00007C000000}"/>
    <hyperlink ref="F723" r:id="rId126" xr:uid="{00000000-0004-0000-0100-00007D000000}"/>
    <hyperlink ref="F727" r:id="rId127" xr:uid="{00000000-0004-0000-0100-00007E000000}"/>
    <hyperlink ref="F732" r:id="rId128" xr:uid="{00000000-0004-0000-0100-00007F000000}"/>
    <hyperlink ref="F745" r:id="rId129" xr:uid="{00000000-0004-0000-0100-000080000000}"/>
    <hyperlink ref="F752" r:id="rId130" xr:uid="{00000000-0004-0000-0100-000081000000}"/>
    <hyperlink ref="F759" r:id="rId131" xr:uid="{00000000-0004-0000-0100-000082000000}"/>
    <hyperlink ref="F766" r:id="rId132" xr:uid="{00000000-0004-0000-0100-000083000000}"/>
    <hyperlink ref="F769" r:id="rId133" xr:uid="{00000000-0004-0000-0100-000084000000}"/>
    <hyperlink ref="F772" r:id="rId134" xr:uid="{00000000-0004-0000-0100-000085000000}"/>
    <hyperlink ref="F775" r:id="rId135" xr:uid="{00000000-0004-0000-0100-000086000000}"/>
    <hyperlink ref="F779" r:id="rId136" xr:uid="{00000000-0004-0000-0100-000087000000}"/>
    <hyperlink ref="F783" r:id="rId137" xr:uid="{00000000-0004-0000-0100-000088000000}"/>
    <hyperlink ref="F787" r:id="rId138" xr:uid="{00000000-0004-0000-0100-000089000000}"/>
    <hyperlink ref="F800" r:id="rId139" xr:uid="{00000000-0004-0000-0100-00008A000000}"/>
    <hyperlink ref="F803" r:id="rId140" xr:uid="{00000000-0004-0000-0100-00008B000000}"/>
    <hyperlink ref="F807" r:id="rId141" xr:uid="{00000000-0004-0000-0100-00008C000000}"/>
    <hyperlink ref="F811" r:id="rId142" xr:uid="{00000000-0004-0000-0100-00008D000000}"/>
    <hyperlink ref="F814" r:id="rId143" xr:uid="{00000000-0004-0000-0100-00008E000000}"/>
    <hyperlink ref="F817" r:id="rId144" xr:uid="{00000000-0004-0000-0100-00008F000000}"/>
    <hyperlink ref="F823" r:id="rId145" xr:uid="{00000000-0004-0000-0100-000090000000}"/>
    <hyperlink ref="F830" r:id="rId146" xr:uid="{00000000-0004-0000-0100-000091000000}"/>
    <hyperlink ref="F833" r:id="rId147" xr:uid="{00000000-0004-0000-0100-000092000000}"/>
    <hyperlink ref="F837" r:id="rId148" xr:uid="{00000000-0004-0000-0100-000093000000}"/>
    <hyperlink ref="F841" r:id="rId149" xr:uid="{00000000-0004-0000-0100-000094000000}"/>
    <hyperlink ref="F844" r:id="rId150" xr:uid="{00000000-0004-0000-0100-000095000000}"/>
    <hyperlink ref="F848" r:id="rId151" xr:uid="{00000000-0004-0000-0100-000096000000}"/>
    <hyperlink ref="F851" r:id="rId152" xr:uid="{00000000-0004-0000-0100-000097000000}"/>
    <hyperlink ref="F854" r:id="rId153" xr:uid="{00000000-0004-0000-0100-000098000000}"/>
    <hyperlink ref="F858" r:id="rId154" xr:uid="{00000000-0004-0000-0100-000099000000}"/>
    <hyperlink ref="F863" r:id="rId155" xr:uid="{00000000-0004-0000-0100-00009A000000}"/>
    <hyperlink ref="F866" r:id="rId156" xr:uid="{00000000-0004-0000-0100-00009B000000}"/>
    <hyperlink ref="F870" r:id="rId157" xr:uid="{00000000-0004-0000-0100-00009C000000}"/>
    <hyperlink ref="F873" r:id="rId158" xr:uid="{00000000-0004-0000-0100-00009D000000}"/>
    <hyperlink ref="F885" r:id="rId159" xr:uid="{00000000-0004-0000-0100-00009E000000}"/>
    <hyperlink ref="F888" r:id="rId160" xr:uid="{00000000-0004-0000-0100-00009F000000}"/>
    <hyperlink ref="F894" r:id="rId161" xr:uid="{00000000-0004-0000-0100-0000A0000000}"/>
    <hyperlink ref="F900" r:id="rId162" xr:uid="{00000000-0004-0000-0100-0000A1000000}"/>
    <hyperlink ref="F903" r:id="rId163" xr:uid="{00000000-0004-0000-0100-0000A2000000}"/>
    <hyperlink ref="F910" r:id="rId164" xr:uid="{00000000-0004-0000-0100-0000A3000000}"/>
    <hyperlink ref="F917" r:id="rId165" xr:uid="{00000000-0004-0000-0100-0000A4000000}"/>
    <hyperlink ref="F920" r:id="rId166" xr:uid="{00000000-0004-0000-0100-0000A5000000}"/>
    <hyperlink ref="F927" r:id="rId167" xr:uid="{00000000-0004-0000-0100-0000A6000000}"/>
    <hyperlink ref="F930" r:id="rId168" xr:uid="{00000000-0004-0000-0100-0000A7000000}"/>
    <hyperlink ref="F933" r:id="rId169" xr:uid="{00000000-0004-0000-0100-0000A8000000}"/>
    <hyperlink ref="F936" r:id="rId170" xr:uid="{00000000-0004-0000-0100-0000A9000000}"/>
    <hyperlink ref="F939" r:id="rId171" xr:uid="{00000000-0004-0000-0100-0000AA000000}"/>
    <hyperlink ref="F942" r:id="rId172" xr:uid="{00000000-0004-0000-0100-0000AB000000}"/>
    <hyperlink ref="F945" r:id="rId173" xr:uid="{00000000-0004-0000-0100-0000AC000000}"/>
    <hyperlink ref="F948" r:id="rId174" xr:uid="{00000000-0004-0000-0100-0000AD000000}"/>
    <hyperlink ref="F966" r:id="rId175" xr:uid="{00000000-0004-0000-0100-0000AE000000}"/>
    <hyperlink ref="F970" r:id="rId176" xr:uid="{00000000-0004-0000-0100-0000A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7"/>
  <sheetViews>
    <sheetView showGridLines="0" topLeftCell="A74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8" t="s">
        <v>84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85</v>
      </c>
      <c r="L4" s="21"/>
      <c r="M4" s="86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08" t="str">
        <f>'Rekapitulace stavby'!K6</f>
        <v>VD Slapy – provozní budova, stavební úpravy šikmé střechy a navazující terasy</v>
      </c>
      <c r="F7" s="309"/>
      <c r="G7" s="309"/>
      <c r="H7" s="309"/>
      <c r="L7" s="21"/>
    </row>
    <row r="8" spans="2:46" s="1" customFormat="1" ht="12" customHeight="1" x14ac:dyDescent="0.2">
      <c r="B8" s="33"/>
      <c r="D8" s="28" t="s">
        <v>86</v>
      </c>
      <c r="L8" s="33"/>
    </row>
    <row r="9" spans="2:46" s="1" customFormat="1" ht="16.5" customHeight="1" x14ac:dyDescent="0.2">
      <c r="B9" s="33"/>
      <c r="E9" s="305" t="s">
        <v>1589</v>
      </c>
      <c r="F9" s="307"/>
      <c r="G9" s="307"/>
      <c r="H9" s="30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8" t="s">
        <v>17</v>
      </c>
      <c r="F11" s="26" t="s">
        <v>18</v>
      </c>
      <c r="I11" s="28" t="s">
        <v>19</v>
      </c>
      <c r="J11" s="26" t="s">
        <v>18</v>
      </c>
      <c r="L11" s="33"/>
    </row>
    <row r="12" spans="2:46" s="1" customFormat="1" ht="12" customHeight="1" x14ac:dyDescent="0.2">
      <c r="B12" s="33"/>
      <c r="D12" s="28" t="s">
        <v>20</v>
      </c>
      <c r="F12" s="26" t="s">
        <v>21</v>
      </c>
      <c r="I12" s="28" t="s">
        <v>22</v>
      </c>
      <c r="J12" s="50" t="str">
        <f>'Rekapitulace stavby'!AN8</f>
        <v>26. 6. 2023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24</v>
      </c>
      <c r="I14" s="28" t="s">
        <v>25</v>
      </c>
      <c r="J14" s="26" t="s">
        <v>18</v>
      </c>
      <c r="L14" s="33"/>
    </row>
    <row r="15" spans="2:46" s="1" customFormat="1" ht="18" customHeight="1" x14ac:dyDescent="0.2">
      <c r="B15" s="33"/>
      <c r="E15" s="26" t="s">
        <v>26</v>
      </c>
      <c r="I15" s="28" t="s">
        <v>27</v>
      </c>
      <c r="J15" s="26" t="s">
        <v>18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0" t="str">
        <f>'Rekapitulace stavby'!E14</f>
        <v>Vyplň údaj</v>
      </c>
      <c r="F18" s="273"/>
      <c r="G18" s="273"/>
      <c r="H18" s="273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30</v>
      </c>
      <c r="I20" s="28" t="s">
        <v>25</v>
      </c>
      <c r="J20" s="26" t="s">
        <v>18</v>
      </c>
      <c r="L20" s="33"/>
    </row>
    <row r="21" spans="2:12" s="1" customFormat="1" ht="18" customHeight="1" x14ac:dyDescent="0.2">
      <c r="B21" s="33"/>
      <c r="E21" s="26" t="s">
        <v>31</v>
      </c>
      <c r="I21" s="28" t="s">
        <v>27</v>
      </c>
      <c r="J21" s="26" t="s">
        <v>18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33</v>
      </c>
      <c r="I23" s="28" t="s">
        <v>25</v>
      </c>
      <c r="J23" s="26" t="s">
        <v>34</v>
      </c>
      <c r="L23" s="33"/>
    </row>
    <row r="24" spans="2:12" s="1" customFormat="1" ht="18" customHeight="1" x14ac:dyDescent="0.2">
      <c r="B24" s="33"/>
      <c r="E24" s="26" t="s">
        <v>35</v>
      </c>
      <c r="I24" s="28" t="s">
        <v>27</v>
      </c>
      <c r="J24" s="26" t="s">
        <v>36</v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37</v>
      </c>
      <c r="L26" s="33"/>
    </row>
    <row r="27" spans="2:12" s="7" customFormat="1" ht="16.5" customHeight="1" x14ac:dyDescent="0.2">
      <c r="B27" s="87"/>
      <c r="E27" s="278" t="s">
        <v>18</v>
      </c>
      <c r="F27" s="278"/>
      <c r="G27" s="278"/>
      <c r="H27" s="278"/>
      <c r="L27" s="87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88" t="s">
        <v>39</v>
      </c>
      <c r="J30" s="64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5" customHeight="1" x14ac:dyDescent="0.2">
      <c r="B33" s="33"/>
      <c r="D33" s="53" t="s">
        <v>43</v>
      </c>
      <c r="E33" s="28" t="s">
        <v>44</v>
      </c>
      <c r="F33" s="89">
        <f>ROUND((SUM(BE85:BE106)),  2)</f>
        <v>0</v>
      </c>
      <c r="I33" s="90">
        <v>0.21</v>
      </c>
      <c r="J33" s="89">
        <f>ROUND(((SUM(BE85:BE106))*I33),  2)</f>
        <v>0</v>
      </c>
      <c r="L33" s="33"/>
    </row>
    <row r="34" spans="2:12" s="1" customFormat="1" ht="14.45" customHeight="1" x14ac:dyDescent="0.2">
      <c r="B34" s="33"/>
      <c r="E34" s="28" t="s">
        <v>45</v>
      </c>
      <c r="F34" s="89">
        <f>ROUND((SUM(BF85:BF106)),  2)</f>
        <v>0</v>
      </c>
      <c r="I34" s="90">
        <v>0.15</v>
      </c>
      <c r="J34" s="89">
        <f>ROUND(((SUM(BF85:BF106))*I34),  2)</f>
        <v>0</v>
      </c>
      <c r="L34" s="33"/>
    </row>
    <row r="35" spans="2:12" s="1" customFormat="1" ht="14.45" hidden="1" customHeight="1" x14ac:dyDescent="0.2">
      <c r="B35" s="33"/>
      <c r="E35" s="28" t="s">
        <v>46</v>
      </c>
      <c r="F35" s="89">
        <f>ROUND((SUM(BG85:BG106)),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 x14ac:dyDescent="0.2">
      <c r="B36" s="33"/>
      <c r="E36" s="28" t="s">
        <v>47</v>
      </c>
      <c r="F36" s="89">
        <f>ROUND((SUM(BH85:BH106)),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9">
        <f>ROUND((SUM(BI85:BI106)),  2)</f>
        <v>0</v>
      </c>
      <c r="I37" s="90">
        <v>0</v>
      </c>
      <c r="J37" s="89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88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08" t="str">
        <f>E7</f>
        <v>VD Slapy – provozní budova, stavební úpravy šikmé střechy a navazující terasy</v>
      </c>
      <c r="F48" s="309"/>
      <c r="G48" s="309"/>
      <c r="H48" s="309"/>
      <c r="L48" s="33"/>
    </row>
    <row r="49" spans="2:47" s="1" customFormat="1" ht="12" customHeight="1" x14ac:dyDescent="0.2">
      <c r="B49" s="33"/>
      <c r="C49" s="28" t="s">
        <v>86</v>
      </c>
      <c r="L49" s="33"/>
    </row>
    <row r="50" spans="2:47" s="1" customFormat="1" ht="16.5" customHeight="1" x14ac:dyDescent="0.2">
      <c r="B50" s="33"/>
      <c r="E50" s="305" t="str">
        <f>E9</f>
        <v>VRN - VRN</v>
      </c>
      <c r="F50" s="307"/>
      <c r="G50" s="307"/>
      <c r="H50" s="307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20</v>
      </c>
      <c r="F52" s="26" t="str">
        <f>F12</f>
        <v xml:space="preserve"> Rabyně</v>
      </c>
      <c r="I52" s="28" t="s">
        <v>22</v>
      </c>
      <c r="J52" s="50" t="str">
        <f>IF(J12="","",J12)</f>
        <v>26. 6. 2023</v>
      </c>
      <c r="L52" s="33"/>
    </row>
    <row r="53" spans="2:47" s="1" customFormat="1" ht="6.95" customHeight="1" x14ac:dyDescent="0.2">
      <c r="B53" s="33"/>
      <c r="L53" s="33"/>
    </row>
    <row r="54" spans="2:47" s="1" customFormat="1" ht="25.7" customHeight="1" x14ac:dyDescent="0.2">
      <c r="B54" s="33"/>
      <c r="C54" s="28" t="s">
        <v>24</v>
      </c>
      <c r="F54" s="26" t="str">
        <f>E15</f>
        <v>Povodí Vltavy s.p.,Holečkova 3178/8,Smíchov,Praha5</v>
      </c>
      <c r="I54" s="28" t="s">
        <v>30</v>
      </c>
      <c r="J54" s="31" t="str">
        <f>E21</f>
        <v>T4T s.r.o., P.Bezruče 1357, Kladno</v>
      </c>
      <c r="L54" s="33"/>
    </row>
    <row r="55" spans="2:47" s="1" customFormat="1" ht="25.7" customHeight="1" x14ac:dyDescent="0.2">
      <c r="B55" s="33"/>
      <c r="C55" s="28" t="s">
        <v>28</v>
      </c>
      <c r="F55" s="26" t="str">
        <f>IF(E18="","",E18)</f>
        <v>Vyplň údaj</v>
      </c>
      <c r="I55" s="28" t="s">
        <v>33</v>
      </c>
      <c r="J55" s="31" t="str">
        <f>E24</f>
        <v>Ing. Kateřina Tumpachová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7" t="s">
        <v>89</v>
      </c>
      <c r="D57" s="91"/>
      <c r="E57" s="91"/>
      <c r="F57" s="91"/>
      <c r="G57" s="91"/>
      <c r="H57" s="91"/>
      <c r="I57" s="91"/>
      <c r="J57" s="98" t="s">
        <v>90</v>
      </c>
      <c r="K57" s="91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99" t="s">
        <v>71</v>
      </c>
      <c r="J59" s="64">
        <f>J85</f>
        <v>0</v>
      </c>
      <c r="L59" s="33"/>
      <c r="AU59" s="18" t="s">
        <v>91</v>
      </c>
    </row>
    <row r="60" spans="2:47" s="8" customFormat="1" ht="24.95" customHeight="1" x14ac:dyDescent="0.2">
      <c r="B60" s="100"/>
      <c r="D60" s="101" t="s">
        <v>1590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9" customFormat="1" ht="19.899999999999999" customHeight="1" x14ac:dyDescent="0.2">
      <c r="B61" s="104"/>
      <c r="D61" s="105" t="s">
        <v>1591</v>
      </c>
      <c r="E61" s="106"/>
      <c r="F61" s="106"/>
      <c r="G61" s="106"/>
      <c r="H61" s="106"/>
      <c r="I61" s="106"/>
      <c r="J61" s="107">
        <f>J87</f>
        <v>0</v>
      </c>
      <c r="L61" s="104"/>
    </row>
    <row r="62" spans="2:47" s="9" customFormat="1" ht="19.899999999999999" customHeight="1" x14ac:dyDescent="0.2">
      <c r="B62" s="104"/>
      <c r="D62" s="105" t="s">
        <v>1592</v>
      </c>
      <c r="E62" s="106"/>
      <c r="F62" s="106"/>
      <c r="G62" s="106"/>
      <c r="H62" s="106"/>
      <c r="I62" s="106"/>
      <c r="J62" s="107">
        <f>J91</f>
        <v>0</v>
      </c>
      <c r="L62" s="104"/>
    </row>
    <row r="63" spans="2:47" s="9" customFormat="1" ht="19.899999999999999" customHeight="1" x14ac:dyDescent="0.2">
      <c r="B63" s="104"/>
      <c r="D63" s="105" t="s">
        <v>1593</v>
      </c>
      <c r="E63" s="106"/>
      <c r="F63" s="106"/>
      <c r="G63" s="106"/>
      <c r="H63" s="106"/>
      <c r="I63" s="106"/>
      <c r="J63" s="107">
        <f>J95</f>
        <v>0</v>
      </c>
      <c r="L63" s="104"/>
    </row>
    <row r="64" spans="2:47" s="9" customFormat="1" ht="19.899999999999999" customHeight="1" x14ac:dyDescent="0.2">
      <c r="B64" s="104"/>
      <c r="D64" s="105" t="s">
        <v>1594</v>
      </c>
      <c r="E64" s="106"/>
      <c r="F64" s="106"/>
      <c r="G64" s="106"/>
      <c r="H64" s="106"/>
      <c r="I64" s="106"/>
      <c r="J64" s="107">
        <f>J99</f>
        <v>0</v>
      </c>
      <c r="L64" s="104"/>
    </row>
    <row r="65" spans="2:12" s="9" customFormat="1" ht="19.899999999999999" customHeight="1" x14ac:dyDescent="0.2">
      <c r="B65" s="104"/>
      <c r="D65" s="105" t="s">
        <v>1595</v>
      </c>
      <c r="E65" s="106"/>
      <c r="F65" s="106"/>
      <c r="G65" s="106"/>
      <c r="H65" s="106"/>
      <c r="I65" s="106"/>
      <c r="J65" s="107">
        <f>J103</f>
        <v>0</v>
      </c>
      <c r="L65" s="104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116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08" t="str">
        <f>E7</f>
        <v>VD Slapy – provozní budova, stavební úpravy šikmé střechy a navazující terasy</v>
      </c>
      <c r="F75" s="309"/>
      <c r="G75" s="309"/>
      <c r="H75" s="309"/>
      <c r="L75" s="33"/>
    </row>
    <row r="76" spans="2:12" s="1" customFormat="1" ht="12" customHeight="1" x14ac:dyDescent="0.2">
      <c r="B76" s="33"/>
      <c r="C76" s="28" t="s">
        <v>86</v>
      </c>
      <c r="L76" s="33"/>
    </row>
    <row r="77" spans="2:12" s="1" customFormat="1" ht="16.5" customHeight="1" x14ac:dyDescent="0.2">
      <c r="B77" s="33"/>
      <c r="E77" s="305" t="str">
        <f>E9</f>
        <v>VRN - VRN</v>
      </c>
      <c r="F77" s="307"/>
      <c r="G77" s="307"/>
      <c r="H77" s="307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20</v>
      </c>
      <c r="F79" s="26" t="str">
        <f>F12</f>
        <v xml:space="preserve"> Rabyně</v>
      </c>
      <c r="I79" s="28" t="s">
        <v>22</v>
      </c>
      <c r="J79" s="50" t="str">
        <f>IF(J12="","",J12)</f>
        <v>26. 6. 2023</v>
      </c>
      <c r="L79" s="33"/>
    </row>
    <row r="80" spans="2:12" s="1" customFormat="1" ht="6.95" customHeight="1" x14ac:dyDescent="0.2">
      <c r="B80" s="33"/>
      <c r="L80" s="33"/>
    </row>
    <row r="81" spans="2:65" s="1" customFormat="1" ht="25.7" customHeight="1" x14ac:dyDescent="0.2">
      <c r="B81" s="33"/>
      <c r="C81" s="28" t="s">
        <v>24</v>
      </c>
      <c r="F81" s="26" t="str">
        <f>E15</f>
        <v>Povodí Vltavy s.p.,Holečkova 3178/8,Smíchov,Praha5</v>
      </c>
      <c r="I81" s="28" t="s">
        <v>30</v>
      </c>
      <c r="J81" s="31" t="str">
        <f>E21</f>
        <v>T4T s.r.o., P.Bezruče 1357, Kladno</v>
      </c>
      <c r="L81" s="33"/>
    </row>
    <row r="82" spans="2:65" s="1" customFormat="1" ht="25.7" customHeight="1" x14ac:dyDescent="0.2">
      <c r="B82" s="33"/>
      <c r="C82" s="28" t="s">
        <v>28</v>
      </c>
      <c r="F82" s="26" t="str">
        <f>IF(E18="","",E18)</f>
        <v>Vyplň údaj</v>
      </c>
      <c r="I82" s="28" t="s">
        <v>33</v>
      </c>
      <c r="J82" s="31" t="str">
        <f>E24</f>
        <v>Ing. Kateřina Tumpachová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08"/>
      <c r="C84" s="109" t="s">
        <v>117</v>
      </c>
      <c r="D84" s="110" t="s">
        <v>58</v>
      </c>
      <c r="E84" s="110" t="s">
        <v>54</v>
      </c>
      <c r="F84" s="110" t="s">
        <v>55</v>
      </c>
      <c r="G84" s="110" t="s">
        <v>118</v>
      </c>
      <c r="H84" s="110" t="s">
        <v>119</v>
      </c>
      <c r="I84" s="110" t="s">
        <v>120</v>
      </c>
      <c r="J84" s="110" t="s">
        <v>90</v>
      </c>
      <c r="K84" s="111" t="s">
        <v>121</v>
      </c>
      <c r="L84" s="108"/>
      <c r="M84" s="57" t="s">
        <v>18</v>
      </c>
      <c r="N84" s="58" t="s">
        <v>43</v>
      </c>
      <c r="O84" s="58" t="s">
        <v>122</v>
      </c>
      <c r="P84" s="58" t="s">
        <v>123</v>
      </c>
      <c r="Q84" s="58" t="s">
        <v>124</v>
      </c>
      <c r="R84" s="58" t="s">
        <v>125</v>
      </c>
      <c r="S84" s="58" t="s">
        <v>126</v>
      </c>
      <c r="T84" s="59" t="s">
        <v>127</v>
      </c>
    </row>
    <row r="85" spans="2:65" s="1" customFormat="1" ht="22.9" customHeight="1" x14ac:dyDescent="0.25">
      <c r="B85" s="33"/>
      <c r="C85" s="62" t="s">
        <v>128</v>
      </c>
      <c r="J85" s="112">
        <f>BK85</f>
        <v>0</v>
      </c>
      <c r="L85" s="33"/>
      <c r="M85" s="60"/>
      <c r="N85" s="51"/>
      <c r="O85" s="51"/>
      <c r="P85" s="113">
        <f>P86</f>
        <v>0</v>
      </c>
      <c r="Q85" s="51"/>
      <c r="R85" s="113">
        <f>R86</f>
        <v>0</v>
      </c>
      <c r="S85" s="51"/>
      <c r="T85" s="114">
        <f>T86</f>
        <v>0</v>
      </c>
      <c r="AT85" s="18" t="s">
        <v>72</v>
      </c>
      <c r="AU85" s="18" t="s">
        <v>91</v>
      </c>
      <c r="BK85" s="115">
        <f>BK86</f>
        <v>0</v>
      </c>
    </row>
    <row r="86" spans="2:65" s="11" customFormat="1" ht="25.9" customHeight="1" x14ac:dyDescent="0.2">
      <c r="B86" s="116"/>
      <c r="D86" s="117" t="s">
        <v>72</v>
      </c>
      <c r="E86" s="118" t="s">
        <v>83</v>
      </c>
      <c r="F86" s="118" t="s">
        <v>1596</v>
      </c>
      <c r="I86" s="119"/>
      <c r="J86" s="120">
        <f>BK86</f>
        <v>0</v>
      </c>
      <c r="L86" s="116"/>
      <c r="M86" s="121"/>
      <c r="P86" s="122">
        <f>P87+P91+P95+P99+P103</f>
        <v>0</v>
      </c>
      <c r="R86" s="122">
        <f>R87+R91+R95+R99+R103</f>
        <v>0</v>
      </c>
      <c r="T86" s="123">
        <f>T87+T91+T95+T99+T103</f>
        <v>0</v>
      </c>
      <c r="AR86" s="117" t="s">
        <v>168</v>
      </c>
      <c r="AT86" s="124" t="s">
        <v>72</v>
      </c>
      <c r="AU86" s="124" t="s">
        <v>73</v>
      </c>
      <c r="AY86" s="117" t="s">
        <v>131</v>
      </c>
      <c r="BK86" s="125">
        <f>BK87+BK91+BK95+BK99+BK103</f>
        <v>0</v>
      </c>
    </row>
    <row r="87" spans="2:65" s="11" customFormat="1" ht="22.9" customHeight="1" x14ac:dyDescent="0.2">
      <c r="B87" s="116"/>
      <c r="D87" s="117" t="s">
        <v>72</v>
      </c>
      <c r="E87" s="126" t="s">
        <v>1597</v>
      </c>
      <c r="F87" s="126" t="s">
        <v>1598</v>
      </c>
      <c r="I87" s="119"/>
      <c r="J87" s="127">
        <f>BK87</f>
        <v>0</v>
      </c>
      <c r="L87" s="116"/>
      <c r="M87" s="121"/>
      <c r="P87" s="122">
        <f>SUM(P88:P90)</f>
        <v>0</v>
      </c>
      <c r="R87" s="122">
        <f>SUM(R88:R90)</f>
        <v>0</v>
      </c>
      <c r="T87" s="123">
        <f>SUM(T88:T90)</f>
        <v>0</v>
      </c>
      <c r="AR87" s="117" t="s">
        <v>168</v>
      </c>
      <c r="AT87" s="124" t="s">
        <v>72</v>
      </c>
      <c r="AU87" s="124" t="s">
        <v>78</v>
      </c>
      <c r="AY87" s="117" t="s">
        <v>131</v>
      </c>
      <c r="BK87" s="125">
        <f>SUM(BK88:BK90)</f>
        <v>0</v>
      </c>
    </row>
    <row r="88" spans="2:65" s="1" customFormat="1" ht="16.5" customHeight="1" x14ac:dyDescent="0.2">
      <c r="B88" s="33"/>
      <c r="C88" s="128" t="s">
        <v>78</v>
      </c>
      <c r="D88" s="128" t="s">
        <v>134</v>
      </c>
      <c r="E88" s="129" t="s">
        <v>1599</v>
      </c>
      <c r="F88" s="130" t="s">
        <v>1600</v>
      </c>
      <c r="G88" s="131" t="s">
        <v>354</v>
      </c>
      <c r="H88" s="132">
        <v>1</v>
      </c>
      <c r="I88" s="133"/>
      <c r="J88" s="134">
        <f>ROUND(I88*H88,2)</f>
        <v>0</v>
      </c>
      <c r="K88" s="130" t="s">
        <v>1601</v>
      </c>
      <c r="L88" s="33"/>
      <c r="M88" s="135" t="s">
        <v>18</v>
      </c>
      <c r="N88" s="136" t="s">
        <v>44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1602</v>
      </c>
      <c r="AT88" s="139" t="s">
        <v>134</v>
      </c>
      <c r="AU88" s="139" t="s">
        <v>82</v>
      </c>
      <c r="AY88" s="18" t="s">
        <v>131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78</v>
      </c>
      <c r="BK88" s="140">
        <f>ROUND(I88*H88,2)</f>
        <v>0</v>
      </c>
      <c r="BL88" s="18" t="s">
        <v>1602</v>
      </c>
      <c r="BM88" s="139" t="s">
        <v>1603</v>
      </c>
    </row>
    <row r="89" spans="2:65" s="1" customFormat="1" x14ac:dyDescent="0.2">
      <c r="B89" s="33"/>
      <c r="D89" s="141" t="s">
        <v>141</v>
      </c>
      <c r="F89" s="142" t="s">
        <v>1600</v>
      </c>
      <c r="I89" s="143"/>
      <c r="L89" s="33"/>
      <c r="M89" s="144"/>
      <c r="T89" s="54"/>
      <c r="AT89" s="18" t="s">
        <v>141</v>
      </c>
      <c r="AU89" s="18" t="s">
        <v>82</v>
      </c>
    </row>
    <row r="90" spans="2:65" s="1" customFormat="1" x14ac:dyDescent="0.2">
      <c r="B90" s="33"/>
      <c r="D90" s="145" t="s">
        <v>143</v>
      </c>
      <c r="F90" s="146" t="s">
        <v>1604</v>
      </c>
      <c r="I90" s="143"/>
      <c r="L90" s="33"/>
      <c r="M90" s="144"/>
      <c r="T90" s="54"/>
      <c r="AT90" s="18" t="s">
        <v>143</v>
      </c>
      <c r="AU90" s="18" t="s">
        <v>82</v>
      </c>
    </row>
    <row r="91" spans="2:65" s="11" customFormat="1" ht="22.9" customHeight="1" x14ac:dyDescent="0.2">
      <c r="B91" s="116"/>
      <c r="D91" s="117" t="s">
        <v>72</v>
      </c>
      <c r="E91" s="126" t="s">
        <v>1605</v>
      </c>
      <c r="F91" s="126" t="s">
        <v>1606</v>
      </c>
      <c r="I91" s="119"/>
      <c r="J91" s="127">
        <f>BK91</f>
        <v>0</v>
      </c>
      <c r="L91" s="116"/>
      <c r="M91" s="121"/>
      <c r="P91" s="122">
        <f>SUM(P92:P94)</f>
        <v>0</v>
      </c>
      <c r="R91" s="122">
        <f>SUM(R92:R94)</f>
        <v>0</v>
      </c>
      <c r="T91" s="123">
        <f>SUM(T92:T94)</f>
        <v>0</v>
      </c>
      <c r="AR91" s="117" t="s">
        <v>168</v>
      </c>
      <c r="AT91" s="124" t="s">
        <v>72</v>
      </c>
      <c r="AU91" s="124" t="s">
        <v>78</v>
      </c>
      <c r="AY91" s="117" t="s">
        <v>131</v>
      </c>
      <c r="BK91" s="125">
        <f>SUM(BK92:BK94)</f>
        <v>0</v>
      </c>
    </row>
    <row r="92" spans="2:65" s="1" customFormat="1" ht="16.5" customHeight="1" x14ac:dyDescent="0.2">
      <c r="B92" s="33"/>
      <c r="C92" s="128" t="s">
        <v>82</v>
      </c>
      <c r="D92" s="128" t="s">
        <v>134</v>
      </c>
      <c r="E92" s="129" t="s">
        <v>1607</v>
      </c>
      <c r="F92" s="130" t="s">
        <v>1606</v>
      </c>
      <c r="G92" s="131" t="s">
        <v>354</v>
      </c>
      <c r="H92" s="132">
        <v>1</v>
      </c>
      <c r="I92" s="133"/>
      <c r="J92" s="134">
        <f>ROUND(I92*H92,2)</f>
        <v>0</v>
      </c>
      <c r="K92" s="130" t="s">
        <v>1601</v>
      </c>
      <c r="L92" s="33"/>
      <c r="M92" s="135" t="s">
        <v>18</v>
      </c>
      <c r="N92" s="136" t="s">
        <v>44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1602</v>
      </c>
      <c r="AT92" s="139" t="s">
        <v>134</v>
      </c>
      <c r="AU92" s="139" t="s">
        <v>82</v>
      </c>
      <c r="AY92" s="18" t="s">
        <v>131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78</v>
      </c>
      <c r="BK92" s="140">
        <f>ROUND(I92*H92,2)</f>
        <v>0</v>
      </c>
      <c r="BL92" s="18" t="s">
        <v>1602</v>
      </c>
      <c r="BM92" s="139" t="s">
        <v>1608</v>
      </c>
    </row>
    <row r="93" spans="2:65" s="1" customFormat="1" x14ac:dyDescent="0.2">
      <c r="B93" s="33"/>
      <c r="D93" s="141" t="s">
        <v>141</v>
      </c>
      <c r="F93" s="142" t="s">
        <v>1606</v>
      </c>
      <c r="I93" s="143"/>
      <c r="L93" s="33"/>
      <c r="M93" s="144"/>
      <c r="T93" s="54"/>
      <c r="AT93" s="18" t="s">
        <v>141</v>
      </c>
      <c r="AU93" s="18" t="s">
        <v>82</v>
      </c>
    </row>
    <row r="94" spans="2:65" s="1" customFormat="1" x14ac:dyDescent="0.2">
      <c r="B94" s="33"/>
      <c r="D94" s="145" t="s">
        <v>143</v>
      </c>
      <c r="F94" s="146" t="s">
        <v>1609</v>
      </c>
      <c r="I94" s="143"/>
      <c r="L94" s="33"/>
      <c r="M94" s="144"/>
      <c r="T94" s="54"/>
      <c r="AT94" s="18" t="s">
        <v>143</v>
      </c>
      <c r="AU94" s="18" t="s">
        <v>82</v>
      </c>
    </row>
    <row r="95" spans="2:65" s="11" customFormat="1" ht="22.9" customHeight="1" x14ac:dyDescent="0.2">
      <c r="B95" s="116"/>
      <c r="D95" s="117" t="s">
        <v>72</v>
      </c>
      <c r="E95" s="126" t="s">
        <v>1610</v>
      </c>
      <c r="F95" s="126" t="s">
        <v>1611</v>
      </c>
      <c r="I95" s="119"/>
      <c r="J95" s="127">
        <f>BK95</f>
        <v>0</v>
      </c>
      <c r="L95" s="116"/>
      <c r="M95" s="121"/>
      <c r="P95" s="122">
        <f>SUM(P96:P98)</f>
        <v>0</v>
      </c>
      <c r="R95" s="122">
        <f>SUM(R96:R98)</f>
        <v>0</v>
      </c>
      <c r="T95" s="123">
        <f>SUM(T96:T98)</f>
        <v>0</v>
      </c>
      <c r="AR95" s="117" t="s">
        <v>168</v>
      </c>
      <c r="AT95" s="124" t="s">
        <v>72</v>
      </c>
      <c r="AU95" s="124" t="s">
        <v>78</v>
      </c>
      <c r="AY95" s="117" t="s">
        <v>131</v>
      </c>
      <c r="BK95" s="125">
        <f>SUM(BK96:BK98)</f>
        <v>0</v>
      </c>
    </row>
    <row r="96" spans="2:65" s="1" customFormat="1" ht="16.5" customHeight="1" x14ac:dyDescent="0.2">
      <c r="B96" s="33"/>
      <c r="C96" s="128" t="s">
        <v>132</v>
      </c>
      <c r="D96" s="128" t="s">
        <v>134</v>
      </c>
      <c r="E96" s="129" t="s">
        <v>1612</v>
      </c>
      <c r="F96" s="130" t="s">
        <v>1613</v>
      </c>
      <c r="G96" s="131" t="s">
        <v>354</v>
      </c>
      <c r="H96" s="132">
        <v>1</v>
      </c>
      <c r="I96" s="133"/>
      <c r="J96" s="134">
        <f>ROUND(I96*H96,2)</f>
        <v>0</v>
      </c>
      <c r="K96" s="130" t="s">
        <v>1601</v>
      </c>
      <c r="L96" s="33"/>
      <c r="M96" s="135" t="s">
        <v>18</v>
      </c>
      <c r="N96" s="136" t="s">
        <v>44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1602</v>
      </c>
      <c r="AT96" s="139" t="s">
        <v>134</v>
      </c>
      <c r="AU96" s="139" t="s">
        <v>82</v>
      </c>
      <c r="AY96" s="18" t="s">
        <v>131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78</v>
      </c>
      <c r="BK96" s="140">
        <f>ROUND(I96*H96,2)</f>
        <v>0</v>
      </c>
      <c r="BL96" s="18" t="s">
        <v>1602</v>
      </c>
      <c r="BM96" s="139" t="s">
        <v>1614</v>
      </c>
    </row>
    <row r="97" spans="2:65" s="1" customFormat="1" x14ac:dyDescent="0.2">
      <c r="B97" s="33"/>
      <c r="D97" s="141" t="s">
        <v>141</v>
      </c>
      <c r="F97" s="142" t="s">
        <v>1613</v>
      </c>
      <c r="I97" s="143"/>
      <c r="L97" s="33"/>
      <c r="M97" s="144"/>
      <c r="T97" s="54"/>
      <c r="AT97" s="18" t="s">
        <v>141</v>
      </c>
      <c r="AU97" s="18" t="s">
        <v>82</v>
      </c>
    </row>
    <row r="98" spans="2:65" s="1" customFormat="1" x14ac:dyDescent="0.2">
      <c r="B98" s="33"/>
      <c r="D98" s="145" t="s">
        <v>143</v>
      </c>
      <c r="F98" s="146" t="s">
        <v>1615</v>
      </c>
      <c r="I98" s="143"/>
      <c r="L98" s="33"/>
      <c r="M98" s="144"/>
      <c r="T98" s="54"/>
      <c r="AT98" s="18" t="s">
        <v>143</v>
      </c>
      <c r="AU98" s="18" t="s">
        <v>82</v>
      </c>
    </row>
    <row r="99" spans="2:65" s="11" customFormat="1" ht="22.9" customHeight="1" x14ac:dyDescent="0.2">
      <c r="B99" s="116"/>
      <c r="D99" s="117" t="s">
        <v>72</v>
      </c>
      <c r="E99" s="126" t="s">
        <v>1616</v>
      </c>
      <c r="F99" s="126" t="s">
        <v>1617</v>
      </c>
      <c r="I99" s="119"/>
      <c r="J99" s="127">
        <f>BK99</f>
        <v>0</v>
      </c>
      <c r="L99" s="116"/>
      <c r="M99" s="121"/>
      <c r="P99" s="122">
        <f>SUM(P100:P102)</f>
        <v>0</v>
      </c>
      <c r="R99" s="122">
        <f>SUM(R100:R102)</f>
        <v>0</v>
      </c>
      <c r="T99" s="123">
        <f>SUM(T100:T102)</f>
        <v>0</v>
      </c>
      <c r="AR99" s="117" t="s">
        <v>168</v>
      </c>
      <c r="AT99" s="124" t="s">
        <v>72</v>
      </c>
      <c r="AU99" s="124" t="s">
        <v>78</v>
      </c>
      <c r="AY99" s="117" t="s">
        <v>131</v>
      </c>
      <c r="BK99" s="125">
        <f>SUM(BK100:BK102)</f>
        <v>0</v>
      </c>
    </row>
    <row r="100" spans="2:65" s="1" customFormat="1" ht="16.5" customHeight="1" x14ac:dyDescent="0.2">
      <c r="B100" s="33"/>
      <c r="C100" s="128" t="s">
        <v>139</v>
      </c>
      <c r="D100" s="128" t="s">
        <v>134</v>
      </c>
      <c r="E100" s="129" t="s">
        <v>1618</v>
      </c>
      <c r="F100" s="130" t="s">
        <v>1619</v>
      </c>
      <c r="G100" s="131" t="s">
        <v>354</v>
      </c>
      <c r="H100" s="132">
        <v>1</v>
      </c>
      <c r="I100" s="133"/>
      <c r="J100" s="134">
        <f>ROUND(I100*H100,2)</f>
        <v>0</v>
      </c>
      <c r="K100" s="130" t="s">
        <v>138</v>
      </c>
      <c r="L100" s="33"/>
      <c r="M100" s="135" t="s">
        <v>18</v>
      </c>
      <c r="N100" s="136" t="s">
        <v>44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1602</v>
      </c>
      <c r="AT100" s="139" t="s">
        <v>134</v>
      </c>
      <c r="AU100" s="139" t="s">
        <v>82</v>
      </c>
      <c r="AY100" s="18" t="s">
        <v>131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78</v>
      </c>
      <c r="BK100" s="140">
        <f>ROUND(I100*H100,2)</f>
        <v>0</v>
      </c>
      <c r="BL100" s="18" t="s">
        <v>1602</v>
      </c>
      <c r="BM100" s="139" t="s">
        <v>1620</v>
      </c>
    </row>
    <row r="101" spans="2:65" s="1" customFormat="1" x14ac:dyDescent="0.2">
      <c r="B101" s="33"/>
      <c r="D101" s="141" t="s">
        <v>141</v>
      </c>
      <c r="F101" s="142" t="s">
        <v>1619</v>
      </c>
      <c r="I101" s="143"/>
      <c r="L101" s="33"/>
      <c r="M101" s="144"/>
      <c r="T101" s="54"/>
      <c r="AT101" s="18" t="s">
        <v>141</v>
      </c>
      <c r="AU101" s="18" t="s">
        <v>82</v>
      </c>
    </row>
    <row r="102" spans="2:65" s="1" customFormat="1" x14ac:dyDescent="0.2">
      <c r="B102" s="33"/>
      <c r="D102" s="145" t="s">
        <v>143</v>
      </c>
      <c r="F102" s="146" t="s">
        <v>1621</v>
      </c>
      <c r="I102" s="143"/>
      <c r="L102" s="33"/>
      <c r="M102" s="144"/>
      <c r="T102" s="54"/>
      <c r="AT102" s="18" t="s">
        <v>143</v>
      </c>
      <c r="AU102" s="18" t="s">
        <v>82</v>
      </c>
    </row>
    <row r="103" spans="2:65" s="11" customFormat="1" ht="22.9" customHeight="1" x14ac:dyDescent="0.2">
      <c r="B103" s="116"/>
      <c r="D103" s="117" t="s">
        <v>72</v>
      </c>
      <c r="E103" s="126" t="s">
        <v>1622</v>
      </c>
      <c r="F103" s="126" t="s">
        <v>1623</v>
      </c>
      <c r="I103" s="119"/>
      <c r="J103" s="127">
        <f>BK103</f>
        <v>0</v>
      </c>
      <c r="L103" s="116"/>
      <c r="M103" s="121"/>
      <c r="P103" s="122">
        <f>SUM(P104:P106)</f>
        <v>0</v>
      </c>
      <c r="R103" s="122">
        <f>SUM(R104:R106)</f>
        <v>0</v>
      </c>
      <c r="T103" s="123">
        <f>SUM(T104:T106)</f>
        <v>0</v>
      </c>
      <c r="AR103" s="117" t="s">
        <v>168</v>
      </c>
      <c r="AT103" s="124" t="s">
        <v>72</v>
      </c>
      <c r="AU103" s="124" t="s">
        <v>78</v>
      </c>
      <c r="AY103" s="117" t="s">
        <v>131</v>
      </c>
      <c r="BK103" s="125">
        <f>SUM(BK104:BK106)</f>
        <v>0</v>
      </c>
    </row>
    <row r="104" spans="2:65" s="1" customFormat="1" ht="16.5" customHeight="1" x14ac:dyDescent="0.2">
      <c r="B104" s="33"/>
      <c r="C104" s="128" t="s">
        <v>168</v>
      </c>
      <c r="D104" s="128" t="s">
        <v>134</v>
      </c>
      <c r="E104" s="129" t="s">
        <v>1624</v>
      </c>
      <c r="F104" s="130" t="s">
        <v>1625</v>
      </c>
      <c r="G104" s="131" t="s">
        <v>354</v>
      </c>
      <c r="H104" s="132">
        <v>1</v>
      </c>
      <c r="I104" s="133"/>
      <c r="J104" s="134">
        <f>ROUND(I104*H104,2)</f>
        <v>0</v>
      </c>
      <c r="K104" s="130" t="s">
        <v>1601</v>
      </c>
      <c r="L104" s="33"/>
      <c r="M104" s="135" t="s">
        <v>18</v>
      </c>
      <c r="N104" s="136" t="s">
        <v>44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1602</v>
      </c>
      <c r="AT104" s="139" t="s">
        <v>134</v>
      </c>
      <c r="AU104" s="139" t="s">
        <v>82</v>
      </c>
      <c r="AY104" s="18" t="s">
        <v>131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78</v>
      </c>
      <c r="BK104" s="140">
        <f>ROUND(I104*H104,2)</f>
        <v>0</v>
      </c>
      <c r="BL104" s="18" t="s">
        <v>1602</v>
      </c>
      <c r="BM104" s="139" t="s">
        <v>1626</v>
      </c>
    </row>
    <row r="105" spans="2:65" s="1" customFormat="1" x14ac:dyDescent="0.2">
      <c r="B105" s="33"/>
      <c r="D105" s="141" t="s">
        <v>141</v>
      </c>
      <c r="F105" s="142" t="s">
        <v>1623</v>
      </c>
      <c r="I105" s="143"/>
      <c r="L105" s="33"/>
      <c r="M105" s="144"/>
      <c r="T105" s="54"/>
      <c r="AT105" s="18" t="s">
        <v>141</v>
      </c>
      <c r="AU105" s="18" t="s">
        <v>82</v>
      </c>
    </row>
    <row r="106" spans="2:65" s="1" customFormat="1" x14ac:dyDescent="0.2">
      <c r="B106" s="33"/>
      <c r="D106" s="145" t="s">
        <v>143</v>
      </c>
      <c r="F106" s="146" t="s">
        <v>1627</v>
      </c>
      <c r="I106" s="143"/>
      <c r="L106" s="33"/>
      <c r="M106" s="188"/>
      <c r="N106" s="189"/>
      <c r="O106" s="189"/>
      <c r="P106" s="189"/>
      <c r="Q106" s="189"/>
      <c r="R106" s="189"/>
      <c r="S106" s="189"/>
      <c r="T106" s="190"/>
      <c r="AT106" s="18" t="s">
        <v>143</v>
      </c>
      <c r="AU106" s="18" t="s">
        <v>82</v>
      </c>
    </row>
    <row r="107" spans="2:65" s="1" customFormat="1" ht="6.95" customHeight="1" x14ac:dyDescent="0.2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3"/>
    </row>
  </sheetData>
  <sheetProtection algorithmName="SHA-512" hashValue="k50erj2SOAPmRCl0LerTs58j02VQqJcs7MgEaufvmh4yCfdKAXqZFMIVYRR3vwHPgucbqijpggQYZqvI3dtQnA==" saltValue="/0jmaj910JQGYH1vQHucy2KQeAwt4DbFxa8RgqrFVree0n7xe7slELbHh+iPmGyFFrR4fcRgr01BamstGHr/oQ==" spinCount="100000" sheet="1" objects="1" scenarios="1" formatColumns="0" formatRows="0" autoFilter="0"/>
  <autoFilter ref="C84:K106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200-000000000000}"/>
    <hyperlink ref="F94" r:id="rId2" xr:uid="{00000000-0004-0000-0200-000001000000}"/>
    <hyperlink ref="F98" r:id="rId3" xr:uid="{00000000-0004-0000-0200-000002000000}"/>
    <hyperlink ref="F102" r:id="rId4" xr:uid="{00000000-0004-0000-0200-000003000000}"/>
    <hyperlink ref="F106" r:id="rId5" xr:uid="{00000000-0004-0000-02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topLeftCell="A40" zoomScale="110" zoomScaleNormal="110" workbookViewId="0"/>
  </sheetViews>
  <sheetFormatPr defaultRowHeight="11.25" x14ac:dyDescent="0.2"/>
  <cols>
    <col min="1" max="1" width="8.33203125" style="191" customWidth="1"/>
    <col min="2" max="2" width="1.6640625" style="191" customWidth="1"/>
    <col min="3" max="4" width="5" style="191" customWidth="1"/>
    <col min="5" max="5" width="11.6640625" style="191" customWidth="1"/>
    <col min="6" max="6" width="9.1640625" style="191" customWidth="1"/>
    <col min="7" max="7" width="5" style="191" customWidth="1"/>
    <col min="8" max="8" width="77.83203125" style="191" customWidth="1"/>
    <col min="9" max="10" width="20" style="191" customWidth="1"/>
    <col min="11" max="11" width="1.6640625" style="191" customWidth="1"/>
  </cols>
  <sheetData>
    <row r="1" spans="2:11" customFormat="1" ht="37.5" customHeight="1" x14ac:dyDescent="0.2"/>
    <row r="2" spans="2:11" customFormat="1" ht="7.5" customHeight="1" x14ac:dyDescent="0.2">
      <c r="B2" s="192"/>
      <c r="C2" s="193"/>
      <c r="D2" s="193"/>
      <c r="E2" s="193"/>
      <c r="F2" s="193"/>
      <c r="G2" s="193"/>
      <c r="H2" s="193"/>
      <c r="I2" s="193"/>
      <c r="J2" s="193"/>
      <c r="K2" s="194"/>
    </row>
    <row r="3" spans="2:11" s="16" customFormat="1" ht="45" customHeight="1" x14ac:dyDescent="0.2">
      <c r="B3" s="195"/>
      <c r="C3" s="312" t="s">
        <v>1628</v>
      </c>
      <c r="D3" s="312"/>
      <c r="E3" s="312"/>
      <c r="F3" s="312"/>
      <c r="G3" s="312"/>
      <c r="H3" s="312"/>
      <c r="I3" s="312"/>
      <c r="J3" s="312"/>
      <c r="K3" s="196"/>
    </row>
    <row r="4" spans="2:11" customFormat="1" ht="25.5" customHeight="1" x14ac:dyDescent="0.3">
      <c r="B4" s="197"/>
      <c r="C4" s="317" t="s">
        <v>1629</v>
      </c>
      <c r="D4" s="317"/>
      <c r="E4" s="317"/>
      <c r="F4" s="317"/>
      <c r="G4" s="317"/>
      <c r="H4" s="317"/>
      <c r="I4" s="317"/>
      <c r="J4" s="317"/>
      <c r="K4" s="198"/>
    </row>
    <row r="5" spans="2:11" customFormat="1" ht="5.25" customHeight="1" x14ac:dyDescent="0.2">
      <c r="B5" s="197"/>
      <c r="C5" s="199"/>
      <c r="D5" s="199"/>
      <c r="E5" s="199"/>
      <c r="F5" s="199"/>
      <c r="G5" s="199"/>
      <c r="H5" s="199"/>
      <c r="I5" s="199"/>
      <c r="J5" s="199"/>
      <c r="K5" s="198"/>
    </row>
    <row r="6" spans="2:11" customFormat="1" ht="15" customHeight="1" x14ac:dyDescent="0.2">
      <c r="B6" s="197"/>
      <c r="C6" s="316" t="s">
        <v>1630</v>
      </c>
      <c r="D6" s="316"/>
      <c r="E6" s="316"/>
      <c r="F6" s="316"/>
      <c r="G6" s="316"/>
      <c r="H6" s="316"/>
      <c r="I6" s="316"/>
      <c r="J6" s="316"/>
      <c r="K6" s="198"/>
    </row>
    <row r="7" spans="2:11" customFormat="1" ht="15" customHeight="1" x14ac:dyDescent="0.2">
      <c r="B7" s="201"/>
      <c r="C7" s="316" t="s">
        <v>1631</v>
      </c>
      <c r="D7" s="316"/>
      <c r="E7" s="316"/>
      <c r="F7" s="316"/>
      <c r="G7" s="316"/>
      <c r="H7" s="316"/>
      <c r="I7" s="316"/>
      <c r="J7" s="316"/>
      <c r="K7" s="198"/>
    </row>
    <row r="8" spans="2:11" customFormat="1" ht="12.75" customHeight="1" x14ac:dyDescent="0.2">
      <c r="B8" s="201"/>
      <c r="C8" s="200"/>
      <c r="D8" s="200"/>
      <c r="E8" s="200"/>
      <c r="F8" s="200"/>
      <c r="G8" s="200"/>
      <c r="H8" s="200"/>
      <c r="I8" s="200"/>
      <c r="J8" s="200"/>
      <c r="K8" s="198"/>
    </row>
    <row r="9" spans="2:11" customFormat="1" ht="15" customHeight="1" x14ac:dyDescent="0.2">
      <c r="B9" s="201"/>
      <c r="C9" s="316" t="s">
        <v>1632</v>
      </c>
      <c r="D9" s="316"/>
      <c r="E9" s="316"/>
      <c r="F9" s="316"/>
      <c r="G9" s="316"/>
      <c r="H9" s="316"/>
      <c r="I9" s="316"/>
      <c r="J9" s="316"/>
      <c r="K9" s="198"/>
    </row>
    <row r="10" spans="2:11" customFormat="1" ht="15" customHeight="1" x14ac:dyDescent="0.2">
      <c r="B10" s="201"/>
      <c r="C10" s="200"/>
      <c r="D10" s="316" t="s">
        <v>1633</v>
      </c>
      <c r="E10" s="316"/>
      <c r="F10" s="316"/>
      <c r="G10" s="316"/>
      <c r="H10" s="316"/>
      <c r="I10" s="316"/>
      <c r="J10" s="316"/>
      <c r="K10" s="198"/>
    </row>
    <row r="11" spans="2:11" customFormat="1" ht="15" customHeight="1" x14ac:dyDescent="0.2">
      <c r="B11" s="201"/>
      <c r="C11" s="202"/>
      <c r="D11" s="316" t="s">
        <v>1634</v>
      </c>
      <c r="E11" s="316"/>
      <c r="F11" s="316"/>
      <c r="G11" s="316"/>
      <c r="H11" s="316"/>
      <c r="I11" s="316"/>
      <c r="J11" s="316"/>
      <c r="K11" s="198"/>
    </row>
    <row r="12" spans="2:11" customFormat="1" ht="15" customHeight="1" x14ac:dyDescent="0.2">
      <c r="B12" s="201"/>
      <c r="C12" s="202"/>
      <c r="D12" s="200"/>
      <c r="E12" s="200"/>
      <c r="F12" s="200"/>
      <c r="G12" s="200"/>
      <c r="H12" s="200"/>
      <c r="I12" s="200"/>
      <c r="J12" s="200"/>
      <c r="K12" s="198"/>
    </row>
    <row r="13" spans="2:11" customFormat="1" ht="15" customHeight="1" x14ac:dyDescent="0.2">
      <c r="B13" s="201"/>
      <c r="C13" s="202"/>
      <c r="D13" s="203" t="s">
        <v>1635</v>
      </c>
      <c r="E13" s="200"/>
      <c r="F13" s="200"/>
      <c r="G13" s="200"/>
      <c r="H13" s="200"/>
      <c r="I13" s="200"/>
      <c r="J13" s="200"/>
      <c r="K13" s="198"/>
    </row>
    <row r="14" spans="2:11" customFormat="1" ht="12.75" customHeight="1" x14ac:dyDescent="0.2">
      <c r="B14" s="201"/>
      <c r="C14" s="202"/>
      <c r="D14" s="202"/>
      <c r="E14" s="202"/>
      <c r="F14" s="202"/>
      <c r="G14" s="202"/>
      <c r="H14" s="202"/>
      <c r="I14" s="202"/>
      <c r="J14" s="202"/>
      <c r="K14" s="198"/>
    </row>
    <row r="15" spans="2:11" customFormat="1" ht="15" customHeight="1" x14ac:dyDescent="0.2">
      <c r="B15" s="201"/>
      <c r="C15" s="202"/>
      <c r="D15" s="316" t="s">
        <v>1636</v>
      </c>
      <c r="E15" s="316"/>
      <c r="F15" s="316"/>
      <c r="G15" s="316"/>
      <c r="H15" s="316"/>
      <c r="I15" s="316"/>
      <c r="J15" s="316"/>
      <c r="K15" s="198"/>
    </row>
    <row r="16" spans="2:11" customFormat="1" ht="15" customHeight="1" x14ac:dyDescent="0.2">
      <c r="B16" s="201"/>
      <c r="C16" s="202"/>
      <c r="D16" s="316" t="s">
        <v>1637</v>
      </c>
      <c r="E16" s="316"/>
      <c r="F16" s="316"/>
      <c r="G16" s="316"/>
      <c r="H16" s="316"/>
      <c r="I16" s="316"/>
      <c r="J16" s="316"/>
      <c r="K16" s="198"/>
    </row>
    <row r="17" spans="2:11" customFormat="1" ht="15" customHeight="1" x14ac:dyDescent="0.2">
      <c r="B17" s="201"/>
      <c r="C17" s="202"/>
      <c r="D17" s="316" t="s">
        <v>1638</v>
      </c>
      <c r="E17" s="316"/>
      <c r="F17" s="316"/>
      <c r="G17" s="316"/>
      <c r="H17" s="316"/>
      <c r="I17" s="316"/>
      <c r="J17" s="316"/>
      <c r="K17" s="198"/>
    </row>
    <row r="18" spans="2:11" customFormat="1" ht="15" customHeight="1" x14ac:dyDescent="0.2">
      <c r="B18" s="201"/>
      <c r="C18" s="202"/>
      <c r="D18" s="202"/>
      <c r="E18" s="204" t="s">
        <v>80</v>
      </c>
      <c r="F18" s="316" t="s">
        <v>1639</v>
      </c>
      <c r="G18" s="316"/>
      <c r="H18" s="316"/>
      <c r="I18" s="316"/>
      <c r="J18" s="316"/>
      <c r="K18" s="198"/>
    </row>
    <row r="19" spans="2:11" customFormat="1" ht="15" customHeight="1" x14ac:dyDescent="0.2">
      <c r="B19" s="201"/>
      <c r="C19" s="202"/>
      <c r="D19" s="202"/>
      <c r="E19" s="204" t="s">
        <v>1640</v>
      </c>
      <c r="F19" s="316" t="s">
        <v>1641</v>
      </c>
      <c r="G19" s="316"/>
      <c r="H19" s="316"/>
      <c r="I19" s="316"/>
      <c r="J19" s="316"/>
      <c r="K19" s="198"/>
    </row>
    <row r="20" spans="2:11" customFormat="1" ht="15" customHeight="1" x14ac:dyDescent="0.2">
      <c r="B20" s="201"/>
      <c r="C20" s="202"/>
      <c r="D20" s="202"/>
      <c r="E20" s="204" t="s">
        <v>1642</v>
      </c>
      <c r="F20" s="316" t="s">
        <v>1643</v>
      </c>
      <c r="G20" s="316"/>
      <c r="H20" s="316"/>
      <c r="I20" s="316"/>
      <c r="J20" s="316"/>
      <c r="K20" s="198"/>
    </row>
    <row r="21" spans="2:11" customFormat="1" ht="15" customHeight="1" x14ac:dyDescent="0.2">
      <c r="B21" s="201"/>
      <c r="C21" s="202"/>
      <c r="D21" s="202"/>
      <c r="E21" s="204" t="s">
        <v>1644</v>
      </c>
      <c r="F21" s="316" t="s">
        <v>1645</v>
      </c>
      <c r="G21" s="316"/>
      <c r="H21" s="316"/>
      <c r="I21" s="316"/>
      <c r="J21" s="316"/>
      <c r="K21" s="198"/>
    </row>
    <row r="22" spans="2:11" customFormat="1" ht="15" customHeight="1" x14ac:dyDescent="0.2">
      <c r="B22" s="201"/>
      <c r="C22" s="202"/>
      <c r="D22" s="202"/>
      <c r="E22" s="204" t="s">
        <v>1646</v>
      </c>
      <c r="F22" s="316" t="s">
        <v>1647</v>
      </c>
      <c r="G22" s="316"/>
      <c r="H22" s="316"/>
      <c r="I22" s="316"/>
      <c r="J22" s="316"/>
      <c r="K22" s="198"/>
    </row>
    <row r="23" spans="2:11" customFormat="1" ht="15" customHeight="1" x14ac:dyDescent="0.2">
      <c r="B23" s="201"/>
      <c r="C23" s="202"/>
      <c r="D23" s="202"/>
      <c r="E23" s="204" t="s">
        <v>1648</v>
      </c>
      <c r="F23" s="316" t="s">
        <v>1649</v>
      </c>
      <c r="G23" s="316"/>
      <c r="H23" s="316"/>
      <c r="I23" s="316"/>
      <c r="J23" s="316"/>
      <c r="K23" s="198"/>
    </row>
    <row r="24" spans="2:11" customFormat="1" ht="12.75" customHeight="1" x14ac:dyDescent="0.2">
      <c r="B24" s="201"/>
      <c r="C24" s="202"/>
      <c r="D24" s="202"/>
      <c r="E24" s="202"/>
      <c r="F24" s="202"/>
      <c r="G24" s="202"/>
      <c r="H24" s="202"/>
      <c r="I24" s="202"/>
      <c r="J24" s="202"/>
      <c r="K24" s="198"/>
    </row>
    <row r="25" spans="2:11" customFormat="1" ht="15" customHeight="1" x14ac:dyDescent="0.2">
      <c r="B25" s="201"/>
      <c r="C25" s="316" t="s">
        <v>1650</v>
      </c>
      <c r="D25" s="316"/>
      <c r="E25" s="316"/>
      <c r="F25" s="316"/>
      <c r="G25" s="316"/>
      <c r="H25" s="316"/>
      <c r="I25" s="316"/>
      <c r="J25" s="316"/>
      <c r="K25" s="198"/>
    </row>
    <row r="26" spans="2:11" customFormat="1" ht="15" customHeight="1" x14ac:dyDescent="0.2">
      <c r="B26" s="201"/>
      <c r="C26" s="316" t="s">
        <v>1651</v>
      </c>
      <c r="D26" s="316"/>
      <c r="E26" s="316"/>
      <c r="F26" s="316"/>
      <c r="G26" s="316"/>
      <c r="H26" s="316"/>
      <c r="I26" s="316"/>
      <c r="J26" s="316"/>
      <c r="K26" s="198"/>
    </row>
    <row r="27" spans="2:11" customFormat="1" ht="15" customHeight="1" x14ac:dyDescent="0.2">
      <c r="B27" s="201"/>
      <c r="C27" s="200"/>
      <c r="D27" s="316" t="s">
        <v>1652</v>
      </c>
      <c r="E27" s="316"/>
      <c r="F27" s="316"/>
      <c r="G27" s="316"/>
      <c r="H27" s="316"/>
      <c r="I27" s="316"/>
      <c r="J27" s="316"/>
      <c r="K27" s="198"/>
    </row>
    <row r="28" spans="2:11" customFormat="1" ht="15" customHeight="1" x14ac:dyDescent="0.2">
      <c r="B28" s="201"/>
      <c r="C28" s="202"/>
      <c r="D28" s="316" t="s">
        <v>1653</v>
      </c>
      <c r="E28" s="316"/>
      <c r="F28" s="316"/>
      <c r="G28" s="316"/>
      <c r="H28" s="316"/>
      <c r="I28" s="316"/>
      <c r="J28" s="316"/>
      <c r="K28" s="198"/>
    </row>
    <row r="29" spans="2:11" customFormat="1" ht="12.75" customHeight="1" x14ac:dyDescent="0.2">
      <c r="B29" s="201"/>
      <c r="C29" s="202"/>
      <c r="D29" s="202"/>
      <c r="E29" s="202"/>
      <c r="F29" s="202"/>
      <c r="G29" s="202"/>
      <c r="H29" s="202"/>
      <c r="I29" s="202"/>
      <c r="J29" s="202"/>
      <c r="K29" s="198"/>
    </row>
    <row r="30" spans="2:11" customFormat="1" ht="15" customHeight="1" x14ac:dyDescent="0.2">
      <c r="B30" s="201"/>
      <c r="C30" s="202"/>
      <c r="D30" s="316" t="s">
        <v>1654</v>
      </c>
      <c r="E30" s="316"/>
      <c r="F30" s="316"/>
      <c r="G30" s="316"/>
      <c r="H30" s="316"/>
      <c r="I30" s="316"/>
      <c r="J30" s="316"/>
      <c r="K30" s="198"/>
    </row>
    <row r="31" spans="2:11" customFormat="1" ht="15" customHeight="1" x14ac:dyDescent="0.2">
      <c r="B31" s="201"/>
      <c r="C31" s="202"/>
      <c r="D31" s="316" t="s">
        <v>1655</v>
      </c>
      <c r="E31" s="316"/>
      <c r="F31" s="316"/>
      <c r="G31" s="316"/>
      <c r="H31" s="316"/>
      <c r="I31" s="316"/>
      <c r="J31" s="316"/>
      <c r="K31" s="198"/>
    </row>
    <row r="32" spans="2:11" customFormat="1" ht="12.75" customHeight="1" x14ac:dyDescent="0.2">
      <c r="B32" s="201"/>
      <c r="C32" s="202"/>
      <c r="D32" s="202"/>
      <c r="E32" s="202"/>
      <c r="F32" s="202"/>
      <c r="G32" s="202"/>
      <c r="H32" s="202"/>
      <c r="I32" s="202"/>
      <c r="J32" s="202"/>
      <c r="K32" s="198"/>
    </row>
    <row r="33" spans="2:11" customFormat="1" ht="15" customHeight="1" x14ac:dyDescent="0.2">
      <c r="B33" s="201"/>
      <c r="C33" s="202"/>
      <c r="D33" s="316" t="s">
        <v>1656</v>
      </c>
      <c r="E33" s="316"/>
      <c r="F33" s="316"/>
      <c r="G33" s="316"/>
      <c r="H33" s="316"/>
      <c r="I33" s="316"/>
      <c r="J33" s="316"/>
      <c r="K33" s="198"/>
    </row>
    <row r="34" spans="2:11" customFormat="1" ht="15" customHeight="1" x14ac:dyDescent="0.2">
      <c r="B34" s="201"/>
      <c r="C34" s="202"/>
      <c r="D34" s="316" t="s">
        <v>1657</v>
      </c>
      <c r="E34" s="316"/>
      <c r="F34" s="316"/>
      <c r="G34" s="316"/>
      <c r="H34" s="316"/>
      <c r="I34" s="316"/>
      <c r="J34" s="316"/>
      <c r="K34" s="198"/>
    </row>
    <row r="35" spans="2:11" customFormat="1" ht="15" customHeight="1" x14ac:dyDescent="0.2">
      <c r="B35" s="201"/>
      <c r="C35" s="202"/>
      <c r="D35" s="316" t="s">
        <v>1658</v>
      </c>
      <c r="E35" s="316"/>
      <c r="F35" s="316"/>
      <c r="G35" s="316"/>
      <c r="H35" s="316"/>
      <c r="I35" s="316"/>
      <c r="J35" s="316"/>
      <c r="K35" s="198"/>
    </row>
    <row r="36" spans="2:11" customFormat="1" ht="15" customHeight="1" x14ac:dyDescent="0.2">
      <c r="B36" s="201"/>
      <c r="C36" s="202"/>
      <c r="D36" s="200"/>
      <c r="E36" s="203" t="s">
        <v>117</v>
      </c>
      <c r="F36" s="200"/>
      <c r="G36" s="316" t="s">
        <v>1659</v>
      </c>
      <c r="H36" s="316"/>
      <c r="I36" s="316"/>
      <c r="J36" s="316"/>
      <c r="K36" s="198"/>
    </row>
    <row r="37" spans="2:11" customFormat="1" ht="30.75" customHeight="1" x14ac:dyDescent="0.2">
      <c r="B37" s="201"/>
      <c r="C37" s="202"/>
      <c r="D37" s="200"/>
      <c r="E37" s="203" t="s">
        <v>1660</v>
      </c>
      <c r="F37" s="200"/>
      <c r="G37" s="316" t="s">
        <v>1661</v>
      </c>
      <c r="H37" s="316"/>
      <c r="I37" s="316"/>
      <c r="J37" s="316"/>
      <c r="K37" s="198"/>
    </row>
    <row r="38" spans="2:11" customFormat="1" ht="15" customHeight="1" x14ac:dyDescent="0.2">
      <c r="B38" s="201"/>
      <c r="C38" s="202"/>
      <c r="D38" s="200"/>
      <c r="E38" s="203" t="s">
        <v>54</v>
      </c>
      <c r="F38" s="200"/>
      <c r="G38" s="316" t="s">
        <v>1662</v>
      </c>
      <c r="H38" s="316"/>
      <c r="I38" s="316"/>
      <c r="J38" s="316"/>
      <c r="K38" s="198"/>
    </row>
    <row r="39" spans="2:11" customFormat="1" ht="15" customHeight="1" x14ac:dyDescent="0.2">
      <c r="B39" s="201"/>
      <c r="C39" s="202"/>
      <c r="D39" s="200"/>
      <c r="E39" s="203" t="s">
        <v>55</v>
      </c>
      <c r="F39" s="200"/>
      <c r="G39" s="316" t="s">
        <v>1663</v>
      </c>
      <c r="H39" s="316"/>
      <c r="I39" s="316"/>
      <c r="J39" s="316"/>
      <c r="K39" s="198"/>
    </row>
    <row r="40" spans="2:11" customFormat="1" ht="15" customHeight="1" x14ac:dyDescent="0.2">
      <c r="B40" s="201"/>
      <c r="C40" s="202"/>
      <c r="D40" s="200"/>
      <c r="E40" s="203" t="s">
        <v>118</v>
      </c>
      <c r="F40" s="200"/>
      <c r="G40" s="316" t="s">
        <v>1664</v>
      </c>
      <c r="H40" s="316"/>
      <c r="I40" s="316"/>
      <c r="J40" s="316"/>
      <c r="K40" s="198"/>
    </row>
    <row r="41" spans="2:11" customFormat="1" ht="15" customHeight="1" x14ac:dyDescent="0.2">
      <c r="B41" s="201"/>
      <c r="C41" s="202"/>
      <c r="D41" s="200"/>
      <c r="E41" s="203" t="s">
        <v>119</v>
      </c>
      <c r="F41" s="200"/>
      <c r="G41" s="316" t="s">
        <v>1665</v>
      </c>
      <c r="H41" s="316"/>
      <c r="I41" s="316"/>
      <c r="J41" s="316"/>
      <c r="K41" s="198"/>
    </row>
    <row r="42" spans="2:11" customFormat="1" ht="15" customHeight="1" x14ac:dyDescent="0.2">
      <c r="B42" s="201"/>
      <c r="C42" s="202"/>
      <c r="D42" s="200"/>
      <c r="E42" s="203" t="s">
        <v>1666</v>
      </c>
      <c r="F42" s="200"/>
      <c r="G42" s="316" t="s">
        <v>1667</v>
      </c>
      <c r="H42" s="316"/>
      <c r="I42" s="316"/>
      <c r="J42" s="316"/>
      <c r="K42" s="198"/>
    </row>
    <row r="43" spans="2:11" customFormat="1" ht="15" customHeight="1" x14ac:dyDescent="0.2">
      <c r="B43" s="201"/>
      <c r="C43" s="202"/>
      <c r="D43" s="200"/>
      <c r="E43" s="203"/>
      <c r="F43" s="200"/>
      <c r="G43" s="316" t="s">
        <v>1668</v>
      </c>
      <c r="H43" s="316"/>
      <c r="I43" s="316"/>
      <c r="J43" s="316"/>
      <c r="K43" s="198"/>
    </row>
    <row r="44" spans="2:11" customFormat="1" ht="15" customHeight="1" x14ac:dyDescent="0.2">
      <c r="B44" s="201"/>
      <c r="C44" s="202"/>
      <c r="D44" s="200"/>
      <c r="E44" s="203" t="s">
        <v>1669</v>
      </c>
      <c r="F44" s="200"/>
      <c r="G44" s="316" t="s">
        <v>1670</v>
      </c>
      <c r="H44" s="316"/>
      <c r="I44" s="316"/>
      <c r="J44" s="316"/>
      <c r="K44" s="198"/>
    </row>
    <row r="45" spans="2:11" customFormat="1" ht="15" customHeight="1" x14ac:dyDescent="0.2">
      <c r="B45" s="201"/>
      <c r="C45" s="202"/>
      <c r="D45" s="200"/>
      <c r="E45" s="203" t="s">
        <v>121</v>
      </c>
      <c r="F45" s="200"/>
      <c r="G45" s="316" t="s">
        <v>1671</v>
      </c>
      <c r="H45" s="316"/>
      <c r="I45" s="316"/>
      <c r="J45" s="316"/>
      <c r="K45" s="198"/>
    </row>
    <row r="46" spans="2:11" customFormat="1" ht="12.75" customHeight="1" x14ac:dyDescent="0.2">
      <c r="B46" s="201"/>
      <c r="C46" s="202"/>
      <c r="D46" s="200"/>
      <c r="E46" s="200"/>
      <c r="F46" s="200"/>
      <c r="G46" s="200"/>
      <c r="H46" s="200"/>
      <c r="I46" s="200"/>
      <c r="J46" s="200"/>
      <c r="K46" s="198"/>
    </row>
    <row r="47" spans="2:11" customFormat="1" ht="15" customHeight="1" x14ac:dyDescent="0.2">
      <c r="B47" s="201"/>
      <c r="C47" s="202"/>
      <c r="D47" s="316" t="s">
        <v>1672</v>
      </c>
      <c r="E47" s="316"/>
      <c r="F47" s="316"/>
      <c r="G47" s="316"/>
      <c r="H47" s="316"/>
      <c r="I47" s="316"/>
      <c r="J47" s="316"/>
      <c r="K47" s="198"/>
    </row>
    <row r="48" spans="2:11" customFormat="1" ht="15" customHeight="1" x14ac:dyDescent="0.2">
      <c r="B48" s="201"/>
      <c r="C48" s="202"/>
      <c r="D48" s="202"/>
      <c r="E48" s="316" t="s">
        <v>1673</v>
      </c>
      <c r="F48" s="316"/>
      <c r="G48" s="316"/>
      <c r="H48" s="316"/>
      <c r="I48" s="316"/>
      <c r="J48" s="316"/>
      <c r="K48" s="198"/>
    </row>
    <row r="49" spans="2:11" customFormat="1" ht="15" customHeight="1" x14ac:dyDescent="0.2">
      <c r="B49" s="201"/>
      <c r="C49" s="202"/>
      <c r="D49" s="202"/>
      <c r="E49" s="316" t="s">
        <v>1674</v>
      </c>
      <c r="F49" s="316"/>
      <c r="G49" s="316"/>
      <c r="H49" s="316"/>
      <c r="I49" s="316"/>
      <c r="J49" s="316"/>
      <c r="K49" s="198"/>
    </row>
    <row r="50" spans="2:11" customFormat="1" ht="15" customHeight="1" x14ac:dyDescent="0.2">
      <c r="B50" s="201"/>
      <c r="C50" s="202"/>
      <c r="D50" s="202"/>
      <c r="E50" s="316" t="s">
        <v>1675</v>
      </c>
      <c r="F50" s="316"/>
      <c r="G50" s="316"/>
      <c r="H50" s="316"/>
      <c r="I50" s="316"/>
      <c r="J50" s="316"/>
      <c r="K50" s="198"/>
    </row>
    <row r="51" spans="2:11" customFormat="1" ht="15" customHeight="1" x14ac:dyDescent="0.2">
      <c r="B51" s="201"/>
      <c r="C51" s="202"/>
      <c r="D51" s="316" t="s">
        <v>1676</v>
      </c>
      <c r="E51" s="316"/>
      <c r="F51" s="316"/>
      <c r="G51" s="316"/>
      <c r="H51" s="316"/>
      <c r="I51" s="316"/>
      <c r="J51" s="316"/>
      <c r="K51" s="198"/>
    </row>
    <row r="52" spans="2:11" customFormat="1" ht="25.5" customHeight="1" x14ac:dyDescent="0.3">
      <c r="B52" s="197"/>
      <c r="C52" s="317" t="s">
        <v>1677</v>
      </c>
      <c r="D52" s="317"/>
      <c r="E52" s="317"/>
      <c r="F52" s="317"/>
      <c r="G52" s="317"/>
      <c r="H52" s="317"/>
      <c r="I52" s="317"/>
      <c r="J52" s="317"/>
      <c r="K52" s="198"/>
    </row>
    <row r="53" spans="2:11" customFormat="1" ht="5.25" customHeight="1" x14ac:dyDescent="0.2">
      <c r="B53" s="197"/>
      <c r="C53" s="199"/>
      <c r="D53" s="199"/>
      <c r="E53" s="199"/>
      <c r="F53" s="199"/>
      <c r="G53" s="199"/>
      <c r="H53" s="199"/>
      <c r="I53" s="199"/>
      <c r="J53" s="199"/>
      <c r="K53" s="198"/>
    </row>
    <row r="54" spans="2:11" customFormat="1" ht="15" customHeight="1" x14ac:dyDescent="0.2">
      <c r="B54" s="197"/>
      <c r="C54" s="316" t="s">
        <v>1678</v>
      </c>
      <c r="D54" s="316"/>
      <c r="E54" s="316"/>
      <c r="F54" s="316"/>
      <c r="G54" s="316"/>
      <c r="H54" s="316"/>
      <c r="I54" s="316"/>
      <c r="J54" s="316"/>
      <c r="K54" s="198"/>
    </row>
    <row r="55" spans="2:11" customFormat="1" ht="15" customHeight="1" x14ac:dyDescent="0.2">
      <c r="B55" s="197"/>
      <c r="C55" s="316" t="s">
        <v>1679</v>
      </c>
      <c r="D55" s="316"/>
      <c r="E55" s="316"/>
      <c r="F55" s="316"/>
      <c r="G55" s="316"/>
      <c r="H55" s="316"/>
      <c r="I55" s="316"/>
      <c r="J55" s="316"/>
      <c r="K55" s="198"/>
    </row>
    <row r="56" spans="2:11" customFormat="1" ht="12.75" customHeight="1" x14ac:dyDescent="0.2">
      <c r="B56" s="197"/>
      <c r="C56" s="200"/>
      <c r="D56" s="200"/>
      <c r="E56" s="200"/>
      <c r="F56" s="200"/>
      <c r="G56" s="200"/>
      <c r="H56" s="200"/>
      <c r="I56" s="200"/>
      <c r="J56" s="200"/>
      <c r="K56" s="198"/>
    </row>
    <row r="57" spans="2:11" customFormat="1" ht="15" customHeight="1" x14ac:dyDescent="0.2">
      <c r="B57" s="197"/>
      <c r="C57" s="316" t="s">
        <v>1680</v>
      </c>
      <c r="D57" s="316"/>
      <c r="E57" s="316"/>
      <c r="F57" s="316"/>
      <c r="G57" s="316"/>
      <c r="H57" s="316"/>
      <c r="I57" s="316"/>
      <c r="J57" s="316"/>
      <c r="K57" s="198"/>
    </row>
    <row r="58" spans="2:11" customFormat="1" ht="15" customHeight="1" x14ac:dyDescent="0.2">
      <c r="B58" s="197"/>
      <c r="C58" s="202"/>
      <c r="D58" s="316" t="s">
        <v>1681</v>
      </c>
      <c r="E58" s="316"/>
      <c r="F58" s="316"/>
      <c r="G58" s="316"/>
      <c r="H58" s="316"/>
      <c r="I58" s="316"/>
      <c r="J58" s="316"/>
      <c r="K58" s="198"/>
    </row>
    <row r="59" spans="2:11" customFormat="1" ht="15" customHeight="1" x14ac:dyDescent="0.2">
      <c r="B59" s="197"/>
      <c r="C59" s="202"/>
      <c r="D59" s="316" t="s">
        <v>1682</v>
      </c>
      <c r="E59" s="316"/>
      <c r="F59" s="316"/>
      <c r="G59" s="316"/>
      <c r="H59" s="316"/>
      <c r="I59" s="316"/>
      <c r="J59" s="316"/>
      <c r="K59" s="198"/>
    </row>
    <row r="60" spans="2:11" customFormat="1" ht="15" customHeight="1" x14ac:dyDescent="0.2">
      <c r="B60" s="197"/>
      <c r="C60" s="202"/>
      <c r="D60" s="316" t="s">
        <v>1683</v>
      </c>
      <c r="E60" s="316"/>
      <c r="F60" s="316"/>
      <c r="G60" s="316"/>
      <c r="H60" s="316"/>
      <c r="I60" s="316"/>
      <c r="J60" s="316"/>
      <c r="K60" s="198"/>
    </row>
    <row r="61" spans="2:11" customFormat="1" ht="15" customHeight="1" x14ac:dyDescent="0.2">
      <c r="B61" s="197"/>
      <c r="C61" s="202"/>
      <c r="D61" s="316" t="s">
        <v>1684</v>
      </c>
      <c r="E61" s="316"/>
      <c r="F61" s="316"/>
      <c r="G61" s="316"/>
      <c r="H61" s="316"/>
      <c r="I61" s="316"/>
      <c r="J61" s="316"/>
      <c r="K61" s="198"/>
    </row>
    <row r="62" spans="2:11" customFormat="1" ht="15" customHeight="1" x14ac:dyDescent="0.2">
      <c r="B62" s="197"/>
      <c r="C62" s="202"/>
      <c r="D62" s="318" t="s">
        <v>1685</v>
      </c>
      <c r="E62" s="318"/>
      <c r="F62" s="318"/>
      <c r="G62" s="318"/>
      <c r="H62" s="318"/>
      <c r="I62" s="318"/>
      <c r="J62" s="318"/>
      <c r="K62" s="198"/>
    </row>
    <row r="63" spans="2:11" customFormat="1" ht="15" customHeight="1" x14ac:dyDescent="0.2">
      <c r="B63" s="197"/>
      <c r="C63" s="202"/>
      <c r="D63" s="316" t="s">
        <v>1686</v>
      </c>
      <c r="E63" s="316"/>
      <c r="F63" s="316"/>
      <c r="G63" s="316"/>
      <c r="H63" s="316"/>
      <c r="I63" s="316"/>
      <c r="J63" s="316"/>
      <c r="K63" s="198"/>
    </row>
    <row r="64" spans="2:11" customFormat="1" ht="12.75" customHeight="1" x14ac:dyDescent="0.2">
      <c r="B64" s="197"/>
      <c r="C64" s="202"/>
      <c r="D64" s="202"/>
      <c r="E64" s="205"/>
      <c r="F64" s="202"/>
      <c r="G64" s="202"/>
      <c r="H64" s="202"/>
      <c r="I64" s="202"/>
      <c r="J64" s="202"/>
      <c r="K64" s="198"/>
    </row>
    <row r="65" spans="2:11" customFormat="1" ht="15" customHeight="1" x14ac:dyDescent="0.2">
      <c r="B65" s="197"/>
      <c r="C65" s="202"/>
      <c r="D65" s="316" t="s">
        <v>1687</v>
      </c>
      <c r="E65" s="316"/>
      <c r="F65" s="316"/>
      <c r="G65" s="316"/>
      <c r="H65" s="316"/>
      <c r="I65" s="316"/>
      <c r="J65" s="316"/>
      <c r="K65" s="198"/>
    </row>
    <row r="66" spans="2:11" customFormat="1" ht="15" customHeight="1" x14ac:dyDescent="0.2">
      <c r="B66" s="197"/>
      <c r="C66" s="202"/>
      <c r="D66" s="318" t="s">
        <v>1688</v>
      </c>
      <c r="E66" s="318"/>
      <c r="F66" s="318"/>
      <c r="G66" s="318"/>
      <c r="H66" s="318"/>
      <c r="I66" s="318"/>
      <c r="J66" s="318"/>
      <c r="K66" s="198"/>
    </row>
    <row r="67" spans="2:11" customFormat="1" ht="15" customHeight="1" x14ac:dyDescent="0.2">
      <c r="B67" s="197"/>
      <c r="C67" s="202"/>
      <c r="D67" s="316" t="s">
        <v>1689</v>
      </c>
      <c r="E67" s="316"/>
      <c r="F67" s="316"/>
      <c r="G67" s="316"/>
      <c r="H67" s="316"/>
      <c r="I67" s="316"/>
      <c r="J67" s="316"/>
      <c r="K67" s="198"/>
    </row>
    <row r="68" spans="2:11" customFormat="1" ht="15" customHeight="1" x14ac:dyDescent="0.2">
      <c r="B68" s="197"/>
      <c r="C68" s="202"/>
      <c r="D68" s="316" t="s">
        <v>1690</v>
      </c>
      <c r="E68" s="316"/>
      <c r="F68" s="316"/>
      <c r="G68" s="316"/>
      <c r="H68" s="316"/>
      <c r="I68" s="316"/>
      <c r="J68" s="316"/>
      <c r="K68" s="198"/>
    </row>
    <row r="69" spans="2:11" customFormat="1" ht="15" customHeight="1" x14ac:dyDescent="0.2">
      <c r="B69" s="197"/>
      <c r="C69" s="202"/>
      <c r="D69" s="316" t="s">
        <v>1691</v>
      </c>
      <c r="E69" s="316"/>
      <c r="F69" s="316"/>
      <c r="G69" s="316"/>
      <c r="H69" s="316"/>
      <c r="I69" s="316"/>
      <c r="J69" s="316"/>
      <c r="K69" s="198"/>
    </row>
    <row r="70" spans="2:11" customFormat="1" ht="15" customHeight="1" x14ac:dyDescent="0.2">
      <c r="B70" s="197"/>
      <c r="C70" s="202"/>
      <c r="D70" s="316" t="s">
        <v>1692</v>
      </c>
      <c r="E70" s="316"/>
      <c r="F70" s="316"/>
      <c r="G70" s="316"/>
      <c r="H70" s="316"/>
      <c r="I70" s="316"/>
      <c r="J70" s="316"/>
      <c r="K70" s="198"/>
    </row>
    <row r="71" spans="2:11" customFormat="1" ht="12.75" customHeight="1" x14ac:dyDescent="0.2">
      <c r="B71" s="206"/>
      <c r="C71" s="207"/>
      <c r="D71" s="207"/>
      <c r="E71" s="207"/>
      <c r="F71" s="207"/>
      <c r="G71" s="207"/>
      <c r="H71" s="207"/>
      <c r="I71" s="207"/>
      <c r="J71" s="207"/>
      <c r="K71" s="208"/>
    </row>
    <row r="72" spans="2:11" customFormat="1" ht="18.75" customHeight="1" x14ac:dyDescent="0.2">
      <c r="B72" s="209"/>
      <c r="C72" s="209"/>
      <c r="D72" s="209"/>
      <c r="E72" s="209"/>
      <c r="F72" s="209"/>
      <c r="G72" s="209"/>
      <c r="H72" s="209"/>
      <c r="I72" s="209"/>
      <c r="J72" s="209"/>
      <c r="K72" s="210"/>
    </row>
    <row r="73" spans="2:11" customFormat="1" ht="18.75" customHeight="1" x14ac:dyDescent="0.2">
      <c r="B73" s="21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2:11" customFormat="1" ht="7.5" customHeight="1" x14ac:dyDescent="0.2">
      <c r="B74" s="211"/>
      <c r="C74" s="212"/>
      <c r="D74" s="212"/>
      <c r="E74" s="212"/>
      <c r="F74" s="212"/>
      <c r="G74" s="212"/>
      <c r="H74" s="212"/>
      <c r="I74" s="212"/>
      <c r="J74" s="212"/>
      <c r="K74" s="213"/>
    </row>
    <row r="75" spans="2:11" customFormat="1" ht="45" customHeight="1" x14ac:dyDescent="0.2">
      <c r="B75" s="214"/>
      <c r="C75" s="311" t="s">
        <v>1693</v>
      </c>
      <c r="D75" s="311"/>
      <c r="E75" s="311"/>
      <c r="F75" s="311"/>
      <c r="G75" s="311"/>
      <c r="H75" s="311"/>
      <c r="I75" s="311"/>
      <c r="J75" s="311"/>
      <c r="K75" s="215"/>
    </row>
    <row r="76" spans="2:11" customFormat="1" ht="17.25" customHeight="1" x14ac:dyDescent="0.2">
      <c r="B76" s="214"/>
      <c r="C76" s="216" t="s">
        <v>1694</v>
      </c>
      <c r="D76" s="216"/>
      <c r="E76" s="216"/>
      <c r="F76" s="216" t="s">
        <v>1695</v>
      </c>
      <c r="G76" s="217"/>
      <c r="H76" s="216" t="s">
        <v>55</v>
      </c>
      <c r="I76" s="216" t="s">
        <v>58</v>
      </c>
      <c r="J76" s="216" t="s">
        <v>1696</v>
      </c>
      <c r="K76" s="215"/>
    </row>
    <row r="77" spans="2:11" customFormat="1" ht="17.25" customHeight="1" x14ac:dyDescent="0.2">
      <c r="B77" s="214"/>
      <c r="C77" s="218" t="s">
        <v>1697</v>
      </c>
      <c r="D77" s="218"/>
      <c r="E77" s="218"/>
      <c r="F77" s="219" t="s">
        <v>1698</v>
      </c>
      <c r="G77" s="220"/>
      <c r="H77" s="218"/>
      <c r="I77" s="218"/>
      <c r="J77" s="218" t="s">
        <v>1699</v>
      </c>
      <c r="K77" s="215"/>
    </row>
    <row r="78" spans="2:11" customFormat="1" ht="5.25" customHeight="1" x14ac:dyDescent="0.2">
      <c r="B78" s="214"/>
      <c r="C78" s="221"/>
      <c r="D78" s="221"/>
      <c r="E78" s="221"/>
      <c r="F78" s="221"/>
      <c r="G78" s="222"/>
      <c r="H78" s="221"/>
      <c r="I78" s="221"/>
      <c r="J78" s="221"/>
      <c r="K78" s="215"/>
    </row>
    <row r="79" spans="2:11" customFormat="1" ht="15" customHeight="1" x14ac:dyDescent="0.2">
      <c r="B79" s="214"/>
      <c r="C79" s="203" t="s">
        <v>54</v>
      </c>
      <c r="D79" s="223"/>
      <c r="E79" s="223"/>
      <c r="F79" s="224" t="s">
        <v>352</v>
      </c>
      <c r="G79" s="225"/>
      <c r="H79" s="203" t="s">
        <v>1700</v>
      </c>
      <c r="I79" s="203" t="s">
        <v>1701</v>
      </c>
      <c r="J79" s="203">
        <v>20</v>
      </c>
      <c r="K79" s="215"/>
    </row>
    <row r="80" spans="2:11" customFormat="1" ht="15" customHeight="1" x14ac:dyDescent="0.2">
      <c r="B80" s="214"/>
      <c r="C80" s="203" t="s">
        <v>1702</v>
      </c>
      <c r="D80" s="203"/>
      <c r="E80" s="203"/>
      <c r="F80" s="224" t="s">
        <v>352</v>
      </c>
      <c r="G80" s="225"/>
      <c r="H80" s="203" t="s">
        <v>1703</v>
      </c>
      <c r="I80" s="203" t="s">
        <v>1701</v>
      </c>
      <c r="J80" s="203">
        <v>120</v>
      </c>
      <c r="K80" s="215"/>
    </row>
    <row r="81" spans="2:11" customFormat="1" ht="15" customHeight="1" x14ac:dyDescent="0.2">
      <c r="B81" s="226"/>
      <c r="C81" s="203" t="s">
        <v>1704</v>
      </c>
      <c r="D81" s="203"/>
      <c r="E81" s="203"/>
      <c r="F81" s="224" t="s">
        <v>1705</v>
      </c>
      <c r="G81" s="225"/>
      <c r="H81" s="203" t="s">
        <v>1706</v>
      </c>
      <c r="I81" s="203" t="s">
        <v>1701</v>
      </c>
      <c r="J81" s="203">
        <v>50</v>
      </c>
      <c r="K81" s="215"/>
    </row>
    <row r="82" spans="2:11" customFormat="1" ht="15" customHeight="1" x14ac:dyDescent="0.2">
      <c r="B82" s="226"/>
      <c r="C82" s="203" t="s">
        <v>1707</v>
      </c>
      <c r="D82" s="203"/>
      <c r="E82" s="203"/>
      <c r="F82" s="224" t="s">
        <v>352</v>
      </c>
      <c r="G82" s="225"/>
      <c r="H82" s="203" t="s">
        <v>1708</v>
      </c>
      <c r="I82" s="203" t="s">
        <v>1709</v>
      </c>
      <c r="J82" s="203"/>
      <c r="K82" s="215"/>
    </row>
    <row r="83" spans="2:11" customFormat="1" ht="15" customHeight="1" x14ac:dyDescent="0.2">
      <c r="B83" s="226"/>
      <c r="C83" s="203" t="s">
        <v>1710</v>
      </c>
      <c r="D83" s="203"/>
      <c r="E83" s="203"/>
      <c r="F83" s="224" t="s">
        <v>1705</v>
      </c>
      <c r="G83" s="203"/>
      <c r="H83" s="203" t="s">
        <v>1711</v>
      </c>
      <c r="I83" s="203" t="s">
        <v>1701</v>
      </c>
      <c r="J83" s="203">
        <v>15</v>
      </c>
      <c r="K83" s="215"/>
    </row>
    <row r="84" spans="2:11" customFormat="1" ht="15" customHeight="1" x14ac:dyDescent="0.2">
      <c r="B84" s="226"/>
      <c r="C84" s="203" t="s">
        <v>1712</v>
      </c>
      <c r="D84" s="203"/>
      <c r="E84" s="203"/>
      <c r="F84" s="224" t="s">
        <v>1705</v>
      </c>
      <c r="G84" s="203"/>
      <c r="H84" s="203" t="s">
        <v>1713</v>
      </c>
      <c r="I84" s="203" t="s">
        <v>1701</v>
      </c>
      <c r="J84" s="203">
        <v>15</v>
      </c>
      <c r="K84" s="215"/>
    </row>
    <row r="85" spans="2:11" customFormat="1" ht="15" customHeight="1" x14ac:dyDescent="0.2">
      <c r="B85" s="226"/>
      <c r="C85" s="203" t="s">
        <v>1714</v>
      </c>
      <c r="D85" s="203"/>
      <c r="E85" s="203"/>
      <c r="F85" s="224" t="s">
        <v>1705</v>
      </c>
      <c r="G85" s="203"/>
      <c r="H85" s="203" t="s">
        <v>1715</v>
      </c>
      <c r="I85" s="203" t="s">
        <v>1701</v>
      </c>
      <c r="J85" s="203">
        <v>20</v>
      </c>
      <c r="K85" s="215"/>
    </row>
    <row r="86" spans="2:11" customFormat="1" ht="15" customHeight="1" x14ac:dyDescent="0.2">
      <c r="B86" s="226"/>
      <c r="C86" s="203" t="s">
        <v>1716</v>
      </c>
      <c r="D86" s="203"/>
      <c r="E86" s="203"/>
      <c r="F86" s="224" t="s">
        <v>1705</v>
      </c>
      <c r="G86" s="203"/>
      <c r="H86" s="203" t="s">
        <v>1717</v>
      </c>
      <c r="I86" s="203" t="s">
        <v>1701</v>
      </c>
      <c r="J86" s="203">
        <v>20</v>
      </c>
      <c r="K86" s="215"/>
    </row>
    <row r="87" spans="2:11" customFormat="1" ht="15" customHeight="1" x14ac:dyDescent="0.2">
      <c r="B87" s="226"/>
      <c r="C87" s="203" t="s">
        <v>1718</v>
      </c>
      <c r="D87" s="203"/>
      <c r="E87" s="203"/>
      <c r="F87" s="224" t="s">
        <v>1705</v>
      </c>
      <c r="G87" s="225"/>
      <c r="H87" s="203" t="s">
        <v>1719</v>
      </c>
      <c r="I87" s="203" t="s">
        <v>1701</v>
      </c>
      <c r="J87" s="203">
        <v>50</v>
      </c>
      <c r="K87" s="215"/>
    </row>
    <row r="88" spans="2:11" customFormat="1" ht="15" customHeight="1" x14ac:dyDescent="0.2">
      <c r="B88" s="226"/>
      <c r="C88" s="203" t="s">
        <v>1720</v>
      </c>
      <c r="D88" s="203"/>
      <c r="E88" s="203"/>
      <c r="F88" s="224" t="s">
        <v>1705</v>
      </c>
      <c r="G88" s="225"/>
      <c r="H88" s="203" t="s">
        <v>1721</v>
      </c>
      <c r="I88" s="203" t="s">
        <v>1701</v>
      </c>
      <c r="J88" s="203">
        <v>20</v>
      </c>
      <c r="K88" s="215"/>
    </row>
    <row r="89" spans="2:11" customFormat="1" ht="15" customHeight="1" x14ac:dyDescent="0.2">
      <c r="B89" s="226"/>
      <c r="C89" s="203" t="s">
        <v>1722</v>
      </c>
      <c r="D89" s="203"/>
      <c r="E89" s="203"/>
      <c r="F89" s="224" t="s">
        <v>1705</v>
      </c>
      <c r="G89" s="225"/>
      <c r="H89" s="203" t="s">
        <v>1723</v>
      </c>
      <c r="I89" s="203" t="s">
        <v>1701</v>
      </c>
      <c r="J89" s="203">
        <v>20</v>
      </c>
      <c r="K89" s="215"/>
    </row>
    <row r="90" spans="2:11" customFormat="1" ht="15" customHeight="1" x14ac:dyDescent="0.2">
      <c r="B90" s="226"/>
      <c r="C90" s="203" t="s">
        <v>1724</v>
      </c>
      <c r="D90" s="203"/>
      <c r="E90" s="203"/>
      <c r="F90" s="224" t="s">
        <v>1705</v>
      </c>
      <c r="G90" s="225"/>
      <c r="H90" s="203" t="s">
        <v>1725</v>
      </c>
      <c r="I90" s="203" t="s">
        <v>1701</v>
      </c>
      <c r="J90" s="203">
        <v>50</v>
      </c>
      <c r="K90" s="215"/>
    </row>
    <row r="91" spans="2:11" customFormat="1" ht="15" customHeight="1" x14ac:dyDescent="0.2">
      <c r="B91" s="226"/>
      <c r="C91" s="203" t="s">
        <v>1726</v>
      </c>
      <c r="D91" s="203"/>
      <c r="E91" s="203"/>
      <c r="F91" s="224" t="s">
        <v>1705</v>
      </c>
      <c r="G91" s="225"/>
      <c r="H91" s="203" t="s">
        <v>1726</v>
      </c>
      <c r="I91" s="203" t="s">
        <v>1701</v>
      </c>
      <c r="J91" s="203">
        <v>50</v>
      </c>
      <c r="K91" s="215"/>
    </row>
    <row r="92" spans="2:11" customFormat="1" ht="15" customHeight="1" x14ac:dyDescent="0.2">
      <c r="B92" s="226"/>
      <c r="C92" s="203" t="s">
        <v>1727</v>
      </c>
      <c r="D92" s="203"/>
      <c r="E92" s="203"/>
      <c r="F92" s="224" t="s">
        <v>1705</v>
      </c>
      <c r="G92" s="225"/>
      <c r="H92" s="203" t="s">
        <v>1728</v>
      </c>
      <c r="I92" s="203" t="s">
        <v>1701</v>
      </c>
      <c r="J92" s="203">
        <v>255</v>
      </c>
      <c r="K92" s="215"/>
    </row>
    <row r="93" spans="2:11" customFormat="1" ht="15" customHeight="1" x14ac:dyDescent="0.2">
      <c r="B93" s="226"/>
      <c r="C93" s="203" t="s">
        <v>1729</v>
      </c>
      <c r="D93" s="203"/>
      <c r="E93" s="203"/>
      <c r="F93" s="224" t="s">
        <v>352</v>
      </c>
      <c r="G93" s="225"/>
      <c r="H93" s="203" t="s">
        <v>1730</v>
      </c>
      <c r="I93" s="203" t="s">
        <v>1731</v>
      </c>
      <c r="J93" s="203"/>
      <c r="K93" s="215"/>
    </row>
    <row r="94" spans="2:11" customFormat="1" ht="15" customHeight="1" x14ac:dyDescent="0.2">
      <c r="B94" s="226"/>
      <c r="C94" s="203" t="s">
        <v>1732</v>
      </c>
      <c r="D94" s="203"/>
      <c r="E94" s="203"/>
      <c r="F94" s="224" t="s">
        <v>352</v>
      </c>
      <c r="G94" s="225"/>
      <c r="H94" s="203" t="s">
        <v>1733</v>
      </c>
      <c r="I94" s="203" t="s">
        <v>1734</v>
      </c>
      <c r="J94" s="203"/>
      <c r="K94" s="215"/>
    </row>
    <row r="95" spans="2:11" customFormat="1" ht="15" customHeight="1" x14ac:dyDescent="0.2">
      <c r="B95" s="226"/>
      <c r="C95" s="203" t="s">
        <v>1735</v>
      </c>
      <c r="D95" s="203"/>
      <c r="E95" s="203"/>
      <c r="F95" s="224" t="s">
        <v>352</v>
      </c>
      <c r="G95" s="225"/>
      <c r="H95" s="203" t="s">
        <v>1735</v>
      </c>
      <c r="I95" s="203" t="s">
        <v>1734</v>
      </c>
      <c r="J95" s="203"/>
      <c r="K95" s="215"/>
    </row>
    <row r="96" spans="2:11" customFormat="1" ht="15" customHeight="1" x14ac:dyDescent="0.2">
      <c r="B96" s="226"/>
      <c r="C96" s="203" t="s">
        <v>39</v>
      </c>
      <c r="D96" s="203"/>
      <c r="E96" s="203"/>
      <c r="F96" s="224" t="s">
        <v>352</v>
      </c>
      <c r="G96" s="225"/>
      <c r="H96" s="203" t="s">
        <v>1736</v>
      </c>
      <c r="I96" s="203" t="s">
        <v>1734</v>
      </c>
      <c r="J96" s="203"/>
      <c r="K96" s="215"/>
    </row>
    <row r="97" spans="2:11" customFormat="1" ht="15" customHeight="1" x14ac:dyDescent="0.2">
      <c r="B97" s="226"/>
      <c r="C97" s="203" t="s">
        <v>49</v>
      </c>
      <c r="D97" s="203"/>
      <c r="E97" s="203"/>
      <c r="F97" s="224" t="s">
        <v>352</v>
      </c>
      <c r="G97" s="225"/>
      <c r="H97" s="203" t="s">
        <v>1737</v>
      </c>
      <c r="I97" s="203" t="s">
        <v>1734</v>
      </c>
      <c r="J97" s="203"/>
      <c r="K97" s="215"/>
    </row>
    <row r="98" spans="2:11" customFormat="1" ht="15" customHeight="1" x14ac:dyDescent="0.2">
      <c r="B98" s="227"/>
      <c r="C98" s="228"/>
      <c r="D98" s="228"/>
      <c r="E98" s="228"/>
      <c r="F98" s="228"/>
      <c r="G98" s="228"/>
      <c r="H98" s="228"/>
      <c r="I98" s="228"/>
      <c r="J98" s="228"/>
      <c r="K98" s="229"/>
    </row>
    <row r="99" spans="2:11" customFormat="1" ht="18.75" customHeight="1" x14ac:dyDescent="0.2">
      <c r="B99" s="230"/>
      <c r="C99" s="231"/>
      <c r="D99" s="231"/>
      <c r="E99" s="231"/>
      <c r="F99" s="231"/>
      <c r="G99" s="231"/>
      <c r="H99" s="231"/>
      <c r="I99" s="231"/>
      <c r="J99" s="231"/>
      <c r="K99" s="230"/>
    </row>
    <row r="100" spans="2:11" customFormat="1" ht="18.75" customHeight="1" x14ac:dyDescent="0.2">
      <c r="B100" s="210"/>
      <c r="C100" s="210"/>
      <c r="D100" s="210"/>
      <c r="E100" s="210"/>
      <c r="F100" s="210"/>
      <c r="G100" s="210"/>
      <c r="H100" s="210"/>
      <c r="I100" s="210"/>
      <c r="J100" s="210"/>
      <c r="K100" s="210"/>
    </row>
    <row r="101" spans="2:11" customFormat="1" ht="7.5" customHeight="1" x14ac:dyDescent="0.2">
      <c r="B101" s="211"/>
      <c r="C101" s="212"/>
      <c r="D101" s="212"/>
      <c r="E101" s="212"/>
      <c r="F101" s="212"/>
      <c r="G101" s="212"/>
      <c r="H101" s="212"/>
      <c r="I101" s="212"/>
      <c r="J101" s="212"/>
      <c r="K101" s="213"/>
    </row>
    <row r="102" spans="2:11" customFormat="1" ht="45" customHeight="1" x14ac:dyDescent="0.2">
      <c r="B102" s="214"/>
      <c r="C102" s="311" t="s">
        <v>1738</v>
      </c>
      <c r="D102" s="311"/>
      <c r="E102" s="311"/>
      <c r="F102" s="311"/>
      <c r="G102" s="311"/>
      <c r="H102" s="311"/>
      <c r="I102" s="311"/>
      <c r="J102" s="311"/>
      <c r="K102" s="215"/>
    </row>
    <row r="103" spans="2:11" customFormat="1" ht="17.25" customHeight="1" x14ac:dyDescent="0.2">
      <c r="B103" s="214"/>
      <c r="C103" s="216" t="s">
        <v>1694</v>
      </c>
      <c r="D103" s="216"/>
      <c r="E103" s="216"/>
      <c r="F103" s="216" t="s">
        <v>1695</v>
      </c>
      <c r="G103" s="217"/>
      <c r="H103" s="216" t="s">
        <v>55</v>
      </c>
      <c r="I103" s="216" t="s">
        <v>58</v>
      </c>
      <c r="J103" s="216" t="s">
        <v>1696</v>
      </c>
      <c r="K103" s="215"/>
    </row>
    <row r="104" spans="2:11" customFormat="1" ht="17.25" customHeight="1" x14ac:dyDescent="0.2">
      <c r="B104" s="214"/>
      <c r="C104" s="218" t="s">
        <v>1697</v>
      </c>
      <c r="D104" s="218"/>
      <c r="E104" s="218"/>
      <c r="F104" s="219" t="s">
        <v>1698</v>
      </c>
      <c r="G104" s="220"/>
      <c r="H104" s="218"/>
      <c r="I104" s="218"/>
      <c r="J104" s="218" t="s">
        <v>1699</v>
      </c>
      <c r="K104" s="215"/>
    </row>
    <row r="105" spans="2:11" customFormat="1" ht="5.25" customHeight="1" x14ac:dyDescent="0.2">
      <c r="B105" s="214"/>
      <c r="C105" s="216"/>
      <c r="D105" s="216"/>
      <c r="E105" s="216"/>
      <c r="F105" s="216"/>
      <c r="G105" s="232"/>
      <c r="H105" s="216"/>
      <c r="I105" s="216"/>
      <c r="J105" s="216"/>
      <c r="K105" s="215"/>
    </row>
    <row r="106" spans="2:11" customFormat="1" ht="15" customHeight="1" x14ac:dyDescent="0.2">
      <c r="B106" s="214"/>
      <c r="C106" s="203" t="s">
        <v>54</v>
      </c>
      <c r="D106" s="223"/>
      <c r="E106" s="223"/>
      <c r="F106" s="224" t="s">
        <v>352</v>
      </c>
      <c r="G106" s="203"/>
      <c r="H106" s="203" t="s">
        <v>1739</v>
      </c>
      <c r="I106" s="203" t="s">
        <v>1701</v>
      </c>
      <c r="J106" s="203">
        <v>20</v>
      </c>
      <c r="K106" s="215"/>
    </row>
    <row r="107" spans="2:11" customFormat="1" ht="15" customHeight="1" x14ac:dyDescent="0.2">
      <c r="B107" s="214"/>
      <c r="C107" s="203" t="s">
        <v>1702</v>
      </c>
      <c r="D107" s="203"/>
      <c r="E107" s="203"/>
      <c r="F107" s="224" t="s">
        <v>352</v>
      </c>
      <c r="G107" s="203"/>
      <c r="H107" s="203" t="s">
        <v>1739</v>
      </c>
      <c r="I107" s="203" t="s">
        <v>1701</v>
      </c>
      <c r="J107" s="203">
        <v>120</v>
      </c>
      <c r="K107" s="215"/>
    </row>
    <row r="108" spans="2:11" customFormat="1" ht="15" customHeight="1" x14ac:dyDescent="0.2">
      <c r="B108" s="226"/>
      <c r="C108" s="203" t="s">
        <v>1704</v>
      </c>
      <c r="D108" s="203"/>
      <c r="E108" s="203"/>
      <c r="F108" s="224" t="s">
        <v>1705</v>
      </c>
      <c r="G108" s="203"/>
      <c r="H108" s="203" t="s">
        <v>1739</v>
      </c>
      <c r="I108" s="203" t="s">
        <v>1701</v>
      </c>
      <c r="J108" s="203">
        <v>50</v>
      </c>
      <c r="K108" s="215"/>
    </row>
    <row r="109" spans="2:11" customFormat="1" ht="15" customHeight="1" x14ac:dyDescent="0.2">
      <c r="B109" s="226"/>
      <c r="C109" s="203" t="s">
        <v>1707</v>
      </c>
      <c r="D109" s="203"/>
      <c r="E109" s="203"/>
      <c r="F109" s="224" t="s">
        <v>352</v>
      </c>
      <c r="G109" s="203"/>
      <c r="H109" s="203" t="s">
        <v>1739</v>
      </c>
      <c r="I109" s="203" t="s">
        <v>1709</v>
      </c>
      <c r="J109" s="203"/>
      <c r="K109" s="215"/>
    </row>
    <row r="110" spans="2:11" customFormat="1" ht="15" customHeight="1" x14ac:dyDescent="0.2">
      <c r="B110" s="226"/>
      <c r="C110" s="203" t="s">
        <v>1718</v>
      </c>
      <c r="D110" s="203"/>
      <c r="E110" s="203"/>
      <c r="F110" s="224" t="s">
        <v>1705</v>
      </c>
      <c r="G110" s="203"/>
      <c r="H110" s="203" t="s">
        <v>1739</v>
      </c>
      <c r="I110" s="203" t="s">
        <v>1701</v>
      </c>
      <c r="J110" s="203">
        <v>50</v>
      </c>
      <c r="K110" s="215"/>
    </row>
    <row r="111" spans="2:11" customFormat="1" ht="15" customHeight="1" x14ac:dyDescent="0.2">
      <c r="B111" s="226"/>
      <c r="C111" s="203" t="s">
        <v>1726</v>
      </c>
      <c r="D111" s="203"/>
      <c r="E111" s="203"/>
      <c r="F111" s="224" t="s">
        <v>1705</v>
      </c>
      <c r="G111" s="203"/>
      <c r="H111" s="203" t="s">
        <v>1739</v>
      </c>
      <c r="I111" s="203" t="s">
        <v>1701</v>
      </c>
      <c r="J111" s="203">
        <v>50</v>
      </c>
      <c r="K111" s="215"/>
    </row>
    <row r="112" spans="2:11" customFormat="1" ht="15" customHeight="1" x14ac:dyDescent="0.2">
      <c r="B112" s="226"/>
      <c r="C112" s="203" t="s">
        <v>1724</v>
      </c>
      <c r="D112" s="203"/>
      <c r="E112" s="203"/>
      <c r="F112" s="224" t="s">
        <v>1705</v>
      </c>
      <c r="G112" s="203"/>
      <c r="H112" s="203" t="s">
        <v>1739</v>
      </c>
      <c r="I112" s="203" t="s">
        <v>1701</v>
      </c>
      <c r="J112" s="203">
        <v>50</v>
      </c>
      <c r="K112" s="215"/>
    </row>
    <row r="113" spans="2:11" customFormat="1" ht="15" customHeight="1" x14ac:dyDescent="0.2">
      <c r="B113" s="226"/>
      <c r="C113" s="203" t="s">
        <v>54</v>
      </c>
      <c r="D113" s="203"/>
      <c r="E113" s="203"/>
      <c r="F113" s="224" t="s">
        <v>352</v>
      </c>
      <c r="G113" s="203"/>
      <c r="H113" s="203" t="s">
        <v>1740</v>
      </c>
      <c r="I113" s="203" t="s">
        <v>1701</v>
      </c>
      <c r="J113" s="203">
        <v>20</v>
      </c>
      <c r="K113" s="215"/>
    </row>
    <row r="114" spans="2:11" customFormat="1" ht="15" customHeight="1" x14ac:dyDescent="0.2">
      <c r="B114" s="226"/>
      <c r="C114" s="203" t="s">
        <v>1741</v>
      </c>
      <c r="D114" s="203"/>
      <c r="E114" s="203"/>
      <c r="F114" s="224" t="s">
        <v>352</v>
      </c>
      <c r="G114" s="203"/>
      <c r="H114" s="203" t="s">
        <v>1742</v>
      </c>
      <c r="I114" s="203" t="s">
        <v>1701</v>
      </c>
      <c r="J114" s="203">
        <v>120</v>
      </c>
      <c r="K114" s="215"/>
    </row>
    <row r="115" spans="2:11" customFormat="1" ht="15" customHeight="1" x14ac:dyDescent="0.2">
      <c r="B115" s="226"/>
      <c r="C115" s="203" t="s">
        <v>39</v>
      </c>
      <c r="D115" s="203"/>
      <c r="E115" s="203"/>
      <c r="F115" s="224" t="s">
        <v>352</v>
      </c>
      <c r="G115" s="203"/>
      <c r="H115" s="203" t="s">
        <v>1743</v>
      </c>
      <c r="I115" s="203" t="s">
        <v>1734</v>
      </c>
      <c r="J115" s="203"/>
      <c r="K115" s="215"/>
    </row>
    <row r="116" spans="2:11" customFormat="1" ht="15" customHeight="1" x14ac:dyDescent="0.2">
      <c r="B116" s="226"/>
      <c r="C116" s="203" t="s">
        <v>49</v>
      </c>
      <c r="D116" s="203"/>
      <c r="E116" s="203"/>
      <c r="F116" s="224" t="s">
        <v>352</v>
      </c>
      <c r="G116" s="203"/>
      <c r="H116" s="203" t="s">
        <v>1744</v>
      </c>
      <c r="I116" s="203" t="s">
        <v>1734</v>
      </c>
      <c r="J116" s="203"/>
      <c r="K116" s="215"/>
    </row>
    <row r="117" spans="2:11" customFormat="1" ht="15" customHeight="1" x14ac:dyDescent="0.2">
      <c r="B117" s="226"/>
      <c r="C117" s="203" t="s">
        <v>58</v>
      </c>
      <c r="D117" s="203"/>
      <c r="E117" s="203"/>
      <c r="F117" s="224" t="s">
        <v>352</v>
      </c>
      <c r="G117" s="203"/>
      <c r="H117" s="203" t="s">
        <v>1745</v>
      </c>
      <c r="I117" s="203" t="s">
        <v>1746</v>
      </c>
      <c r="J117" s="203"/>
      <c r="K117" s="215"/>
    </row>
    <row r="118" spans="2:11" customFormat="1" ht="15" customHeight="1" x14ac:dyDescent="0.2">
      <c r="B118" s="227"/>
      <c r="C118" s="233"/>
      <c r="D118" s="233"/>
      <c r="E118" s="233"/>
      <c r="F118" s="233"/>
      <c r="G118" s="233"/>
      <c r="H118" s="233"/>
      <c r="I118" s="233"/>
      <c r="J118" s="233"/>
      <c r="K118" s="229"/>
    </row>
    <row r="119" spans="2:11" customFormat="1" ht="18.75" customHeight="1" x14ac:dyDescent="0.2">
      <c r="B119" s="234"/>
      <c r="C119" s="235"/>
      <c r="D119" s="235"/>
      <c r="E119" s="235"/>
      <c r="F119" s="236"/>
      <c r="G119" s="235"/>
      <c r="H119" s="235"/>
      <c r="I119" s="235"/>
      <c r="J119" s="235"/>
      <c r="K119" s="234"/>
    </row>
    <row r="120" spans="2:11" customFormat="1" ht="18.75" customHeight="1" x14ac:dyDescent="0.2">
      <c r="B120" s="210"/>
      <c r="C120" s="210"/>
      <c r="D120" s="210"/>
      <c r="E120" s="210"/>
      <c r="F120" s="210"/>
      <c r="G120" s="210"/>
      <c r="H120" s="210"/>
      <c r="I120" s="210"/>
      <c r="J120" s="210"/>
      <c r="K120" s="210"/>
    </row>
    <row r="121" spans="2:11" customFormat="1" ht="7.5" customHeight="1" x14ac:dyDescent="0.2">
      <c r="B121" s="237"/>
      <c r="C121" s="238"/>
      <c r="D121" s="238"/>
      <c r="E121" s="238"/>
      <c r="F121" s="238"/>
      <c r="G121" s="238"/>
      <c r="H121" s="238"/>
      <c r="I121" s="238"/>
      <c r="J121" s="238"/>
      <c r="K121" s="239"/>
    </row>
    <row r="122" spans="2:11" customFormat="1" ht="45" customHeight="1" x14ac:dyDescent="0.2">
      <c r="B122" s="240"/>
      <c r="C122" s="312" t="s">
        <v>1747</v>
      </c>
      <c r="D122" s="312"/>
      <c r="E122" s="312"/>
      <c r="F122" s="312"/>
      <c r="G122" s="312"/>
      <c r="H122" s="312"/>
      <c r="I122" s="312"/>
      <c r="J122" s="312"/>
      <c r="K122" s="241"/>
    </row>
    <row r="123" spans="2:11" customFormat="1" ht="17.25" customHeight="1" x14ac:dyDescent="0.2">
      <c r="B123" s="242"/>
      <c r="C123" s="216" t="s">
        <v>1694</v>
      </c>
      <c r="D123" s="216"/>
      <c r="E123" s="216"/>
      <c r="F123" s="216" t="s">
        <v>1695</v>
      </c>
      <c r="G123" s="217"/>
      <c r="H123" s="216" t="s">
        <v>55</v>
      </c>
      <c r="I123" s="216" t="s">
        <v>58</v>
      </c>
      <c r="J123" s="216" t="s">
        <v>1696</v>
      </c>
      <c r="K123" s="243"/>
    </row>
    <row r="124" spans="2:11" customFormat="1" ht="17.25" customHeight="1" x14ac:dyDescent="0.2">
      <c r="B124" s="242"/>
      <c r="C124" s="218" t="s">
        <v>1697</v>
      </c>
      <c r="D124" s="218"/>
      <c r="E124" s="218"/>
      <c r="F124" s="219" t="s">
        <v>1698</v>
      </c>
      <c r="G124" s="220"/>
      <c r="H124" s="218"/>
      <c r="I124" s="218"/>
      <c r="J124" s="218" t="s">
        <v>1699</v>
      </c>
      <c r="K124" s="243"/>
    </row>
    <row r="125" spans="2:11" customFormat="1" ht="5.25" customHeight="1" x14ac:dyDescent="0.2">
      <c r="B125" s="244"/>
      <c r="C125" s="221"/>
      <c r="D125" s="221"/>
      <c r="E125" s="221"/>
      <c r="F125" s="221"/>
      <c r="G125" s="245"/>
      <c r="H125" s="221"/>
      <c r="I125" s="221"/>
      <c r="J125" s="221"/>
      <c r="K125" s="246"/>
    </row>
    <row r="126" spans="2:11" customFormat="1" ht="15" customHeight="1" x14ac:dyDescent="0.2">
      <c r="B126" s="244"/>
      <c r="C126" s="203" t="s">
        <v>1702</v>
      </c>
      <c r="D126" s="223"/>
      <c r="E126" s="223"/>
      <c r="F126" s="224" t="s">
        <v>352</v>
      </c>
      <c r="G126" s="203"/>
      <c r="H126" s="203" t="s">
        <v>1739</v>
      </c>
      <c r="I126" s="203" t="s">
        <v>1701</v>
      </c>
      <c r="J126" s="203">
        <v>120</v>
      </c>
      <c r="K126" s="247"/>
    </row>
    <row r="127" spans="2:11" customFormat="1" ht="15" customHeight="1" x14ac:dyDescent="0.2">
      <c r="B127" s="244"/>
      <c r="C127" s="203" t="s">
        <v>1748</v>
      </c>
      <c r="D127" s="203"/>
      <c r="E127" s="203"/>
      <c r="F127" s="224" t="s">
        <v>352</v>
      </c>
      <c r="G127" s="203"/>
      <c r="H127" s="203" t="s">
        <v>1749</v>
      </c>
      <c r="I127" s="203" t="s">
        <v>1701</v>
      </c>
      <c r="J127" s="203" t="s">
        <v>1750</v>
      </c>
      <c r="K127" s="247"/>
    </row>
    <row r="128" spans="2:11" customFormat="1" ht="15" customHeight="1" x14ac:dyDescent="0.2">
      <c r="B128" s="244"/>
      <c r="C128" s="203" t="s">
        <v>1648</v>
      </c>
      <c r="D128" s="203"/>
      <c r="E128" s="203"/>
      <c r="F128" s="224" t="s">
        <v>352</v>
      </c>
      <c r="G128" s="203"/>
      <c r="H128" s="203" t="s">
        <v>1751</v>
      </c>
      <c r="I128" s="203" t="s">
        <v>1701</v>
      </c>
      <c r="J128" s="203" t="s">
        <v>1750</v>
      </c>
      <c r="K128" s="247"/>
    </row>
    <row r="129" spans="2:11" customFormat="1" ht="15" customHeight="1" x14ac:dyDescent="0.2">
      <c r="B129" s="244"/>
      <c r="C129" s="203" t="s">
        <v>1710</v>
      </c>
      <c r="D129" s="203"/>
      <c r="E129" s="203"/>
      <c r="F129" s="224" t="s">
        <v>1705</v>
      </c>
      <c r="G129" s="203"/>
      <c r="H129" s="203" t="s">
        <v>1711</v>
      </c>
      <c r="I129" s="203" t="s">
        <v>1701</v>
      </c>
      <c r="J129" s="203">
        <v>15</v>
      </c>
      <c r="K129" s="247"/>
    </row>
    <row r="130" spans="2:11" customFormat="1" ht="15" customHeight="1" x14ac:dyDescent="0.2">
      <c r="B130" s="244"/>
      <c r="C130" s="203" t="s">
        <v>1712</v>
      </c>
      <c r="D130" s="203"/>
      <c r="E130" s="203"/>
      <c r="F130" s="224" t="s">
        <v>1705</v>
      </c>
      <c r="G130" s="203"/>
      <c r="H130" s="203" t="s">
        <v>1713</v>
      </c>
      <c r="I130" s="203" t="s">
        <v>1701</v>
      </c>
      <c r="J130" s="203">
        <v>15</v>
      </c>
      <c r="K130" s="247"/>
    </row>
    <row r="131" spans="2:11" customFormat="1" ht="15" customHeight="1" x14ac:dyDescent="0.2">
      <c r="B131" s="244"/>
      <c r="C131" s="203" t="s">
        <v>1714</v>
      </c>
      <c r="D131" s="203"/>
      <c r="E131" s="203"/>
      <c r="F131" s="224" t="s">
        <v>1705</v>
      </c>
      <c r="G131" s="203"/>
      <c r="H131" s="203" t="s">
        <v>1715</v>
      </c>
      <c r="I131" s="203" t="s">
        <v>1701</v>
      </c>
      <c r="J131" s="203">
        <v>20</v>
      </c>
      <c r="K131" s="247"/>
    </row>
    <row r="132" spans="2:11" customFormat="1" ht="15" customHeight="1" x14ac:dyDescent="0.2">
      <c r="B132" s="244"/>
      <c r="C132" s="203" t="s">
        <v>1716</v>
      </c>
      <c r="D132" s="203"/>
      <c r="E132" s="203"/>
      <c r="F132" s="224" t="s">
        <v>1705</v>
      </c>
      <c r="G132" s="203"/>
      <c r="H132" s="203" t="s">
        <v>1717</v>
      </c>
      <c r="I132" s="203" t="s">
        <v>1701</v>
      </c>
      <c r="J132" s="203">
        <v>20</v>
      </c>
      <c r="K132" s="247"/>
    </row>
    <row r="133" spans="2:11" customFormat="1" ht="15" customHeight="1" x14ac:dyDescent="0.2">
      <c r="B133" s="244"/>
      <c r="C133" s="203" t="s">
        <v>1704</v>
      </c>
      <c r="D133" s="203"/>
      <c r="E133" s="203"/>
      <c r="F133" s="224" t="s">
        <v>1705</v>
      </c>
      <c r="G133" s="203"/>
      <c r="H133" s="203" t="s">
        <v>1739</v>
      </c>
      <c r="I133" s="203" t="s">
        <v>1701</v>
      </c>
      <c r="J133" s="203">
        <v>50</v>
      </c>
      <c r="K133" s="247"/>
    </row>
    <row r="134" spans="2:11" customFormat="1" ht="15" customHeight="1" x14ac:dyDescent="0.2">
      <c r="B134" s="244"/>
      <c r="C134" s="203" t="s">
        <v>1718</v>
      </c>
      <c r="D134" s="203"/>
      <c r="E134" s="203"/>
      <c r="F134" s="224" t="s">
        <v>1705</v>
      </c>
      <c r="G134" s="203"/>
      <c r="H134" s="203" t="s">
        <v>1739</v>
      </c>
      <c r="I134" s="203" t="s">
        <v>1701</v>
      </c>
      <c r="J134" s="203">
        <v>50</v>
      </c>
      <c r="K134" s="247"/>
    </row>
    <row r="135" spans="2:11" customFormat="1" ht="15" customHeight="1" x14ac:dyDescent="0.2">
      <c r="B135" s="244"/>
      <c r="C135" s="203" t="s">
        <v>1724</v>
      </c>
      <c r="D135" s="203"/>
      <c r="E135" s="203"/>
      <c r="F135" s="224" t="s">
        <v>1705</v>
      </c>
      <c r="G135" s="203"/>
      <c r="H135" s="203" t="s">
        <v>1739</v>
      </c>
      <c r="I135" s="203" t="s">
        <v>1701</v>
      </c>
      <c r="J135" s="203">
        <v>50</v>
      </c>
      <c r="K135" s="247"/>
    </row>
    <row r="136" spans="2:11" customFormat="1" ht="15" customHeight="1" x14ac:dyDescent="0.2">
      <c r="B136" s="244"/>
      <c r="C136" s="203" t="s">
        <v>1726</v>
      </c>
      <c r="D136" s="203"/>
      <c r="E136" s="203"/>
      <c r="F136" s="224" t="s">
        <v>1705</v>
      </c>
      <c r="G136" s="203"/>
      <c r="H136" s="203" t="s">
        <v>1739</v>
      </c>
      <c r="I136" s="203" t="s">
        <v>1701</v>
      </c>
      <c r="J136" s="203">
        <v>50</v>
      </c>
      <c r="K136" s="247"/>
    </row>
    <row r="137" spans="2:11" customFormat="1" ht="15" customHeight="1" x14ac:dyDescent="0.2">
      <c r="B137" s="244"/>
      <c r="C137" s="203" t="s">
        <v>1727</v>
      </c>
      <c r="D137" s="203"/>
      <c r="E137" s="203"/>
      <c r="F137" s="224" t="s">
        <v>1705</v>
      </c>
      <c r="G137" s="203"/>
      <c r="H137" s="203" t="s">
        <v>1752</v>
      </c>
      <c r="I137" s="203" t="s">
        <v>1701</v>
      </c>
      <c r="J137" s="203">
        <v>255</v>
      </c>
      <c r="K137" s="247"/>
    </row>
    <row r="138" spans="2:11" customFormat="1" ht="15" customHeight="1" x14ac:dyDescent="0.2">
      <c r="B138" s="244"/>
      <c r="C138" s="203" t="s">
        <v>1729</v>
      </c>
      <c r="D138" s="203"/>
      <c r="E138" s="203"/>
      <c r="F138" s="224" t="s">
        <v>352</v>
      </c>
      <c r="G138" s="203"/>
      <c r="H138" s="203" t="s">
        <v>1753</v>
      </c>
      <c r="I138" s="203" t="s">
        <v>1731</v>
      </c>
      <c r="J138" s="203"/>
      <c r="K138" s="247"/>
    </row>
    <row r="139" spans="2:11" customFormat="1" ht="15" customHeight="1" x14ac:dyDescent="0.2">
      <c r="B139" s="244"/>
      <c r="C139" s="203" t="s">
        <v>1732</v>
      </c>
      <c r="D139" s="203"/>
      <c r="E139" s="203"/>
      <c r="F139" s="224" t="s">
        <v>352</v>
      </c>
      <c r="G139" s="203"/>
      <c r="H139" s="203" t="s">
        <v>1754</v>
      </c>
      <c r="I139" s="203" t="s">
        <v>1734</v>
      </c>
      <c r="J139" s="203"/>
      <c r="K139" s="247"/>
    </row>
    <row r="140" spans="2:11" customFormat="1" ht="15" customHeight="1" x14ac:dyDescent="0.2">
      <c r="B140" s="244"/>
      <c r="C140" s="203" t="s">
        <v>1735</v>
      </c>
      <c r="D140" s="203"/>
      <c r="E140" s="203"/>
      <c r="F140" s="224" t="s">
        <v>352</v>
      </c>
      <c r="G140" s="203"/>
      <c r="H140" s="203" t="s">
        <v>1735</v>
      </c>
      <c r="I140" s="203" t="s">
        <v>1734</v>
      </c>
      <c r="J140" s="203"/>
      <c r="K140" s="247"/>
    </row>
    <row r="141" spans="2:11" customFormat="1" ht="15" customHeight="1" x14ac:dyDescent="0.2">
      <c r="B141" s="244"/>
      <c r="C141" s="203" t="s">
        <v>39</v>
      </c>
      <c r="D141" s="203"/>
      <c r="E141" s="203"/>
      <c r="F141" s="224" t="s">
        <v>352</v>
      </c>
      <c r="G141" s="203"/>
      <c r="H141" s="203" t="s">
        <v>1755</v>
      </c>
      <c r="I141" s="203" t="s">
        <v>1734</v>
      </c>
      <c r="J141" s="203"/>
      <c r="K141" s="247"/>
    </row>
    <row r="142" spans="2:11" customFormat="1" ht="15" customHeight="1" x14ac:dyDescent="0.2">
      <c r="B142" s="244"/>
      <c r="C142" s="203" t="s">
        <v>1756</v>
      </c>
      <c r="D142" s="203"/>
      <c r="E142" s="203"/>
      <c r="F142" s="224" t="s">
        <v>352</v>
      </c>
      <c r="G142" s="203"/>
      <c r="H142" s="203" t="s">
        <v>1757</v>
      </c>
      <c r="I142" s="203" t="s">
        <v>1734</v>
      </c>
      <c r="J142" s="203"/>
      <c r="K142" s="247"/>
    </row>
    <row r="143" spans="2:11" customFormat="1" ht="15" customHeight="1" x14ac:dyDescent="0.2">
      <c r="B143" s="248"/>
      <c r="C143" s="249"/>
      <c r="D143" s="249"/>
      <c r="E143" s="249"/>
      <c r="F143" s="249"/>
      <c r="G143" s="249"/>
      <c r="H143" s="249"/>
      <c r="I143" s="249"/>
      <c r="J143" s="249"/>
      <c r="K143" s="250"/>
    </row>
    <row r="144" spans="2:11" customFormat="1" ht="18.75" customHeight="1" x14ac:dyDescent="0.2">
      <c r="B144" s="235"/>
      <c r="C144" s="235"/>
      <c r="D144" s="235"/>
      <c r="E144" s="235"/>
      <c r="F144" s="236"/>
      <c r="G144" s="235"/>
      <c r="H144" s="235"/>
      <c r="I144" s="235"/>
      <c r="J144" s="235"/>
      <c r="K144" s="235"/>
    </row>
    <row r="145" spans="2:11" customFormat="1" ht="18.75" customHeight="1" x14ac:dyDescent="0.2">
      <c r="B145" s="210"/>
      <c r="C145" s="210"/>
      <c r="D145" s="210"/>
      <c r="E145" s="210"/>
      <c r="F145" s="210"/>
      <c r="G145" s="210"/>
      <c r="H145" s="210"/>
      <c r="I145" s="210"/>
      <c r="J145" s="210"/>
      <c r="K145" s="210"/>
    </row>
    <row r="146" spans="2:11" customFormat="1" ht="7.5" customHeight="1" x14ac:dyDescent="0.2">
      <c r="B146" s="211"/>
      <c r="C146" s="212"/>
      <c r="D146" s="212"/>
      <c r="E146" s="212"/>
      <c r="F146" s="212"/>
      <c r="G146" s="212"/>
      <c r="H146" s="212"/>
      <c r="I146" s="212"/>
      <c r="J146" s="212"/>
      <c r="K146" s="213"/>
    </row>
    <row r="147" spans="2:11" customFormat="1" ht="45" customHeight="1" x14ac:dyDescent="0.2">
      <c r="B147" s="214"/>
      <c r="C147" s="311" t="s">
        <v>1758</v>
      </c>
      <c r="D147" s="311"/>
      <c r="E147" s="311"/>
      <c r="F147" s="311"/>
      <c r="G147" s="311"/>
      <c r="H147" s="311"/>
      <c r="I147" s="311"/>
      <c r="J147" s="311"/>
      <c r="K147" s="215"/>
    </row>
    <row r="148" spans="2:11" customFormat="1" ht="17.25" customHeight="1" x14ac:dyDescent="0.2">
      <c r="B148" s="214"/>
      <c r="C148" s="216" t="s">
        <v>1694</v>
      </c>
      <c r="D148" s="216"/>
      <c r="E148" s="216"/>
      <c r="F148" s="216" t="s">
        <v>1695</v>
      </c>
      <c r="G148" s="217"/>
      <c r="H148" s="216" t="s">
        <v>55</v>
      </c>
      <c r="I148" s="216" t="s">
        <v>58</v>
      </c>
      <c r="J148" s="216" t="s">
        <v>1696</v>
      </c>
      <c r="K148" s="215"/>
    </row>
    <row r="149" spans="2:11" customFormat="1" ht="17.25" customHeight="1" x14ac:dyDescent="0.2">
      <c r="B149" s="214"/>
      <c r="C149" s="218" t="s">
        <v>1697</v>
      </c>
      <c r="D149" s="218"/>
      <c r="E149" s="218"/>
      <c r="F149" s="219" t="s">
        <v>1698</v>
      </c>
      <c r="G149" s="220"/>
      <c r="H149" s="218"/>
      <c r="I149" s="218"/>
      <c r="J149" s="218" t="s">
        <v>1699</v>
      </c>
      <c r="K149" s="215"/>
    </row>
    <row r="150" spans="2:11" customFormat="1" ht="5.25" customHeight="1" x14ac:dyDescent="0.2">
      <c r="B150" s="226"/>
      <c r="C150" s="221"/>
      <c r="D150" s="221"/>
      <c r="E150" s="221"/>
      <c r="F150" s="221"/>
      <c r="G150" s="222"/>
      <c r="H150" s="221"/>
      <c r="I150" s="221"/>
      <c r="J150" s="221"/>
      <c r="K150" s="247"/>
    </row>
    <row r="151" spans="2:11" customFormat="1" ht="15" customHeight="1" x14ac:dyDescent="0.2">
      <c r="B151" s="226"/>
      <c r="C151" s="251" t="s">
        <v>1702</v>
      </c>
      <c r="D151" s="203"/>
      <c r="E151" s="203"/>
      <c r="F151" s="252" t="s">
        <v>352</v>
      </c>
      <c r="G151" s="203"/>
      <c r="H151" s="251" t="s">
        <v>1739</v>
      </c>
      <c r="I151" s="251" t="s">
        <v>1701</v>
      </c>
      <c r="J151" s="251">
        <v>120</v>
      </c>
      <c r="K151" s="247"/>
    </row>
    <row r="152" spans="2:11" customFormat="1" ht="15" customHeight="1" x14ac:dyDescent="0.2">
      <c r="B152" s="226"/>
      <c r="C152" s="251" t="s">
        <v>1748</v>
      </c>
      <c r="D152" s="203"/>
      <c r="E152" s="203"/>
      <c r="F152" s="252" t="s">
        <v>352</v>
      </c>
      <c r="G152" s="203"/>
      <c r="H152" s="251" t="s">
        <v>1759</v>
      </c>
      <c r="I152" s="251" t="s">
        <v>1701</v>
      </c>
      <c r="J152" s="251" t="s">
        <v>1750</v>
      </c>
      <c r="K152" s="247"/>
    </row>
    <row r="153" spans="2:11" customFormat="1" ht="15" customHeight="1" x14ac:dyDescent="0.2">
      <c r="B153" s="226"/>
      <c r="C153" s="251" t="s">
        <v>1648</v>
      </c>
      <c r="D153" s="203"/>
      <c r="E153" s="203"/>
      <c r="F153" s="252" t="s">
        <v>352</v>
      </c>
      <c r="G153" s="203"/>
      <c r="H153" s="251" t="s">
        <v>1760</v>
      </c>
      <c r="I153" s="251" t="s">
        <v>1701</v>
      </c>
      <c r="J153" s="251" t="s">
        <v>1750</v>
      </c>
      <c r="K153" s="247"/>
    </row>
    <row r="154" spans="2:11" customFormat="1" ht="15" customHeight="1" x14ac:dyDescent="0.2">
      <c r="B154" s="226"/>
      <c r="C154" s="251" t="s">
        <v>1704</v>
      </c>
      <c r="D154" s="203"/>
      <c r="E154" s="203"/>
      <c r="F154" s="252" t="s">
        <v>1705</v>
      </c>
      <c r="G154" s="203"/>
      <c r="H154" s="251" t="s">
        <v>1739</v>
      </c>
      <c r="I154" s="251" t="s">
        <v>1701</v>
      </c>
      <c r="J154" s="251">
        <v>50</v>
      </c>
      <c r="K154" s="247"/>
    </row>
    <row r="155" spans="2:11" customFormat="1" ht="15" customHeight="1" x14ac:dyDescent="0.2">
      <c r="B155" s="226"/>
      <c r="C155" s="251" t="s">
        <v>1707</v>
      </c>
      <c r="D155" s="203"/>
      <c r="E155" s="203"/>
      <c r="F155" s="252" t="s">
        <v>352</v>
      </c>
      <c r="G155" s="203"/>
      <c r="H155" s="251" t="s">
        <v>1739</v>
      </c>
      <c r="I155" s="251" t="s">
        <v>1709</v>
      </c>
      <c r="J155" s="251"/>
      <c r="K155" s="247"/>
    </row>
    <row r="156" spans="2:11" customFormat="1" ht="15" customHeight="1" x14ac:dyDescent="0.2">
      <c r="B156" s="226"/>
      <c r="C156" s="251" t="s">
        <v>1718</v>
      </c>
      <c r="D156" s="203"/>
      <c r="E156" s="203"/>
      <c r="F156" s="252" t="s">
        <v>1705</v>
      </c>
      <c r="G156" s="203"/>
      <c r="H156" s="251" t="s">
        <v>1739</v>
      </c>
      <c r="I156" s="251" t="s">
        <v>1701</v>
      </c>
      <c r="J156" s="251">
        <v>50</v>
      </c>
      <c r="K156" s="247"/>
    </row>
    <row r="157" spans="2:11" customFormat="1" ht="15" customHeight="1" x14ac:dyDescent="0.2">
      <c r="B157" s="226"/>
      <c r="C157" s="251" t="s">
        <v>1726</v>
      </c>
      <c r="D157" s="203"/>
      <c r="E157" s="203"/>
      <c r="F157" s="252" t="s">
        <v>1705</v>
      </c>
      <c r="G157" s="203"/>
      <c r="H157" s="251" t="s">
        <v>1739</v>
      </c>
      <c r="I157" s="251" t="s">
        <v>1701</v>
      </c>
      <c r="J157" s="251">
        <v>50</v>
      </c>
      <c r="K157" s="247"/>
    </row>
    <row r="158" spans="2:11" customFormat="1" ht="15" customHeight="1" x14ac:dyDescent="0.2">
      <c r="B158" s="226"/>
      <c r="C158" s="251" t="s">
        <v>1724</v>
      </c>
      <c r="D158" s="203"/>
      <c r="E158" s="203"/>
      <c r="F158" s="252" t="s">
        <v>1705</v>
      </c>
      <c r="G158" s="203"/>
      <c r="H158" s="251" t="s">
        <v>1739</v>
      </c>
      <c r="I158" s="251" t="s">
        <v>1701</v>
      </c>
      <c r="J158" s="251">
        <v>50</v>
      </c>
      <c r="K158" s="247"/>
    </row>
    <row r="159" spans="2:11" customFormat="1" ht="15" customHeight="1" x14ac:dyDescent="0.2">
      <c r="B159" s="226"/>
      <c r="C159" s="251" t="s">
        <v>89</v>
      </c>
      <c r="D159" s="203"/>
      <c r="E159" s="203"/>
      <c r="F159" s="252" t="s">
        <v>352</v>
      </c>
      <c r="G159" s="203"/>
      <c r="H159" s="251" t="s">
        <v>1761</v>
      </c>
      <c r="I159" s="251" t="s">
        <v>1701</v>
      </c>
      <c r="J159" s="251" t="s">
        <v>1762</v>
      </c>
      <c r="K159" s="247"/>
    </row>
    <row r="160" spans="2:11" customFormat="1" ht="15" customHeight="1" x14ac:dyDescent="0.2">
      <c r="B160" s="226"/>
      <c r="C160" s="251" t="s">
        <v>1763</v>
      </c>
      <c r="D160" s="203"/>
      <c r="E160" s="203"/>
      <c r="F160" s="252" t="s">
        <v>352</v>
      </c>
      <c r="G160" s="203"/>
      <c r="H160" s="251" t="s">
        <v>1764</v>
      </c>
      <c r="I160" s="251" t="s">
        <v>1734</v>
      </c>
      <c r="J160" s="251"/>
      <c r="K160" s="247"/>
    </row>
    <row r="161" spans="2:11" customFormat="1" ht="15" customHeight="1" x14ac:dyDescent="0.2">
      <c r="B161" s="253"/>
      <c r="C161" s="233"/>
      <c r="D161" s="233"/>
      <c r="E161" s="233"/>
      <c r="F161" s="233"/>
      <c r="G161" s="233"/>
      <c r="H161" s="233"/>
      <c r="I161" s="233"/>
      <c r="J161" s="233"/>
      <c r="K161" s="254"/>
    </row>
    <row r="162" spans="2:11" customFormat="1" ht="18.75" customHeight="1" x14ac:dyDescent="0.2">
      <c r="B162" s="235"/>
      <c r="C162" s="245"/>
      <c r="D162" s="245"/>
      <c r="E162" s="245"/>
      <c r="F162" s="255"/>
      <c r="G162" s="245"/>
      <c r="H162" s="245"/>
      <c r="I162" s="245"/>
      <c r="J162" s="245"/>
      <c r="K162" s="235"/>
    </row>
    <row r="163" spans="2:11" customFormat="1" ht="18.75" customHeight="1" x14ac:dyDescent="0.2">
      <c r="B163" s="210"/>
      <c r="C163" s="210"/>
      <c r="D163" s="210"/>
      <c r="E163" s="210"/>
      <c r="F163" s="210"/>
      <c r="G163" s="210"/>
      <c r="H163" s="210"/>
      <c r="I163" s="210"/>
      <c r="J163" s="210"/>
      <c r="K163" s="210"/>
    </row>
    <row r="164" spans="2:11" customFormat="1" ht="7.5" customHeight="1" x14ac:dyDescent="0.2">
      <c r="B164" s="192"/>
      <c r="C164" s="193"/>
      <c r="D164" s="193"/>
      <c r="E164" s="193"/>
      <c r="F164" s="193"/>
      <c r="G164" s="193"/>
      <c r="H164" s="193"/>
      <c r="I164" s="193"/>
      <c r="J164" s="193"/>
      <c r="K164" s="194"/>
    </row>
    <row r="165" spans="2:11" customFormat="1" ht="45" customHeight="1" x14ac:dyDescent="0.2">
      <c r="B165" s="195"/>
      <c r="C165" s="312" t="s">
        <v>1765</v>
      </c>
      <c r="D165" s="312"/>
      <c r="E165" s="312"/>
      <c r="F165" s="312"/>
      <c r="G165" s="312"/>
      <c r="H165" s="312"/>
      <c r="I165" s="312"/>
      <c r="J165" s="312"/>
      <c r="K165" s="196"/>
    </row>
    <row r="166" spans="2:11" customFormat="1" ht="17.25" customHeight="1" x14ac:dyDescent="0.2">
      <c r="B166" s="195"/>
      <c r="C166" s="216" t="s">
        <v>1694</v>
      </c>
      <c r="D166" s="216"/>
      <c r="E166" s="216"/>
      <c r="F166" s="216" t="s">
        <v>1695</v>
      </c>
      <c r="G166" s="256"/>
      <c r="H166" s="257" t="s">
        <v>55</v>
      </c>
      <c r="I166" s="257" t="s">
        <v>58</v>
      </c>
      <c r="J166" s="216" t="s">
        <v>1696</v>
      </c>
      <c r="K166" s="196"/>
    </row>
    <row r="167" spans="2:11" customFormat="1" ht="17.25" customHeight="1" x14ac:dyDescent="0.2">
      <c r="B167" s="197"/>
      <c r="C167" s="218" t="s">
        <v>1697</v>
      </c>
      <c r="D167" s="218"/>
      <c r="E167" s="218"/>
      <c r="F167" s="219" t="s">
        <v>1698</v>
      </c>
      <c r="G167" s="258"/>
      <c r="H167" s="259"/>
      <c r="I167" s="259"/>
      <c r="J167" s="218" t="s">
        <v>1699</v>
      </c>
      <c r="K167" s="198"/>
    </row>
    <row r="168" spans="2:11" customFormat="1" ht="5.25" customHeight="1" x14ac:dyDescent="0.2">
      <c r="B168" s="226"/>
      <c r="C168" s="221"/>
      <c r="D168" s="221"/>
      <c r="E168" s="221"/>
      <c r="F168" s="221"/>
      <c r="G168" s="222"/>
      <c r="H168" s="221"/>
      <c r="I168" s="221"/>
      <c r="J168" s="221"/>
      <c r="K168" s="247"/>
    </row>
    <row r="169" spans="2:11" customFormat="1" ht="15" customHeight="1" x14ac:dyDescent="0.2">
      <c r="B169" s="226"/>
      <c r="C169" s="203" t="s">
        <v>1702</v>
      </c>
      <c r="D169" s="203"/>
      <c r="E169" s="203"/>
      <c r="F169" s="224" t="s">
        <v>352</v>
      </c>
      <c r="G169" s="203"/>
      <c r="H169" s="203" t="s">
        <v>1739</v>
      </c>
      <c r="I169" s="203" t="s">
        <v>1701</v>
      </c>
      <c r="J169" s="203">
        <v>120</v>
      </c>
      <c r="K169" s="247"/>
    </row>
    <row r="170" spans="2:11" customFormat="1" ht="15" customHeight="1" x14ac:dyDescent="0.2">
      <c r="B170" s="226"/>
      <c r="C170" s="203" t="s">
        <v>1748</v>
      </c>
      <c r="D170" s="203"/>
      <c r="E170" s="203"/>
      <c r="F170" s="224" t="s">
        <v>352</v>
      </c>
      <c r="G170" s="203"/>
      <c r="H170" s="203" t="s">
        <v>1749</v>
      </c>
      <c r="I170" s="203" t="s">
        <v>1701</v>
      </c>
      <c r="J170" s="203" t="s">
        <v>1750</v>
      </c>
      <c r="K170" s="247"/>
    </row>
    <row r="171" spans="2:11" customFormat="1" ht="15" customHeight="1" x14ac:dyDescent="0.2">
      <c r="B171" s="226"/>
      <c r="C171" s="203" t="s">
        <v>1648</v>
      </c>
      <c r="D171" s="203"/>
      <c r="E171" s="203"/>
      <c r="F171" s="224" t="s">
        <v>352</v>
      </c>
      <c r="G171" s="203"/>
      <c r="H171" s="203" t="s">
        <v>1766</v>
      </c>
      <c r="I171" s="203" t="s">
        <v>1701</v>
      </c>
      <c r="J171" s="203" t="s">
        <v>1750</v>
      </c>
      <c r="K171" s="247"/>
    </row>
    <row r="172" spans="2:11" customFormat="1" ht="15" customHeight="1" x14ac:dyDescent="0.2">
      <c r="B172" s="226"/>
      <c r="C172" s="203" t="s">
        <v>1704</v>
      </c>
      <c r="D172" s="203"/>
      <c r="E172" s="203"/>
      <c r="F172" s="224" t="s">
        <v>1705</v>
      </c>
      <c r="G172" s="203"/>
      <c r="H172" s="203" t="s">
        <v>1766</v>
      </c>
      <c r="I172" s="203" t="s">
        <v>1701</v>
      </c>
      <c r="J172" s="203">
        <v>50</v>
      </c>
      <c r="K172" s="247"/>
    </row>
    <row r="173" spans="2:11" customFormat="1" ht="15" customHeight="1" x14ac:dyDescent="0.2">
      <c r="B173" s="226"/>
      <c r="C173" s="203" t="s">
        <v>1707</v>
      </c>
      <c r="D173" s="203"/>
      <c r="E173" s="203"/>
      <c r="F173" s="224" t="s">
        <v>352</v>
      </c>
      <c r="G173" s="203"/>
      <c r="H173" s="203" t="s">
        <v>1766</v>
      </c>
      <c r="I173" s="203" t="s">
        <v>1709</v>
      </c>
      <c r="J173" s="203"/>
      <c r="K173" s="247"/>
    </row>
    <row r="174" spans="2:11" customFormat="1" ht="15" customHeight="1" x14ac:dyDescent="0.2">
      <c r="B174" s="226"/>
      <c r="C174" s="203" t="s">
        <v>1718</v>
      </c>
      <c r="D174" s="203"/>
      <c r="E174" s="203"/>
      <c r="F174" s="224" t="s">
        <v>1705</v>
      </c>
      <c r="G174" s="203"/>
      <c r="H174" s="203" t="s">
        <v>1766</v>
      </c>
      <c r="I174" s="203" t="s">
        <v>1701</v>
      </c>
      <c r="J174" s="203">
        <v>50</v>
      </c>
      <c r="K174" s="247"/>
    </row>
    <row r="175" spans="2:11" customFormat="1" ht="15" customHeight="1" x14ac:dyDescent="0.2">
      <c r="B175" s="226"/>
      <c r="C175" s="203" t="s">
        <v>1726</v>
      </c>
      <c r="D175" s="203"/>
      <c r="E175" s="203"/>
      <c r="F175" s="224" t="s">
        <v>1705</v>
      </c>
      <c r="G175" s="203"/>
      <c r="H175" s="203" t="s">
        <v>1766</v>
      </c>
      <c r="I175" s="203" t="s">
        <v>1701</v>
      </c>
      <c r="J175" s="203">
        <v>50</v>
      </c>
      <c r="K175" s="247"/>
    </row>
    <row r="176" spans="2:11" customFormat="1" ht="15" customHeight="1" x14ac:dyDescent="0.2">
      <c r="B176" s="226"/>
      <c r="C176" s="203" t="s">
        <v>1724</v>
      </c>
      <c r="D176" s="203"/>
      <c r="E176" s="203"/>
      <c r="F176" s="224" t="s">
        <v>1705</v>
      </c>
      <c r="G176" s="203"/>
      <c r="H176" s="203" t="s">
        <v>1766</v>
      </c>
      <c r="I176" s="203" t="s">
        <v>1701</v>
      </c>
      <c r="J176" s="203">
        <v>50</v>
      </c>
      <c r="K176" s="247"/>
    </row>
    <row r="177" spans="2:11" customFormat="1" ht="15" customHeight="1" x14ac:dyDescent="0.2">
      <c r="B177" s="226"/>
      <c r="C177" s="203" t="s">
        <v>117</v>
      </c>
      <c r="D177" s="203"/>
      <c r="E177" s="203"/>
      <c r="F177" s="224" t="s">
        <v>352</v>
      </c>
      <c r="G177" s="203"/>
      <c r="H177" s="203" t="s">
        <v>1767</v>
      </c>
      <c r="I177" s="203" t="s">
        <v>1768</v>
      </c>
      <c r="J177" s="203"/>
      <c r="K177" s="247"/>
    </row>
    <row r="178" spans="2:11" customFormat="1" ht="15" customHeight="1" x14ac:dyDescent="0.2">
      <c r="B178" s="226"/>
      <c r="C178" s="203" t="s">
        <v>58</v>
      </c>
      <c r="D178" s="203"/>
      <c r="E178" s="203"/>
      <c r="F178" s="224" t="s">
        <v>352</v>
      </c>
      <c r="G178" s="203"/>
      <c r="H178" s="203" t="s">
        <v>1769</v>
      </c>
      <c r="I178" s="203" t="s">
        <v>1770</v>
      </c>
      <c r="J178" s="203">
        <v>1</v>
      </c>
      <c r="K178" s="247"/>
    </row>
    <row r="179" spans="2:11" customFormat="1" ht="15" customHeight="1" x14ac:dyDescent="0.2">
      <c r="B179" s="226"/>
      <c r="C179" s="203" t="s">
        <v>54</v>
      </c>
      <c r="D179" s="203"/>
      <c r="E179" s="203"/>
      <c r="F179" s="224" t="s">
        <v>352</v>
      </c>
      <c r="G179" s="203"/>
      <c r="H179" s="203" t="s">
        <v>1771</v>
      </c>
      <c r="I179" s="203" t="s">
        <v>1701</v>
      </c>
      <c r="J179" s="203">
        <v>20</v>
      </c>
      <c r="K179" s="247"/>
    </row>
    <row r="180" spans="2:11" customFormat="1" ht="15" customHeight="1" x14ac:dyDescent="0.2">
      <c r="B180" s="226"/>
      <c r="C180" s="203" t="s">
        <v>55</v>
      </c>
      <c r="D180" s="203"/>
      <c r="E180" s="203"/>
      <c r="F180" s="224" t="s">
        <v>352</v>
      </c>
      <c r="G180" s="203"/>
      <c r="H180" s="203" t="s">
        <v>1772</v>
      </c>
      <c r="I180" s="203" t="s">
        <v>1701</v>
      </c>
      <c r="J180" s="203">
        <v>255</v>
      </c>
      <c r="K180" s="247"/>
    </row>
    <row r="181" spans="2:11" customFormat="1" ht="15" customHeight="1" x14ac:dyDescent="0.2">
      <c r="B181" s="226"/>
      <c r="C181" s="203" t="s">
        <v>118</v>
      </c>
      <c r="D181" s="203"/>
      <c r="E181" s="203"/>
      <c r="F181" s="224" t="s">
        <v>352</v>
      </c>
      <c r="G181" s="203"/>
      <c r="H181" s="203" t="s">
        <v>1664</v>
      </c>
      <c r="I181" s="203" t="s">
        <v>1701</v>
      </c>
      <c r="J181" s="203">
        <v>10</v>
      </c>
      <c r="K181" s="247"/>
    </row>
    <row r="182" spans="2:11" customFormat="1" ht="15" customHeight="1" x14ac:dyDescent="0.2">
      <c r="B182" s="226"/>
      <c r="C182" s="203" t="s">
        <v>119</v>
      </c>
      <c r="D182" s="203"/>
      <c r="E182" s="203"/>
      <c r="F182" s="224" t="s">
        <v>352</v>
      </c>
      <c r="G182" s="203"/>
      <c r="H182" s="203" t="s">
        <v>1773</v>
      </c>
      <c r="I182" s="203" t="s">
        <v>1734</v>
      </c>
      <c r="J182" s="203"/>
      <c r="K182" s="247"/>
    </row>
    <row r="183" spans="2:11" customFormat="1" ht="15" customHeight="1" x14ac:dyDescent="0.2">
      <c r="B183" s="226"/>
      <c r="C183" s="203" t="s">
        <v>1774</v>
      </c>
      <c r="D183" s="203"/>
      <c r="E183" s="203"/>
      <c r="F183" s="224" t="s">
        <v>352</v>
      </c>
      <c r="G183" s="203"/>
      <c r="H183" s="203" t="s">
        <v>1775</v>
      </c>
      <c r="I183" s="203" t="s">
        <v>1734</v>
      </c>
      <c r="J183" s="203"/>
      <c r="K183" s="247"/>
    </row>
    <row r="184" spans="2:11" customFormat="1" ht="15" customHeight="1" x14ac:dyDescent="0.2">
      <c r="B184" s="226"/>
      <c r="C184" s="203" t="s">
        <v>1763</v>
      </c>
      <c r="D184" s="203"/>
      <c r="E184" s="203"/>
      <c r="F184" s="224" t="s">
        <v>352</v>
      </c>
      <c r="G184" s="203"/>
      <c r="H184" s="203" t="s">
        <v>1776</v>
      </c>
      <c r="I184" s="203" t="s">
        <v>1734</v>
      </c>
      <c r="J184" s="203"/>
      <c r="K184" s="247"/>
    </row>
    <row r="185" spans="2:11" customFormat="1" ht="15" customHeight="1" x14ac:dyDescent="0.2">
      <c r="B185" s="226"/>
      <c r="C185" s="203" t="s">
        <v>121</v>
      </c>
      <c r="D185" s="203"/>
      <c r="E185" s="203"/>
      <c r="F185" s="224" t="s">
        <v>1705</v>
      </c>
      <c r="G185" s="203"/>
      <c r="H185" s="203" t="s">
        <v>1777</v>
      </c>
      <c r="I185" s="203" t="s">
        <v>1701</v>
      </c>
      <c r="J185" s="203">
        <v>50</v>
      </c>
      <c r="K185" s="247"/>
    </row>
    <row r="186" spans="2:11" customFormat="1" ht="15" customHeight="1" x14ac:dyDescent="0.2">
      <c r="B186" s="226"/>
      <c r="C186" s="203" t="s">
        <v>1778</v>
      </c>
      <c r="D186" s="203"/>
      <c r="E186" s="203"/>
      <c r="F186" s="224" t="s">
        <v>1705</v>
      </c>
      <c r="G186" s="203"/>
      <c r="H186" s="203" t="s">
        <v>1779</v>
      </c>
      <c r="I186" s="203" t="s">
        <v>1780</v>
      </c>
      <c r="J186" s="203"/>
      <c r="K186" s="247"/>
    </row>
    <row r="187" spans="2:11" customFormat="1" ht="15" customHeight="1" x14ac:dyDescent="0.2">
      <c r="B187" s="226"/>
      <c r="C187" s="203" t="s">
        <v>1781</v>
      </c>
      <c r="D187" s="203"/>
      <c r="E187" s="203"/>
      <c r="F187" s="224" t="s">
        <v>1705</v>
      </c>
      <c r="G187" s="203"/>
      <c r="H187" s="203" t="s">
        <v>1782</v>
      </c>
      <c r="I187" s="203" t="s">
        <v>1780</v>
      </c>
      <c r="J187" s="203"/>
      <c r="K187" s="247"/>
    </row>
    <row r="188" spans="2:11" customFormat="1" ht="15" customHeight="1" x14ac:dyDescent="0.2">
      <c r="B188" s="226"/>
      <c r="C188" s="203" t="s">
        <v>1783</v>
      </c>
      <c r="D188" s="203"/>
      <c r="E188" s="203"/>
      <c r="F188" s="224" t="s">
        <v>1705</v>
      </c>
      <c r="G188" s="203"/>
      <c r="H188" s="203" t="s">
        <v>1784</v>
      </c>
      <c r="I188" s="203" t="s">
        <v>1780</v>
      </c>
      <c r="J188" s="203"/>
      <c r="K188" s="247"/>
    </row>
    <row r="189" spans="2:11" customFormat="1" ht="15" customHeight="1" x14ac:dyDescent="0.2">
      <c r="B189" s="226"/>
      <c r="C189" s="260" t="s">
        <v>1785</v>
      </c>
      <c r="D189" s="203"/>
      <c r="E189" s="203"/>
      <c r="F189" s="224" t="s">
        <v>1705</v>
      </c>
      <c r="G189" s="203"/>
      <c r="H189" s="203" t="s">
        <v>1786</v>
      </c>
      <c r="I189" s="203" t="s">
        <v>1787</v>
      </c>
      <c r="J189" s="261" t="s">
        <v>1788</v>
      </c>
      <c r="K189" s="247"/>
    </row>
    <row r="190" spans="2:11" customFormat="1" ht="15" customHeight="1" x14ac:dyDescent="0.2">
      <c r="B190" s="226"/>
      <c r="C190" s="260" t="s">
        <v>43</v>
      </c>
      <c r="D190" s="203"/>
      <c r="E190" s="203"/>
      <c r="F190" s="224" t="s">
        <v>352</v>
      </c>
      <c r="G190" s="203"/>
      <c r="H190" s="200" t="s">
        <v>1789</v>
      </c>
      <c r="I190" s="203" t="s">
        <v>1790</v>
      </c>
      <c r="J190" s="203"/>
      <c r="K190" s="247"/>
    </row>
    <row r="191" spans="2:11" customFormat="1" ht="15" customHeight="1" x14ac:dyDescent="0.2">
      <c r="B191" s="226"/>
      <c r="C191" s="260" t="s">
        <v>1791</v>
      </c>
      <c r="D191" s="203"/>
      <c r="E191" s="203"/>
      <c r="F191" s="224" t="s">
        <v>352</v>
      </c>
      <c r="G191" s="203"/>
      <c r="H191" s="203" t="s">
        <v>1792</v>
      </c>
      <c r="I191" s="203" t="s">
        <v>1734</v>
      </c>
      <c r="J191" s="203"/>
      <c r="K191" s="247"/>
    </row>
    <row r="192" spans="2:11" customFormat="1" ht="15" customHeight="1" x14ac:dyDescent="0.2">
      <c r="B192" s="226"/>
      <c r="C192" s="260" t="s">
        <v>1793</v>
      </c>
      <c r="D192" s="203"/>
      <c r="E192" s="203"/>
      <c r="F192" s="224" t="s">
        <v>352</v>
      </c>
      <c r="G192" s="203"/>
      <c r="H192" s="203" t="s">
        <v>1794</v>
      </c>
      <c r="I192" s="203" t="s">
        <v>1734</v>
      </c>
      <c r="J192" s="203"/>
      <c r="K192" s="247"/>
    </row>
    <row r="193" spans="2:11" customFormat="1" ht="15" customHeight="1" x14ac:dyDescent="0.2">
      <c r="B193" s="226"/>
      <c r="C193" s="260" t="s">
        <v>1795</v>
      </c>
      <c r="D193" s="203"/>
      <c r="E193" s="203"/>
      <c r="F193" s="224" t="s">
        <v>1705</v>
      </c>
      <c r="G193" s="203"/>
      <c r="H193" s="203" t="s">
        <v>1796</v>
      </c>
      <c r="I193" s="203" t="s">
        <v>1734</v>
      </c>
      <c r="J193" s="203"/>
      <c r="K193" s="247"/>
    </row>
    <row r="194" spans="2:11" customFormat="1" ht="15" customHeight="1" x14ac:dyDescent="0.2">
      <c r="B194" s="253"/>
      <c r="C194" s="262"/>
      <c r="D194" s="233"/>
      <c r="E194" s="233"/>
      <c r="F194" s="233"/>
      <c r="G194" s="233"/>
      <c r="H194" s="233"/>
      <c r="I194" s="233"/>
      <c r="J194" s="233"/>
      <c r="K194" s="254"/>
    </row>
    <row r="195" spans="2:11" customFormat="1" ht="18.75" customHeight="1" x14ac:dyDescent="0.2">
      <c r="B195" s="235"/>
      <c r="C195" s="245"/>
      <c r="D195" s="245"/>
      <c r="E195" s="245"/>
      <c r="F195" s="255"/>
      <c r="G195" s="245"/>
      <c r="H195" s="245"/>
      <c r="I195" s="245"/>
      <c r="J195" s="245"/>
      <c r="K195" s="235"/>
    </row>
    <row r="196" spans="2:11" customFormat="1" ht="18.75" customHeight="1" x14ac:dyDescent="0.2">
      <c r="B196" s="235"/>
      <c r="C196" s="245"/>
      <c r="D196" s="245"/>
      <c r="E196" s="245"/>
      <c r="F196" s="255"/>
      <c r="G196" s="245"/>
      <c r="H196" s="245"/>
      <c r="I196" s="245"/>
      <c r="J196" s="245"/>
      <c r="K196" s="235"/>
    </row>
    <row r="197" spans="2:11" customFormat="1" ht="18.75" customHeight="1" x14ac:dyDescent="0.2">
      <c r="B197" s="210"/>
      <c r="C197" s="210"/>
      <c r="D197" s="210"/>
      <c r="E197" s="210"/>
      <c r="F197" s="210"/>
      <c r="G197" s="210"/>
      <c r="H197" s="210"/>
      <c r="I197" s="210"/>
      <c r="J197" s="210"/>
      <c r="K197" s="210"/>
    </row>
    <row r="198" spans="2:11" customFormat="1" ht="13.5" x14ac:dyDescent="0.2">
      <c r="B198" s="192"/>
      <c r="C198" s="193"/>
      <c r="D198" s="193"/>
      <c r="E198" s="193"/>
      <c r="F198" s="193"/>
      <c r="G198" s="193"/>
      <c r="H198" s="193"/>
      <c r="I198" s="193"/>
      <c r="J198" s="193"/>
      <c r="K198" s="194"/>
    </row>
    <row r="199" spans="2:11" customFormat="1" ht="21" x14ac:dyDescent="0.2">
      <c r="B199" s="195"/>
      <c r="C199" s="312" t="s">
        <v>1797</v>
      </c>
      <c r="D199" s="312"/>
      <c r="E199" s="312"/>
      <c r="F199" s="312"/>
      <c r="G199" s="312"/>
      <c r="H199" s="312"/>
      <c r="I199" s="312"/>
      <c r="J199" s="312"/>
      <c r="K199" s="196"/>
    </row>
    <row r="200" spans="2:11" customFormat="1" ht="25.5" customHeight="1" x14ac:dyDescent="0.3">
      <c r="B200" s="195"/>
      <c r="C200" s="263" t="s">
        <v>1798</v>
      </c>
      <c r="D200" s="263"/>
      <c r="E200" s="263"/>
      <c r="F200" s="263" t="s">
        <v>1799</v>
      </c>
      <c r="G200" s="264"/>
      <c r="H200" s="313" t="s">
        <v>1800</v>
      </c>
      <c r="I200" s="313"/>
      <c r="J200" s="313"/>
      <c r="K200" s="196"/>
    </row>
    <row r="201" spans="2:11" customFormat="1" ht="5.25" customHeight="1" x14ac:dyDescent="0.2">
      <c r="B201" s="226"/>
      <c r="C201" s="221"/>
      <c r="D201" s="221"/>
      <c r="E201" s="221"/>
      <c r="F201" s="221"/>
      <c r="G201" s="245"/>
      <c r="H201" s="221"/>
      <c r="I201" s="221"/>
      <c r="J201" s="221"/>
      <c r="K201" s="247"/>
    </row>
    <row r="202" spans="2:11" customFormat="1" ht="15" customHeight="1" x14ac:dyDescent="0.2">
      <c r="B202" s="226"/>
      <c r="C202" s="203" t="s">
        <v>1790</v>
      </c>
      <c r="D202" s="203"/>
      <c r="E202" s="203"/>
      <c r="F202" s="224" t="s">
        <v>44</v>
      </c>
      <c r="G202" s="203"/>
      <c r="H202" s="314" t="s">
        <v>1801</v>
      </c>
      <c r="I202" s="314"/>
      <c r="J202" s="314"/>
      <c r="K202" s="247"/>
    </row>
    <row r="203" spans="2:11" customFormat="1" ht="15" customHeight="1" x14ac:dyDescent="0.2">
      <c r="B203" s="226"/>
      <c r="C203" s="203"/>
      <c r="D203" s="203"/>
      <c r="E203" s="203"/>
      <c r="F203" s="224" t="s">
        <v>45</v>
      </c>
      <c r="G203" s="203"/>
      <c r="H203" s="314" t="s">
        <v>1802</v>
      </c>
      <c r="I203" s="314"/>
      <c r="J203" s="314"/>
      <c r="K203" s="247"/>
    </row>
    <row r="204" spans="2:11" customFormat="1" ht="15" customHeight="1" x14ac:dyDescent="0.2">
      <c r="B204" s="226"/>
      <c r="C204" s="203"/>
      <c r="D204" s="203"/>
      <c r="E204" s="203"/>
      <c r="F204" s="224" t="s">
        <v>48</v>
      </c>
      <c r="G204" s="203"/>
      <c r="H204" s="314" t="s">
        <v>1803</v>
      </c>
      <c r="I204" s="314"/>
      <c r="J204" s="314"/>
      <c r="K204" s="247"/>
    </row>
    <row r="205" spans="2:11" customFormat="1" ht="15" customHeight="1" x14ac:dyDescent="0.2">
      <c r="B205" s="226"/>
      <c r="C205" s="203"/>
      <c r="D205" s="203"/>
      <c r="E205" s="203"/>
      <c r="F205" s="224" t="s">
        <v>46</v>
      </c>
      <c r="G205" s="203"/>
      <c r="H205" s="314" t="s">
        <v>1804</v>
      </c>
      <c r="I205" s="314"/>
      <c r="J205" s="314"/>
      <c r="K205" s="247"/>
    </row>
    <row r="206" spans="2:11" customFormat="1" ht="15" customHeight="1" x14ac:dyDescent="0.2">
      <c r="B206" s="226"/>
      <c r="C206" s="203"/>
      <c r="D206" s="203"/>
      <c r="E206" s="203"/>
      <c r="F206" s="224" t="s">
        <v>47</v>
      </c>
      <c r="G206" s="203"/>
      <c r="H206" s="314" t="s">
        <v>1805</v>
      </c>
      <c r="I206" s="314"/>
      <c r="J206" s="314"/>
      <c r="K206" s="247"/>
    </row>
    <row r="207" spans="2:11" customFormat="1" ht="15" customHeight="1" x14ac:dyDescent="0.2">
      <c r="B207" s="226"/>
      <c r="C207" s="203"/>
      <c r="D207" s="203"/>
      <c r="E207" s="203"/>
      <c r="F207" s="224"/>
      <c r="G207" s="203"/>
      <c r="H207" s="203"/>
      <c r="I207" s="203"/>
      <c r="J207" s="203"/>
      <c r="K207" s="247"/>
    </row>
    <row r="208" spans="2:11" customFormat="1" ht="15" customHeight="1" x14ac:dyDescent="0.2">
      <c r="B208" s="226"/>
      <c r="C208" s="203" t="s">
        <v>1746</v>
      </c>
      <c r="D208" s="203"/>
      <c r="E208" s="203"/>
      <c r="F208" s="224" t="s">
        <v>80</v>
      </c>
      <c r="G208" s="203"/>
      <c r="H208" s="314" t="s">
        <v>1806</v>
      </c>
      <c r="I208" s="314"/>
      <c r="J208" s="314"/>
      <c r="K208" s="247"/>
    </row>
    <row r="209" spans="2:11" customFormat="1" ht="15" customHeight="1" x14ac:dyDescent="0.2">
      <c r="B209" s="226"/>
      <c r="C209" s="203"/>
      <c r="D209" s="203"/>
      <c r="E209" s="203"/>
      <c r="F209" s="224" t="s">
        <v>1642</v>
      </c>
      <c r="G209" s="203"/>
      <c r="H209" s="314" t="s">
        <v>1643</v>
      </c>
      <c r="I209" s="314"/>
      <c r="J209" s="314"/>
      <c r="K209" s="247"/>
    </row>
    <row r="210" spans="2:11" customFormat="1" ht="15" customHeight="1" x14ac:dyDescent="0.2">
      <c r="B210" s="226"/>
      <c r="C210" s="203"/>
      <c r="D210" s="203"/>
      <c r="E210" s="203"/>
      <c r="F210" s="224" t="s">
        <v>1640</v>
      </c>
      <c r="G210" s="203"/>
      <c r="H210" s="314" t="s">
        <v>1807</v>
      </c>
      <c r="I210" s="314"/>
      <c r="J210" s="314"/>
      <c r="K210" s="247"/>
    </row>
    <row r="211" spans="2:11" customFormat="1" ht="15" customHeight="1" x14ac:dyDescent="0.2">
      <c r="B211" s="265"/>
      <c r="C211" s="203"/>
      <c r="D211" s="203"/>
      <c r="E211" s="203"/>
      <c r="F211" s="224" t="s">
        <v>1644</v>
      </c>
      <c r="G211" s="260"/>
      <c r="H211" s="315" t="s">
        <v>1645</v>
      </c>
      <c r="I211" s="315"/>
      <c r="J211" s="315"/>
      <c r="K211" s="266"/>
    </row>
    <row r="212" spans="2:11" customFormat="1" ht="15" customHeight="1" x14ac:dyDescent="0.2">
      <c r="B212" s="265"/>
      <c r="C212" s="203"/>
      <c r="D212" s="203"/>
      <c r="E212" s="203"/>
      <c r="F212" s="224" t="s">
        <v>1646</v>
      </c>
      <c r="G212" s="260"/>
      <c r="H212" s="315" t="s">
        <v>1808</v>
      </c>
      <c r="I212" s="315"/>
      <c r="J212" s="315"/>
      <c r="K212" s="266"/>
    </row>
    <row r="213" spans="2:11" customFormat="1" ht="15" customHeight="1" x14ac:dyDescent="0.2">
      <c r="B213" s="265"/>
      <c r="C213" s="203"/>
      <c r="D213" s="203"/>
      <c r="E213" s="203"/>
      <c r="F213" s="224"/>
      <c r="G213" s="260"/>
      <c r="H213" s="251"/>
      <c r="I213" s="251"/>
      <c r="J213" s="251"/>
      <c r="K213" s="266"/>
    </row>
    <row r="214" spans="2:11" customFormat="1" ht="15" customHeight="1" x14ac:dyDescent="0.2">
      <c r="B214" s="265"/>
      <c r="C214" s="203" t="s">
        <v>1770</v>
      </c>
      <c r="D214" s="203"/>
      <c r="E214" s="203"/>
      <c r="F214" s="224">
        <v>1</v>
      </c>
      <c r="G214" s="260"/>
      <c r="H214" s="315" t="s">
        <v>1809</v>
      </c>
      <c r="I214" s="315"/>
      <c r="J214" s="315"/>
      <c r="K214" s="266"/>
    </row>
    <row r="215" spans="2:11" customFormat="1" ht="15" customHeight="1" x14ac:dyDescent="0.2">
      <c r="B215" s="265"/>
      <c r="C215" s="203"/>
      <c r="D215" s="203"/>
      <c r="E215" s="203"/>
      <c r="F215" s="224">
        <v>2</v>
      </c>
      <c r="G215" s="260"/>
      <c r="H215" s="315" t="s">
        <v>1810</v>
      </c>
      <c r="I215" s="315"/>
      <c r="J215" s="315"/>
      <c r="K215" s="266"/>
    </row>
    <row r="216" spans="2:11" customFormat="1" ht="15" customHeight="1" x14ac:dyDescent="0.2">
      <c r="B216" s="265"/>
      <c r="C216" s="203"/>
      <c r="D216" s="203"/>
      <c r="E216" s="203"/>
      <c r="F216" s="224">
        <v>3</v>
      </c>
      <c r="G216" s="260"/>
      <c r="H216" s="315" t="s">
        <v>1811</v>
      </c>
      <c r="I216" s="315"/>
      <c r="J216" s="315"/>
      <c r="K216" s="266"/>
    </row>
    <row r="217" spans="2:11" customFormat="1" ht="15" customHeight="1" x14ac:dyDescent="0.2">
      <c r="B217" s="265"/>
      <c r="C217" s="203"/>
      <c r="D217" s="203"/>
      <c r="E217" s="203"/>
      <c r="F217" s="224">
        <v>4</v>
      </c>
      <c r="G217" s="260"/>
      <c r="H217" s="315" t="s">
        <v>1812</v>
      </c>
      <c r="I217" s="315"/>
      <c r="J217" s="315"/>
      <c r="K217" s="266"/>
    </row>
    <row r="218" spans="2:11" customFormat="1" ht="12.75" customHeight="1" x14ac:dyDescent="0.2">
      <c r="B218" s="267"/>
      <c r="C218" s="268"/>
      <c r="D218" s="268"/>
      <c r="E218" s="268"/>
      <c r="F218" s="268"/>
      <c r="G218" s="268"/>
      <c r="H218" s="268"/>
      <c r="I218" s="268"/>
      <c r="J218" s="268"/>
      <c r="K218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STAVEBNÍ ÚPRAVY STŘECHY</vt:lpstr>
      <vt:lpstr>VRN - VRN</vt:lpstr>
      <vt:lpstr>Pokyny pro vyplnění</vt:lpstr>
      <vt:lpstr>'1 - STAVEBNÍ ÚPRAVY STŘECHY'!Názvy_tisku</vt:lpstr>
      <vt:lpstr>'Rekapitulace stavby'!Názvy_tisku</vt:lpstr>
      <vt:lpstr>'VRN - VRN'!Názvy_tisku</vt:lpstr>
      <vt:lpstr>'1 - STAVEBNÍ ÚPRAVY STŘECHY'!Oblast_tisku</vt:lpstr>
      <vt:lpstr>'Pokyny pro vyplnění'!Oblast_tisku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PC-HP\Káťa</dc:creator>
  <cp:lastModifiedBy>Bártová Markéta</cp:lastModifiedBy>
  <dcterms:created xsi:type="dcterms:W3CDTF">2023-10-17T10:07:42Z</dcterms:created>
  <dcterms:modified xsi:type="dcterms:W3CDTF">2024-01-18T13:44:39Z</dcterms:modified>
</cp:coreProperties>
</file>