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Údržba štěrkových..." sheetId="2" r:id="rId2"/>
    <sheet name="VRN - Vedlejší rozpočtové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'SO 01 - Údržba štěrkových...'!$C$85:$K$228</definedName>
    <definedName name="_xlnm.Print_Area" localSheetId="1">'SO 01 - Údržba štěrkových...'!$C$4:$J$39,'SO 01 - Údržba štěrkových...'!$C$45:$J$67,'SO 01 - Údržba štěrkových...'!$C$73:$J$228</definedName>
    <definedName name="_xlnm._FilterDatabase" localSheetId="2" hidden="1">'VRN - Vedlejší rozpočtové...'!$C$84:$K$130</definedName>
    <definedName name="_xlnm.Print_Area" localSheetId="2">'VRN - Vedlejší rozpočtové...'!$C$4:$J$39,'VRN - Vedlejší rozpočtové...'!$C$45:$J$66,'VRN - Vedlejší rozpočtové...'!$C$72:$J$130</definedName>
    <definedName name="_xlnm.Print_Area" localSheetId="3">'Seznam figur'!$C$4:$G$35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Údržba štěrkových...'!$85:$85</definedName>
    <definedName name="_xlnm.Print_Titles" localSheetId="2">'VRN - Vedlejší rozpočtové...'!$84:$84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<sst xmlns="http://schemas.openxmlformats.org/spreadsheetml/2006/main" count="2269" uniqueCount="590">
  <si>
    <t>Export Komplet</t>
  </si>
  <si>
    <t>VZ</t>
  </si>
  <si>
    <t>2.0</t>
  </si>
  <si>
    <t>ZAMOK</t>
  </si>
  <si>
    <t>False</t>
  </si>
  <si>
    <t>{abd95081-1de6-4692-b6c5-5567c83edf9d}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</si>
  <si>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</si>
  <si>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</si>
  <si>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</si>
  <si>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</si>
  <si>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</si>
  <si>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</si>
  <si>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</si>
  <si>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</si>
  <si>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28/21/24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</si>
  <si>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</si>
  <si>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</si>
  <si>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Olše-Jablunkov, Písek, km 66.445-68.270, údržba štěrkových lavic</t>
  </si>
  <si>
    <t>KSO:</t>
  </si>
  <si>
    <t/>
  </si>
  <si>
    <t>CC-CZ:</t>
  </si>
  <si>
    <t>Místo:</t>
  </si>
  <si>
    <t>Jablunkov, Písek</t>
  </si>
  <si>
    <t>Datum:</t>
  </si>
  <si>
    <t>23. 3. 2024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</si>
  <si>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</si>
  <si>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</si>
  <si>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</si>
  <si>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</si>
  <si>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</si>
  <si>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</si>
  <si>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</si>
  <si>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</si>
  <si>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</si>
  <si>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Ing. Lepík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</si>
  <si>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</si>
  <si>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</si>
  <si>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</si>
  <si>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</si>
  <si>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</si>
  <si>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</si>
  <si>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</si>
  <si>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</si>
  <si>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</si>
  <si>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</si>
  <si>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</si>
  <si>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</si>
  <si>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</si>
  <si>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</si>
  <si>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</si>
  <si>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</si>
  <si>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</si>
  <si>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</si>
  <si>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</si>
  <si>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</si>
  <si>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</si>
  <si>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</si>
  <si>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</si>
  <si>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</si>
  <si>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</si>
  <si>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</si>
  <si>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</si>
  <si>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</si>
  <si>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</si>
  <si>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</si>
  <si>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</si>
  <si>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</si>
  <si>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</si>
  <si>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</si>
  <si>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</si>
  <si>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</si>
  <si>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</si>
  <si>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</si>
  <si>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</si>
  <si>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</si>
  <si>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</si>
  <si>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</si>
  <si>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Údržba štěrkových lavic</t>
  </si>
  <si>
    <t>STA</t>
  </si>
  <si>
    <t>1</t>
  </si>
  <si>
    <t>{9293d2e7-9a69-4e98-993a-d49830673dc8}</t>
  </si>
  <si>
    <t>2</t>
  </si>
  <si>
    <t>VRN</t>
  </si>
  <si>
    <t>Vedlejší rozpočtové náklady</t>
  </si>
  <si>
    <t>{1ba4df7e-caa1-426a-98c0-ad4e46642692}</t>
  </si>
  <si>
    <t>ornice</t>
  </si>
  <si>
    <t>sejmutá vrstva ornice</t>
  </si>
  <si>
    <t>270</t>
  </si>
  <si>
    <t>výkop</t>
  </si>
  <si>
    <t>vykopávka vodotečí</t>
  </si>
  <si>
    <t>5682,64</t>
  </si>
  <si>
    <t>KRYCÍ LIST SOUPISU PRACÍ</t>
  </si>
  <si>
    <t>výkop_ručně</t>
  </si>
  <si>
    <t>vykopávka ručně</t>
  </si>
  <si>
    <t>5,36</t>
  </si>
  <si>
    <t>panely</t>
  </si>
  <si>
    <t>silniční panely</t>
  </si>
  <si>
    <t>171</t>
  </si>
  <si>
    <t>Objekt:</t>
  </si>
  <si>
    <t>SO 01 - Údržba štěrkových lavic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</si>
  <si>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</si>
  <si>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</si>
  <si>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</si>
  <si>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</si>
  <si>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</si>
  <si>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</si>
  <si>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</si>
  <si>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</si>
  <si>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</si>
  <si>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</si>
  <si>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</si>
  <si>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</si>
  <si>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</si>
  <si>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</si>
  <si>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</si>
  <si>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</si>
  <si>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</si>
  <si>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</si>
  <si>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</si>
  <si>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</si>
  <si>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</si>
  <si>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</si>
  <si>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</si>
  <si>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</si>
  <si>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</si>
  <si>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</si>
  <si>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</si>
  <si>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</si>
  <si>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</si>
  <si>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113107522</t>
  </si>
  <si>
    <t>Odstranění podkladu z kameniva drceného tl přes 100 do 200 mm při překopech strojně pl přes 15 m2</t>
  </si>
  <si>
    <t>m2</t>
  </si>
  <si>
    <t>4</t>
  </si>
  <si>
    <t>1230936936</t>
  </si>
  <si>
    <t>PP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</si>
  <si>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</si>
  <si>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Online PSC</t>
  </si>
  <si>
    <t>https://podminky.urs.cz/item/CS_URS_2024_01/113107522</t>
  </si>
  <si>
    <t>P</t>
  </si>
  <si>
    <t>Poznámka k položce:
Odstranění kameniva z dočasně zpevněného příjezdu k dalšímu využití bez vzniku sutě</t>
  </si>
  <si>
    <t>VV</t>
  </si>
  <si>
    <t xml:space="preserve">"90,0 m x 3,0m" 90,0*3,0 </t>
  </si>
  <si>
    <t>Součet</t>
  </si>
  <si>
    <t>113151111</t>
  </si>
  <si>
    <t>Rozebrání zpevněných ploch ze silničních dílců</t>
  </si>
  <si>
    <t>345450720</t>
  </si>
  <si>
    <t>Rozebírání zpevněných ploch s přemístěním na skládku na vzdálenost do 20 m nebo s naložením na dopravní prostředek ze silničních panelů</t>
  </si>
  <si>
    <t>https://podminky.urs.cz/item/CS_URS_2024_01/113151111</t>
  </si>
  <si>
    <t>Poznámka k položce:
odstranění silničních panelůk dalšímu využitínevznikne suť</t>
  </si>
  <si>
    <t>3</t>
  </si>
  <si>
    <t>113311171</t>
  </si>
  <si>
    <t>Odstranění geotextilií ze základové spáry</t>
  </si>
  <si>
    <t>353459866</t>
  </si>
  <si>
    <t>Odstranění geosyntetik s uložením na vzdálenost do 20 m nebo naložením na dopravní prostředek geotextilie</t>
  </si>
  <si>
    <t>https://podminky.urs.cz/item/CS_URS_2024_01/113311171</t>
  </si>
  <si>
    <t>Poznámka k položce:
Odstranění geotextilie z dočasného zpevnění terénu pro příjezd</t>
  </si>
  <si>
    <t>114203104</t>
  </si>
  <si>
    <t>Rozebrání záhozů a rovnanin na sucho</t>
  </si>
  <si>
    <t>m3</t>
  </si>
  <si>
    <t>-568855540</t>
  </si>
  <si>
    <t>Rozebrání dlažeb nebo záhozů s naložením na dopravní prostředek záhozů, rovnanin a soustřeďovacích staveb provedených na sucho</t>
  </si>
  <si>
    <t>https://podminky.urs.cz/item/CS_URS_2024_01/114203104</t>
  </si>
  <si>
    <t>Poznámka k položce:
rozebrání části prahu z kamenné rovnaniny ve vodním toku Lomná a opětovné vybudování nového opevnění bez vzniku sutě</t>
  </si>
  <si>
    <t>"30,0 m2 x 0,6 m" 30,0*0,6</t>
  </si>
  <si>
    <t>5</t>
  </si>
  <si>
    <t>121151123</t>
  </si>
  <si>
    <t>Sejmutí ornice plochy přes 500 m2 tl vrstvy do 200 mm strojně</t>
  </si>
  <si>
    <t>-1021009565</t>
  </si>
  <si>
    <t>Sejmutí ornice strojně při souvislé ploše přes 500 m2, tl. vrstvy do 200 mm</t>
  </si>
  <si>
    <t>https://podminky.urs.cz/item/CS_URS_2024_01/121151123</t>
  </si>
  <si>
    <t>Poznámka k položce:
sejmutí ornice pro příjezd k brodu č. 4</t>
  </si>
  <si>
    <t>"90,0 m x 3,0 m " 90,0*3,0</t>
  </si>
  <si>
    <t>6</t>
  </si>
  <si>
    <t>124153103</t>
  </si>
  <si>
    <t>Vykopávky pro koryta vodotečí v hornině třídy těžitelnosti I skupiny 1 a 2 objem do 20000 m3 strojně</t>
  </si>
  <si>
    <t>1300929231</t>
  </si>
  <si>
    <t>Vykopávky pro koryta vodotečí strojně v hornině třídy těžitelnosti I skupiny 1 a 2 přes 5 000 do 20 000 m3</t>
  </si>
  <si>
    <t>https://podminky.urs.cz/item/CS_URS_2024_01/124153103</t>
  </si>
  <si>
    <t>"5688 m3 dle výkazu výměr-výkop ručně" 5688,0-výkop_ručně</t>
  </si>
  <si>
    <t>7</t>
  </si>
  <si>
    <t>129001101</t>
  </si>
  <si>
    <t>Příplatek za ztížení odkopávky nebo prokopávky v blízkosti inženýrských sítí</t>
  </si>
  <si>
    <t>-1501837618</t>
  </si>
  <si>
    <t>Příplatek k cenám vykopávek za ztížení vykopávky v blízkosti podzemního vedení nebo výbušnin v horninách jakékoliv třídy</t>
  </si>
  <si>
    <t>https://podminky.urs.cz/item/CS_URS_2024_01/129001101</t>
  </si>
  <si>
    <t>Poznámka k položce:
ruční vykopávky v ochranném pásmu inženýrských sítí</t>
  </si>
  <si>
    <t>"křížení plyn: 1,48 m2 x 2,0 m, opt. kabel: 1,20 m2 x 2,0 m" 1,48*2,0+1,20*2,0</t>
  </si>
  <si>
    <t>8</t>
  </si>
  <si>
    <t>162551107</t>
  </si>
  <si>
    <t>Vodorovné přemístění přes 2 000 do 2500 m výkopku/sypaniny z horniny třídy těžitelnosti I skupiny 1 až 3</t>
  </si>
  <si>
    <t>-1307738748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</si>
  <si>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</si>
  <si>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https://podminky.urs.cz/item/CS_URS_2024_01/162551107</t>
  </si>
  <si>
    <t>Poznámka k položce:
Přesun zeminy z mezideponie na zásyp výmolu ve vodním toku Lomná</t>
  </si>
  <si>
    <t>"700,0 m3" 700,0</t>
  </si>
  <si>
    <t>9</t>
  </si>
  <si>
    <t>162651112</t>
  </si>
  <si>
    <t>Vodorovné přemístění přes 4 000 do 5000 m výkopku/sypaniny z horniny třídy těžitelnosti I skupiny 1 až 3</t>
  </si>
  <si>
    <t>1179108985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</si>
  <si>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</si>
  <si>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https://podminky.urs.cz/item/CS_URS_2024_01/162651112</t>
  </si>
  <si>
    <t>výkop+výkop_ručně</t>
  </si>
  <si>
    <t>10</t>
  </si>
  <si>
    <t>167151111</t>
  </si>
  <si>
    <t>Nakládání výkopku z hornin třídy těžitelnosti I skupiny 1 až 3 přes 100 m3</t>
  </si>
  <si>
    <t>1727181808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</si>
  <si>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</si>
  <si>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</si>
  <si>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Poznámka k položce:
nakládání zeminy z mezideponie a převoz na zásyp výmolu v Lomné</t>
  </si>
  <si>
    <t>11</t>
  </si>
  <si>
    <t>171251101</t>
  </si>
  <si>
    <t>Uložení sypaniny do násypů nezhutněných strojně</t>
  </si>
  <si>
    <t>487829404</t>
  </si>
  <si>
    <t>Uložení sypanin do násypů strojně s rozprostřením sypaniny ve vrstvách a s hrubým urovnáním nezhutněných jakékoliv třídy těžitelnosti</t>
  </si>
  <si>
    <t>https://podminky.urs.cz/item/CS_URS_2024_01/171251101</t>
  </si>
  <si>
    <t>Poznámka k položce:
zásyp výmolu ve vodním toku Lomná</t>
  </si>
  <si>
    <t>181101131</t>
  </si>
  <si>
    <t>Úprava pozemku s rozpojením, přehrnutím, urovnáním a přehrnutím do 20 m zeminy skupiny 3</t>
  </si>
  <si>
    <t>-1802601336</t>
  </si>
  <si>
    <t>Úprava pozemku s rozpojením a přehrnutím včetně urovnání v zemině skupiny 3, s přemístěním na vzdálenost do 20 m</t>
  </si>
  <si>
    <t>https://podminky.urs.cz/item/CS_URS_2024_01/181101131</t>
  </si>
  <si>
    <t>Poznámka k položce:
"načechrání" ploch hlinitoštěrkových lavic po jejich odtěžení</t>
  </si>
  <si>
    <t xml:space="preserve">"plocha štěrkových lavic č. 2-4+6-10 = 12847 m2 - 80% úpravy x hloubka 0,15 cm" </t>
  </si>
  <si>
    <t>12847,0*0,8*0,15</t>
  </si>
  <si>
    <t>13</t>
  </si>
  <si>
    <t>181311103</t>
  </si>
  <si>
    <t>Rozprostření ornice tl vrstvy do 200 mm v rovině nebo ve svahu do 1:5 ručně</t>
  </si>
  <si>
    <t>691524634</t>
  </si>
  <si>
    <t>Rozprostření a urovnání ornice v rovině nebo ve svahu sklonu do 1:5 ručně při souvislé ploše, tl. vrstvy do 200 mm</t>
  </si>
  <si>
    <t>https://podminky.urs.cz/item/CS_URS_2024_01/181311103</t>
  </si>
  <si>
    <t xml:space="preserve">Poznámka k položce:
úprava dočasného příjezdu </t>
  </si>
  <si>
    <t>14</t>
  </si>
  <si>
    <t>171251201</t>
  </si>
  <si>
    <t>Uložení sypaniny na skládky nebo meziskládky</t>
  </si>
  <si>
    <t>1104932887</t>
  </si>
  <si>
    <t>Uložení sypaniny na skládky nebo meziskládky bez hutnění s upravením uložené sypaniny do předepsaného tvaru</t>
  </si>
  <si>
    <t>https://podminky.urs.cz/item/CS_URS_2024_01/171251201</t>
  </si>
  <si>
    <t>Zakládání</t>
  </si>
  <si>
    <t>15</t>
  </si>
  <si>
    <t>213141111</t>
  </si>
  <si>
    <t>Zřízení vrstvy z geotextilie v rovině nebo ve sklonu do 1:5 š do 3 m</t>
  </si>
  <si>
    <t>1046380091</t>
  </si>
  <si>
    <t>Zřízení vrstvy z geotextilie filtrační, separační, odvodňovací, ochranné, výztužné nebo protierozní v rovině nebo ve sklonu do 1:5, šířky do 3 m</t>
  </si>
  <si>
    <t>https://podminky.urs.cz/item/CS_URS_2024_01/213141111</t>
  </si>
  <si>
    <t xml:space="preserve">Poznámka k položce:
zpevnění příjezdu k brodu č.4 </t>
  </si>
  <si>
    <t>"90,0 m x 3,0 m" 90,0*3,0</t>
  </si>
  <si>
    <t>16</t>
  </si>
  <si>
    <t>M</t>
  </si>
  <si>
    <t>69311089</t>
  </si>
  <si>
    <t>geotextilie netkaná separační, ochranná, filtrační, drenážní PES 600g/m2</t>
  </si>
  <si>
    <t>-1189497966</t>
  </si>
  <si>
    <t>270*1,1845 'Přepočtené koeficientem množství</t>
  </si>
  <si>
    <t>17</t>
  </si>
  <si>
    <t>291211111</t>
  </si>
  <si>
    <t>Zřízení plochy ze silničních panelů do lože tl 50 mm z kameniva</t>
  </si>
  <si>
    <t>-2127147739</t>
  </si>
  <si>
    <t>Zřízení zpevněné plochy ze silničních panelů osazených do lože tl. 50 mm z kameniva</t>
  </si>
  <si>
    <t>https://podminky.urs.cz/item/CS_URS_2024_01/291211111</t>
  </si>
  <si>
    <t>Poznámka k položce:
vybudování čtyř zpevněných brodů a překrytí stávajících inženýrských sítí pro přejezd</t>
  </si>
  <si>
    <t>18</t>
  </si>
  <si>
    <t>59381009</t>
  </si>
  <si>
    <t>panel silniční 3,00x1,00x0,15m</t>
  </si>
  <si>
    <t>kus</t>
  </si>
  <si>
    <t>720882533</t>
  </si>
  <si>
    <t xml:space="preserve">Poznámka k položce:
použité silniční panely pro zpevnění brodů a přejezdů (obratoviost 0,3) </t>
  </si>
  <si>
    <t>"brod č.1-9ks panelů, brod č.2-13 ks, brod č.3-11 ks, brod č.4-14 ks" (9+13+11+14)*3,0*1,0</t>
  </si>
  <si>
    <t>"překrytí opt. kabelu: 5 ks panelů, ochrana plynovodu 5 ks. panelů" (5+5)*3,0*1,0</t>
  </si>
  <si>
    <t>Vodorovné konstrukce</t>
  </si>
  <si>
    <t>19</t>
  </si>
  <si>
    <t>462512370</t>
  </si>
  <si>
    <t>Zához z lomového kamene s proštěrkováním z terénu hmotnost přes 200 do 500 kg</t>
  </si>
  <si>
    <t>-719997906</t>
  </si>
  <si>
    <t>Zához z lomového kamene neupraveného záhozového s proštěrkováním z terénu, hmotnosti jednotlivých kamenů přes 200 do 500 kg</t>
  </si>
  <si>
    <t>https://podminky.urs.cz/item/CS_URS_2024_01/462512370</t>
  </si>
  <si>
    <t>Poznámka k položce:
opevnění paty sjezdu do toku v km 67.151</t>
  </si>
  <si>
    <t>"15,0 m2 x 0,8 m" 15,0*0,8</t>
  </si>
  <si>
    <t>20</t>
  </si>
  <si>
    <t>462519003</t>
  </si>
  <si>
    <t>Příplatek za urovnání ploch záhozu z lomového kamene hmotnost přes 200 do 500 kg</t>
  </si>
  <si>
    <t>1496424776</t>
  </si>
  <si>
    <t>Zához z lomového kamene neupraveného záhozového Příplatek k cenám za urovnání viditelných ploch záhozu z kamene, hmotnosti jednotlivých kamenů přes 200 do 500 kg</t>
  </si>
  <si>
    <t>https://podminky.urs.cz/item/CS_URS_2024_01/462519003</t>
  </si>
  <si>
    <t>Poznámka k položce:
urovnání líce kamene</t>
  </si>
  <si>
    <t xml:space="preserve">"15,0 m2" 15,0 </t>
  </si>
  <si>
    <t>463211153R</t>
  </si>
  <si>
    <t>Rovnanina objemu přes 3 m3 ze stávajícího lomového kamene tříděného hmotnosti přes 200 do 500 kg s urovnáním líce</t>
  </si>
  <si>
    <t>1153010434</t>
  </si>
  <si>
    <t>Poznámka k položce:
oprava části prahu ve vodním toku Lomná z kamenné rovnaniny</t>
  </si>
  <si>
    <t>"30,0 m2 x 0,6 " 30,0*0,6</t>
  </si>
  <si>
    <t>Komunikace pozemní</t>
  </si>
  <si>
    <t>22</t>
  </si>
  <si>
    <t>564651011</t>
  </si>
  <si>
    <t>Podklad z kameniva hrubého drceného vel. 63-125 mm plochy do 100 m2 tl 150 mm</t>
  </si>
  <si>
    <t>-1910194714</t>
  </si>
  <si>
    <t>Podklad z kameniva hrubého drceného vel. 63-125 mm, s rozprostřením a zhutněním plochy jednotlivě do 100 m2, po zhutnění tl. 150 mm</t>
  </si>
  <si>
    <t>https://podminky.urs.cz/item/CS_URS_2024_01/564651011</t>
  </si>
  <si>
    <t>Poznámka k položce:
zpevnění příjezdu k brodu č. 4</t>
  </si>
  <si>
    <t>"90,0 m x 3,0 m2" 90,0*3,0</t>
  </si>
  <si>
    <t>997</t>
  </si>
  <si>
    <t>Přesun sutě</t>
  </si>
  <si>
    <t>23</t>
  </si>
  <si>
    <t>997002511</t>
  </si>
  <si>
    <t>Vodorovné přemístění suti a vybouraných hmot bez naložení ale se složením a urovnáním do 1 km</t>
  </si>
  <si>
    <t>t</t>
  </si>
  <si>
    <t>-1546287377</t>
  </si>
  <si>
    <t>Vodorovné přemístění suti a vybouraných hmot bez naložení, se složením a hrubým urovnáním na vzdálenost do 1 km</t>
  </si>
  <si>
    <t>https://podminky.urs.cz/item/CS_URS_2024_01/997002511</t>
  </si>
  <si>
    <t>24</t>
  </si>
  <si>
    <t>997002519</t>
  </si>
  <si>
    <t>Příplatek ZKD 1 km přemístění suti a vybouraných hmot</t>
  </si>
  <si>
    <t>1886707510</t>
  </si>
  <si>
    <t>Vodorovné přemístění suti a vybouraných hmot bez naložení, se složením a hrubým urovnáním Příplatek k ceně za každý další započatý 1 km přes 1 km</t>
  </si>
  <si>
    <t>https://podminky.urs.cz/item/CS_URS_2024_01/997002519</t>
  </si>
  <si>
    <t>Poznámka k položce:
Přesun suti na skládku do 50 km</t>
  </si>
  <si>
    <t>0,597*49 'Přepočtené koeficientem množství</t>
  </si>
  <si>
    <t>25</t>
  </si>
  <si>
    <t>997013631</t>
  </si>
  <si>
    <t>Poplatek za uložení na skládce (skládkovné) stavebního odpadu směsného kód odpadu 17 09 04</t>
  </si>
  <si>
    <t>592295413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</si>
  <si>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</si>
  <si>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</si>
  <si>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</si>
  <si>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</si>
  <si>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26</t>
  </si>
  <si>
    <t>998332011</t>
  </si>
  <si>
    <t>Přesun hmot pro úpravy vodních toků a kanály</t>
  </si>
  <si>
    <t>-1906985055</t>
  </si>
  <si>
    <t>Přesun hmot pro úpravy vodních toků a kanály, hráze rybníků apod. dopravní vzdálenost do 500 m</t>
  </si>
  <si>
    <t>https://podminky.urs.cz/item/CS_URS_2024_01/998332011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</si>
  <si>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</si>
  <si>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</si>
  <si>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</si>
  <si>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</si>
  <si>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</si>
  <si>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</si>
  <si>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</si>
  <si>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</si>
  <si>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</si>
  <si>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</si>
  <si>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</si>
  <si>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</si>
  <si>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1304599993</t>
  </si>
  <si>
    <t>https://podminky.urs.cz/item/CS_URS_2024_01/012103000</t>
  </si>
  <si>
    <t>Poznámka k položce:
výškové vytýčení stavby</t>
  </si>
  <si>
    <t>012303000</t>
  </si>
  <si>
    <t>Geodetické práce po výstavbě</t>
  </si>
  <si>
    <t>-1711031302</t>
  </si>
  <si>
    <t>https://podminky.urs.cz/item/CS_URS_2024_01/012303000</t>
  </si>
  <si>
    <t>Poznámka k položce:
Geodetické zaměření skutečného provedení údržby štěrkových lavic</t>
  </si>
  <si>
    <t>013254000</t>
  </si>
  <si>
    <t>Dokumentace skutečného provedení stavby</t>
  </si>
  <si>
    <t>-159816153</t>
  </si>
  <si>
    <t>https://podminky.urs.cz/item/CS_URS_2024_01/013254000</t>
  </si>
  <si>
    <t>Poznámka k položce:
Dokumentace skutečného provedení údržby štěrkových lavic</t>
  </si>
  <si>
    <t>VRN2</t>
  </si>
  <si>
    <t>Příprava staveniště</t>
  </si>
  <si>
    <t>021203000</t>
  </si>
  <si>
    <t>Stěhování přírodních hodnot</t>
  </si>
  <si>
    <t>-1179931967</t>
  </si>
  <si>
    <t>https://podminky.urs.cz/item/CS_URS_2024_01/021203000</t>
  </si>
  <si>
    <t>Poznámka k položce:
několikanásobný záchranný odlov a přesun ryb v řece Olši a Lomné</t>
  </si>
  <si>
    <t>VRN3</t>
  </si>
  <si>
    <t>Zařízení staveniště</t>
  </si>
  <si>
    <t>032803000</t>
  </si>
  <si>
    <t>Ostatní vybavení staveniště</t>
  </si>
  <si>
    <t>-1680221251</t>
  </si>
  <si>
    <t>https://podminky.urs.cz/item/CS_URS_2024_01/032803000</t>
  </si>
  <si>
    <t>Poznámka k položce:
náklady na nornou stěnu</t>
  </si>
  <si>
    <t>034303000</t>
  </si>
  <si>
    <t>Dopravní značení na staveništi</t>
  </si>
  <si>
    <t>1588527652</t>
  </si>
  <si>
    <t>https://podminky.urs.cz/item/CS_URS_2024_01/034303000</t>
  </si>
  <si>
    <t>Poznámka k položce:
dopravní značení na místě vjezdu a výjezdu na/z staveniště</t>
  </si>
  <si>
    <t>034503000</t>
  </si>
  <si>
    <t>Informační tabule na staveništi</t>
  </si>
  <si>
    <t>-719333871</t>
  </si>
  <si>
    <t>https://podminky.urs.cz/item/CS_URS_2024_01/034503000</t>
  </si>
  <si>
    <t>039203000</t>
  </si>
  <si>
    <t>Úprava terénu po zrušení zařízení staveniště</t>
  </si>
  <si>
    <t>-1027377284</t>
  </si>
  <si>
    <t>https://podminky.urs.cz/item/CS_URS_2024_01/039203000</t>
  </si>
  <si>
    <t>Poznámka k položce:
úprava terénu obvodu staveniště do původního stavu</t>
  </si>
  <si>
    <t>VRN4</t>
  </si>
  <si>
    <t>Inženýrská činnost</t>
  </si>
  <si>
    <t>044003000</t>
  </si>
  <si>
    <t>Revize dočasných objektů nebo zařízení staveniště</t>
  </si>
  <si>
    <t>-203027622</t>
  </si>
  <si>
    <t>https://podminky.urs.cz/item/CS_URS_2024_01/044003000</t>
  </si>
  <si>
    <t xml:space="preserve">Poznámka k položce:
vyhotovení pasportu příjezdové komunikace a fotodokumentace stávajícího stavu              </t>
  </si>
  <si>
    <t>VRN9</t>
  </si>
  <si>
    <t>Ostatní náklady</t>
  </si>
  <si>
    <t>091704000</t>
  </si>
  <si>
    <t>Náklady na údržbu</t>
  </si>
  <si>
    <t>230618808</t>
  </si>
  <si>
    <t>https://podminky.urs.cz/item/CS_URS_2024_01/091704000</t>
  </si>
  <si>
    <t>Poznámka k položce:
náklady na čištění komunikací</t>
  </si>
  <si>
    <t>SEZNAM FIGUR</t>
  </si>
  <si>
    <t>Výměra</t>
  </si>
  <si>
    <t xml:space="preserve"> SO 01</t>
  </si>
  <si>
    <t>keře</t>
  </si>
  <si>
    <t>keřový porost</t>
  </si>
  <si>
    <t>Použití figury:</t>
  </si>
  <si>
    <t>panel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</si>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</sst>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522" TargetMode="External" /><Relationship Id="rId2" Type="http://schemas.openxmlformats.org/officeDocument/2006/relationships/hyperlink" Target="https://podminky.urs.cz/item/CS_URS_2024_01/113151111" TargetMode="External" /><Relationship Id="rId3" Type="http://schemas.openxmlformats.org/officeDocument/2006/relationships/hyperlink" Target="https://podminky.urs.cz/item/CS_URS_2024_01/113311171" TargetMode="External" /><Relationship Id="rId4" Type="http://schemas.openxmlformats.org/officeDocument/2006/relationships/hyperlink" Target="https://podminky.urs.cz/item/CS_URS_2024_01/114203104" TargetMode="External" /><Relationship Id="rId5" Type="http://schemas.openxmlformats.org/officeDocument/2006/relationships/hyperlink" Target="https://podminky.urs.cz/item/CS_URS_2024_01/121151123" TargetMode="External" /><Relationship Id="rId6" Type="http://schemas.openxmlformats.org/officeDocument/2006/relationships/hyperlink" Target="https://podminky.urs.cz/item/CS_URS_2024_01/124153103" TargetMode="External" /><Relationship Id="rId7" Type="http://schemas.openxmlformats.org/officeDocument/2006/relationships/hyperlink" Target="https://podminky.urs.cz/item/CS_URS_2024_01/129001101" TargetMode="External" /><Relationship Id="rId8" Type="http://schemas.openxmlformats.org/officeDocument/2006/relationships/hyperlink" Target="https://podminky.urs.cz/item/CS_URS_2024_01/162551107" TargetMode="External" /><Relationship Id="rId9" Type="http://schemas.openxmlformats.org/officeDocument/2006/relationships/hyperlink" Target="https://podminky.urs.cz/item/CS_URS_2024_01/162651112" TargetMode="External" /><Relationship Id="rId10" Type="http://schemas.openxmlformats.org/officeDocument/2006/relationships/hyperlink" Target="https://podminky.urs.cz/item/CS_URS_2024_01/167151111" TargetMode="External" /><Relationship Id="rId11" Type="http://schemas.openxmlformats.org/officeDocument/2006/relationships/hyperlink" Target="https://podminky.urs.cz/item/CS_URS_2024_01/171251101" TargetMode="External" /><Relationship Id="rId12" Type="http://schemas.openxmlformats.org/officeDocument/2006/relationships/hyperlink" Target="https://podminky.urs.cz/item/CS_URS_2024_01/181101131" TargetMode="External" /><Relationship Id="rId13" Type="http://schemas.openxmlformats.org/officeDocument/2006/relationships/hyperlink" Target="https://podminky.urs.cz/item/CS_URS_2024_01/181311103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213141111" TargetMode="External" /><Relationship Id="rId16" Type="http://schemas.openxmlformats.org/officeDocument/2006/relationships/hyperlink" Target="https://podminky.urs.cz/item/CS_URS_2024_01/291211111" TargetMode="External" /><Relationship Id="rId17" Type="http://schemas.openxmlformats.org/officeDocument/2006/relationships/hyperlink" Target="https://podminky.urs.cz/item/CS_URS_2024_01/462512370" TargetMode="External" /><Relationship Id="rId18" Type="http://schemas.openxmlformats.org/officeDocument/2006/relationships/hyperlink" Target="https://podminky.urs.cz/item/CS_URS_2024_01/462519003" TargetMode="External" /><Relationship Id="rId19" Type="http://schemas.openxmlformats.org/officeDocument/2006/relationships/hyperlink" Target="https://podminky.urs.cz/item/CS_URS_2024_01/564651011" TargetMode="External" /><Relationship Id="rId20" Type="http://schemas.openxmlformats.org/officeDocument/2006/relationships/hyperlink" Target="https://podminky.urs.cz/item/CS_URS_2024_01/997002511" TargetMode="External" /><Relationship Id="rId21" Type="http://schemas.openxmlformats.org/officeDocument/2006/relationships/hyperlink" Target="https://podminky.urs.cz/item/CS_URS_2024_01/997002519" TargetMode="External" /><Relationship Id="rId22" Type="http://schemas.openxmlformats.org/officeDocument/2006/relationships/hyperlink" Target="https://podminky.urs.cz/item/CS_URS_2024_01/997013631" TargetMode="External" /><Relationship Id="rId23" Type="http://schemas.openxmlformats.org/officeDocument/2006/relationships/hyperlink" Target="https://podminky.urs.cz/item/CS_URS_2024_01/998332011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103000" TargetMode="External" /><Relationship Id="rId2" Type="http://schemas.openxmlformats.org/officeDocument/2006/relationships/hyperlink" Target="https://podminky.urs.cz/item/CS_URS_2024_01/012303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21203000" TargetMode="External" /><Relationship Id="rId5" Type="http://schemas.openxmlformats.org/officeDocument/2006/relationships/hyperlink" Target="https://podminky.urs.cz/item/CS_URS_2024_01/032803000" TargetMode="External" /><Relationship Id="rId6" Type="http://schemas.openxmlformats.org/officeDocument/2006/relationships/hyperlink" Target="https://podminky.urs.cz/item/CS_URS_2024_01/034303000" TargetMode="External" /><Relationship Id="rId7" Type="http://schemas.openxmlformats.org/officeDocument/2006/relationships/hyperlink" Target="https://podminky.urs.cz/item/CS_URS_2024_01/034503000" TargetMode="External" /><Relationship Id="rId8" Type="http://schemas.openxmlformats.org/officeDocument/2006/relationships/hyperlink" Target="https://podminky.urs.cz/item/CS_URS_2024_01/039203000" TargetMode="External" /><Relationship Id="rId9" Type="http://schemas.openxmlformats.org/officeDocument/2006/relationships/hyperlink" Target="https://podminky.urs.cz/item/CS_URS_2024_01/044003000" TargetMode="External" /><Relationship Id="rId10" Type="http://schemas.openxmlformats.org/officeDocument/2006/relationships/hyperlink" Target="https://podminky.urs.cz/item/CS_URS_2024_01/091704000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28/21/24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Olše-Jablunkov, Písek, km 66.445-68.270, údržba štěrkových lavic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Jablunkov, Písek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23. 3. 2024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>Ing. Lepík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Údržba štěrkových...'!J30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'SO 01 - Údržba štěrkových...'!P86</f>
        <v>0</v>
      </c>
      <c r="AV55" s="122">
        <f>'SO 01 - Údržba štěrkových...'!J33</f>
        <v>0</v>
      </c>
      <c r="AW55" s="122">
        <f>'SO 01 - Údržba štěrkových...'!J34</f>
        <v>0</v>
      </c>
      <c r="AX55" s="122">
        <f>'SO 01 - Údržba štěrkových...'!J35</f>
        <v>0</v>
      </c>
      <c r="AY55" s="122">
        <f>'SO 01 - Údržba štěrkových...'!J36</f>
        <v>0</v>
      </c>
      <c r="AZ55" s="122">
        <f>'SO 01 - Údržba štěrkových...'!F33</f>
        <v>0</v>
      </c>
      <c r="BA55" s="122">
        <f>'SO 01 - Údržba štěrkových...'!F34</f>
        <v>0</v>
      </c>
      <c r="BB55" s="122">
        <f>'SO 01 - Údržba štěrkových...'!F35</f>
        <v>0</v>
      </c>
      <c r="BC55" s="122">
        <f>'SO 01 - Údržba štěrkových...'!F36</f>
        <v>0</v>
      </c>
      <c r="BD55" s="124">
        <f>'SO 01 - Údržba štěrkových...'!F37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6.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'VRN - Vedlejší rozpočtové...'!J30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6">
        <v>0</v>
      </c>
      <c r="AT56" s="127">
        <f>ROUND(SUM(AV56:AW56),2)</f>
        <v>0</v>
      </c>
      <c r="AU56" s="128">
        <f>'VRN - Vedlejší rozpočtové...'!P85</f>
        <v>0</v>
      </c>
      <c r="AV56" s="127">
        <f>'VRN - Vedlejší rozpočtové...'!J33</f>
        <v>0</v>
      </c>
      <c r="AW56" s="127">
        <f>'VRN - Vedlejší rozpočtové...'!J34</f>
        <v>0</v>
      </c>
      <c r="AX56" s="127">
        <f>'VRN - Vedlejší rozpočtové...'!J35</f>
        <v>0</v>
      </c>
      <c r="AY56" s="127">
        <f>'VRN - Vedlejší rozpočtové...'!J36</f>
        <v>0</v>
      </c>
      <c r="AZ56" s="127">
        <f>'VRN - Vedlejší rozpočtové...'!F33</f>
        <v>0</v>
      </c>
      <c r="BA56" s="127">
        <f>'VRN - Vedlejší rozpočtové...'!F34</f>
        <v>0</v>
      </c>
      <c r="BB56" s="127">
        <f>'VRN - Vedlejší rozpočtové...'!F35</f>
        <v>0</v>
      </c>
      <c r="BC56" s="127">
        <f>'VRN - Vedlejší rozpočtové...'!F36</f>
        <v>0</v>
      </c>
      <c r="BD56" s="129">
        <f>'VRN - Vedlejší rozpočtové...'!F37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Údržba štěrkových...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  <c r="AZ2" s="130" t="s">
        <v>85</v>
      </c>
      <c r="BA2" s="130" t="s">
        <v>86</v>
      </c>
      <c r="BB2" s="130" t="s">
        <v>19</v>
      </c>
      <c r="BC2" s="130" t="s">
        <v>87</v>
      </c>
      <c r="BD2" s="130" t="s">
        <v>81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81</v>
      </c>
      <c r="AZ3" s="130" t="s">
        <v>88</v>
      </c>
      <c r="BA3" s="130" t="s">
        <v>89</v>
      </c>
      <c r="BB3" s="130" t="s">
        <v>19</v>
      </c>
      <c r="BC3" s="130" t="s">
        <v>90</v>
      </c>
      <c r="BD3" s="130" t="s">
        <v>81</v>
      </c>
    </row>
    <row r="4" spans="2:56" s="1" customFormat="1" ht="24.95" customHeight="1">
      <c r="B4" s="22"/>
      <c r="D4" s="133" t="s">
        <v>91</v>
      </c>
      <c r="L4" s="22"/>
      <c r="M4" s="134" t="s">
        <v>10</v>
      </c>
      <c r="AT4" s="19" t="s">
        <v>4</v>
      </c>
      <c r="AZ4" s="130" t="s">
        <v>92</v>
      </c>
      <c r="BA4" s="130" t="s">
        <v>93</v>
      </c>
      <c r="BB4" s="130" t="s">
        <v>19</v>
      </c>
      <c r="BC4" s="130" t="s">
        <v>94</v>
      </c>
      <c r="BD4" s="130" t="s">
        <v>81</v>
      </c>
    </row>
    <row r="5" spans="2:56" s="1" customFormat="1" ht="6.95" customHeight="1">
      <c r="B5" s="22"/>
      <c r="L5" s="22"/>
      <c r="AZ5" s="130" t="s">
        <v>95</v>
      </c>
      <c r="BA5" s="130" t="s">
        <v>96</v>
      </c>
      <c r="BB5" s="130" t="s">
        <v>19</v>
      </c>
      <c r="BC5" s="130" t="s">
        <v>97</v>
      </c>
      <c r="BD5" s="130" t="s">
        <v>81</v>
      </c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Olše-Jablunkov, Písek, km 66.445-68.270, údržba štěrkových lavic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98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99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23. 3. 2024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35" t="s">
        <v>28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tr">
        <f>IF('Rekapitulace stavby'!AN16="","",'Rekapitulace stavby'!AN16)</f>
        <v/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tr">
        <f>IF('Rekapitulace stavby'!E17="","",'Rekapitulace stavby'!E17)</f>
        <v xml:space="preserve"> </v>
      </c>
      <c r="F21" s="40"/>
      <c r="G21" s="40"/>
      <c r="H21" s="40"/>
      <c r="I21" s="135" t="s">
        <v>28</v>
      </c>
      <c r="J21" s="139" t="str">
        <f>IF('Rekapitulace stavby'!AN17="","",'Rekapitulace stavby'!AN17)</f>
        <v/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33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35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147">
        <f>ROUND(J86,2)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39</v>
      </c>
      <c r="G32" s="40"/>
      <c r="H32" s="40"/>
      <c r="I32" s="148" t="s">
        <v>38</v>
      </c>
      <c r="J32" s="148" t="s">
        <v>40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41</v>
      </c>
      <c r="E33" s="135" t="s">
        <v>42</v>
      </c>
      <c r="F33" s="150">
        <f>ROUND((SUM(BE86:BE228)),2)</f>
        <v>0</v>
      </c>
      <c r="G33" s="40"/>
      <c r="H33" s="40"/>
      <c r="I33" s="151">
        <v>0.21</v>
      </c>
      <c r="J33" s="150">
        <f>ROUND(((SUM(BE86:BE228))*I33),2)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43</v>
      </c>
      <c r="F34" s="150">
        <f>ROUND((SUM(BF86:BF228)),2)</f>
        <v>0</v>
      </c>
      <c r="G34" s="40"/>
      <c r="H34" s="40"/>
      <c r="I34" s="151">
        <v>0.12</v>
      </c>
      <c r="J34" s="150">
        <f>ROUND(((SUM(BF86:BF228))*I34),2)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44</v>
      </c>
      <c r="F35" s="150">
        <f>ROUND((SUM(BG86:BG228)),2)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45</v>
      </c>
      <c r="F36" s="150">
        <f>ROUND((SUM(BH86:BH228)),2)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46</v>
      </c>
      <c r="F37" s="150">
        <f>ROUND((SUM(BI86:BI228)),2)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Olše-Jablunkov, Písek, km 66.445-68.270, údržba štěrkových lavic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Údržba štěrkových lavic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Jablunkov, Písek</v>
      </c>
      <c r="G52" s="42"/>
      <c r="H52" s="42"/>
      <c r="I52" s="34" t="s">
        <v>23</v>
      </c>
      <c r="J52" s="74" t="str">
        <f>IF(J12="","",J12)</f>
        <v>23. 3. 2024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Ing. Lepík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69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8"/>
      <c r="C60" s="169"/>
      <c r="D60" s="170" t="s">
        <v>104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105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106</v>
      </c>
      <c r="E62" s="177"/>
      <c r="F62" s="177"/>
      <c r="G62" s="177"/>
      <c r="H62" s="177"/>
      <c r="I62" s="177"/>
      <c r="J62" s="178">
        <f>J168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107</v>
      </c>
      <c r="E63" s="177"/>
      <c r="F63" s="177"/>
      <c r="G63" s="177"/>
      <c r="H63" s="177"/>
      <c r="I63" s="177"/>
      <c r="J63" s="178">
        <f>J188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108</v>
      </c>
      <c r="E64" s="177"/>
      <c r="F64" s="177"/>
      <c r="G64" s="177"/>
      <c r="H64" s="177"/>
      <c r="I64" s="177"/>
      <c r="J64" s="178">
        <f>J206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109</v>
      </c>
      <c r="E65" s="177"/>
      <c r="F65" s="177"/>
      <c r="G65" s="177"/>
      <c r="H65" s="177"/>
      <c r="I65" s="177"/>
      <c r="J65" s="178">
        <f>J213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110</v>
      </c>
      <c r="E66" s="177"/>
      <c r="F66" s="177"/>
      <c r="G66" s="177"/>
      <c r="H66" s="177"/>
      <c r="I66" s="177"/>
      <c r="J66" s="178">
        <f>J225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111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3" t="str">
        <f>E7</f>
        <v>Olše-Jablunkov, Písek, km 66.445-68.270, údržba štěrkových lavic</v>
      </c>
      <c r="F76" s="34"/>
      <c r="G76" s="34"/>
      <c r="H76" s="34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98</v>
      </c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01 - Údržba štěrkových lavic</v>
      </c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Jablunkov, Písek</v>
      </c>
      <c r="G80" s="42"/>
      <c r="H80" s="42"/>
      <c r="I80" s="34" t="s">
        <v>23</v>
      </c>
      <c r="J80" s="74" t="str">
        <f>IF(J12="","",J12)</f>
        <v>23. 3. 2024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31</v>
      </c>
      <c r="J82" s="38" t="str">
        <f>E21</f>
        <v xml:space="preserve"> 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33</v>
      </c>
      <c r="J83" s="38" t="str">
        <f>E24</f>
        <v>Ing. Lepík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0"/>
      <c r="B85" s="181"/>
      <c r="C85" s="182" t="s">
        <v>112</v>
      </c>
      <c r="D85" s="183" t="s">
        <v>56</v>
      </c>
      <c r="E85" s="183" t="s">
        <v>52</v>
      </c>
      <c r="F85" s="183" t="s">
        <v>53</v>
      </c>
      <c r="G85" s="183" t="s">
        <v>113</v>
      </c>
      <c r="H85" s="183" t="s">
        <v>114</v>
      </c>
      <c r="I85" s="183" t="s">
        <v>115</v>
      </c>
      <c r="J85" s="184" t="s">
        <v>102</v>
      </c>
      <c r="K85" s="185" t="s">
        <v>116</v>
      </c>
      <c r="L85" s="186"/>
      <c r="M85" s="94" t="s">
        <v>19</v>
      </c>
      <c r="N85" s="95" t="s">
        <v>41</v>
      </c>
      <c r="O85" s="95" t="s">
        <v>117</v>
      </c>
      <c r="P85" s="95" t="s">
        <v>118</v>
      </c>
      <c r="Q85" s="95" t="s">
        <v>119</v>
      </c>
      <c r="R85" s="95" t="s">
        <v>120</v>
      </c>
      <c r="S85" s="95" t="s">
        <v>121</v>
      </c>
      <c r="T85" s="96" t="s">
        <v>122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0"/>
      <c r="B86" s="41"/>
      <c r="C86" s="101" t="s">
        <v>123</v>
      </c>
      <c r="D86" s="42"/>
      <c r="E86" s="42"/>
      <c r="F86" s="42"/>
      <c r="G86" s="42"/>
      <c r="H86" s="42"/>
      <c r="I86" s="42"/>
      <c r="J86" s="187">
        <f>BK86</f>
        <v>0</v>
      </c>
      <c r="K86" s="42"/>
      <c r="L86" s="46"/>
      <c r="M86" s="97"/>
      <c r="N86" s="188"/>
      <c r="O86" s="98"/>
      <c r="P86" s="189">
        <f>P87</f>
        <v>0</v>
      </c>
      <c r="Q86" s="98"/>
      <c r="R86" s="189">
        <f>R87</f>
        <v>318.147849</v>
      </c>
      <c r="S86" s="98"/>
      <c r="T86" s="190">
        <f>T87</f>
        <v>0.5968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70</v>
      </c>
      <c r="AU86" s="19" t="s">
        <v>103</v>
      </c>
      <c r="BK86" s="191">
        <f>BK87</f>
        <v>0</v>
      </c>
    </row>
    <row r="87" spans="1:63" s="12" customFormat="1" ht="25.9" customHeight="1">
      <c r="A87" s="12"/>
      <c r="B87" s="192"/>
      <c r="C87" s="193"/>
      <c r="D87" s="194" t="s">
        <v>70</v>
      </c>
      <c r="E87" s="195" t="s">
        <v>124</v>
      </c>
      <c r="F87" s="195" t="s">
        <v>125</v>
      </c>
      <c r="G87" s="193"/>
      <c r="H87" s="193"/>
      <c r="I87" s="196"/>
      <c r="J87" s="197">
        <f>BK87</f>
        <v>0</v>
      </c>
      <c r="K87" s="193"/>
      <c r="L87" s="198"/>
      <c r="M87" s="199"/>
      <c r="N87" s="200"/>
      <c r="O87" s="200"/>
      <c r="P87" s="201">
        <f>P88+P168+P188+P206+P213+P225</f>
        <v>0</v>
      </c>
      <c r="Q87" s="200"/>
      <c r="R87" s="201">
        <f>R88+R168+R188+R206+R213+R225</f>
        <v>318.147849</v>
      </c>
      <c r="S87" s="200"/>
      <c r="T87" s="202">
        <f>T88+T168+T188+T206+T213+T225</f>
        <v>0.5968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3" t="s">
        <v>79</v>
      </c>
      <c r="AT87" s="204" t="s">
        <v>70</v>
      </c>
      <c r="AU87" s="204" t="s">
        <v>71</v>
      </c>
      <c r="AY87" s="203" t="s">
        <v>126</v>
      </c>
      <c r="BK87" s="205">
        <f>BK88+BK168+BK188+BK206+BK213+BK225</f>
        <v>0</v>
      </c>
    </row>
    <row r="88" spans="1:63" s="12" customFormat="1" ht="22.8" customHeight="1">
      <c r="A88" s="12"/>
      <c r="B88" s="192"/>
      <c r="C88" s="193"/>
      <c r="D88" s="194" t="s">
        <v>70</v>
      </c>
      <c r="E88" s="206" t="s">
        <v>79</v>
      </c>
      <c r="F88" s="206" t="s">
        <v>127</v>
      </c>
      <c r="G88" s="193"/>
      <c r="H88" s="193"/>
      <c r="I88" s="196"/>
      <c r="J88" s="207">
        <f>BK88</f>
        <v>0</v>
      </c>
      <c r="K88" s="193"/>
      <c r="L88" s="198"/>
      <c r="M88" s="199"/>
      <c r="N88" s="200"/>
      <c r="O88" s="200"/>
      <c r="P88" s="201">
        <f>SUM(P89:P167)</f>
        <v>0</v>
      </c>
      <c r="Q88" s="200"/>
      <c r="R88" s="201">
        <f>SUM(R89:R167)</f>
        <v>0</v>
      </c>
      <c r="S88" s="200"/>
      <c r="T88" s="202">
        <f>SUM(T89:T167)</f>
        <v>0.5968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79</v>
      </c>
      <c r="AT88" s="204" t="s">
        <v>70</v>
      </c>
      <c r="AU88" s="204" t="s">
        <v>79</v>
      </c>
      <c r="AY88" s="203" t="s">
        <v>126</v>
      </c>
      <c r="BK88" s="205">
        <f>SUM(BK89:BK167)</f>
        <v>0</v>
      </c>
    </row>
    <row r="89" spans="1:65" s="2" customFormat="1" ht="33" customHeight="1">
      <c r="A89" s="40"/>
      <c r="B89" s="41"/>
      <c r="C89" s="208" t="s">
        <v>79</v>
      </c>
      <c r="D89" s="208" t="s">
        <v>128</v>
      </c>
      <c r="E89" s="209" t="s">
        <v>129</v>
      </c>
      <c r="F89" s="210" t="s">
        <v>130</v>
      </c>
      <c r="G89" s="211" t="s">
        <v>131</v>
      </c>
      <c r="H89" s="212">
        <v>270</v>
      </c>
      <c r="I89" s="213"/>
      <c r="J89" s="214">
        <f>ROUND(I89*H89,2)</f>
        <v>0</v>
      </c>
      <c r="K89" s="215"/>
      <c r="L89" s="46"/>
      <c r="M89" s="216" t="s">
        <v>19</v>
      </c>
      <c r="N89" s="217" t="s">
        <v>42</v>
      </c>
      <c r="O89" s="86"/>
      <c r="P89" s="218">
        <f>O89*H89</f>
        <v>0</v>
      </c>
      <c r="Q89" s="218">
        <v>0</v>
      </c>
      <c r="R89" s="218">
        <f>Q89*H89</f>
        <v>0</v>
      </c>
      <c r="S89" s="218">
        <v>0</v>
      </c>
      <c r="T89" s="21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0" t="s">
        <v>132</v>
      </c>
      <c r="AT89" s="220" t="s">
        <v>128</v>
      </c>
      <c r="AU89" s="220" t="s">
        <v>81</v>
      </c>
      <c r="AY89" s="19" t="s">
        <v>126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19" t="s">
        <v>79</v>
      </c>
      <c r="BK89" s="221">
        <f>ROUND(I89*H89,2)</f>
        <v>0</v>
      </c>
      <c r="BL89" s="19" t="s">
        <v>132</v>
      </c>
      <c r="BM89" s="220" t="s">
        <v>133</v>
      </c>
    </row>
    <row r="90" spans="1:47" s="2" customFormat="1" ht="12">
      <c r="A90" s="40"/>
      <c r="B90" s="41"/>
      <c r="C90" s="42"/>
      <c r="D90" s="222" t="s">
        <v>134</v>
      </c>
      <c r="E90" s="42"/>
      <c r="F90" s="223" t="s">
        <v>135</v>
      </c>
      <c r="G90" s="42"/>
      <c r="H90" s="42"/>
      <c r="I90" s="224"/>
      <c r="J90" s="42"/>
      <c r="K90" s="42"/>
      <c r="L90" s="46"/>
      <c r="M90" s="225"/>
      <c r="N90" s="22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134</v>
      </c>
      <c r="AU90" s="19" t="s">
        <v>81</v>
      </c>
    </row>
    <row r="91" spans="1:47" s="2" customFormat="1" ht="12">
      <c r="A91" s="40"/>
      <c r="B91" s="41"/>
      <c r="C91" s="42"/>
      <c r="D91" s="227" t="s">
        <v>136</v>
      </c>
      <c r="E91" s="42"/>
      <c r="F91" s="228" t="s">
        <v>137</v>
      </c>
      <c r="G91" s="42"/>
      <c r="H91" s="42"/>
      <c r="I91" s="224"/>
      <c r="J91" s="42"/>
      <c r="K91" s="42"/>
      <c r="L91" s="46"/>
      <c r="M91" s="225"/>
      <c r="N91" s="22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136</v>
      </c>
      <c r="AU91" s="19" t="s">
        <v>81</v>
      </c>
    </row>
    <row r="92" spans="1:47" s="2" customFormat="1" ht="12">
      <c r="A92" s="40"/>
      <c r="B92" s="41"/>
      <c r="C92" s="42"/>
      <c r="D92" s="222" t="s">
        <v>138</v>
      </c>
      <c r="E92" s="42"/>
      <c r="F92" s="229" t="s">
        <v>139</v>
      </c>
      <c r="G92" s="42"/>
      <c r="H92" s="42"/>
      <c r="I92" s="224"/>
      <c r="J92" s="42"/>
      <c r="K92" s="42"/>
      <c r="L92" s="46"/>
      <c r="M92" s="225"/>
      <c r="N92" s="226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138</v>
      </c>
      <c r="AU92" s="19" t="s">
        <v>81</v>
      </c>
    </row>
    <row r="93" spans="1:51" s="13" customFormat="1" ht="12">
      <c r="A93" s="13"/>
      <c r="B93" s="230"/>
      <c r="C93" s="231"/>
      <c r="D93" s="222" t="s">
        <v>140</v>
      </c>
      <c r="E93" s="232" t="s">
        <v>19</v>
      </c>
      <c r="F93" s="233" t="s">
        <v>141</v>
      </c>
      <c r="G93" s="231"/>
      <c r="H93" s="234">
        <v>270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140</v>
      </c>
      <c r="AU93" s="240" t="s">
        <v>81</v>
      </c>
      <c r="AV93" s="13" t="s">
        <v>81</v>
      </c>
      <c r="AW93" s="13" t="s">
        <v>32</v>
      </c>
      <c r="AX93" s="13" t="s">
        <v>71</v>
      </c>
      <c r="AY93" s="240" t="s">
        <v>126</v>
      </c>
    </row>
    <row r="94" spans="1:51" s="14" customFormat="1" ht="12">
      <c r="A94" s="14"/>
      <c r="B94" s="241"/>
      <c r="C94" s="242"/>
      <c r="D94" s="222" t="s">
        <v>140</v>
      </c>
      <c r="E94" s="243" t="s">
        <v>19</v>
      </c>
      <c r="F94" s="244" t="s">
        <v>142</v>
      </c>
      <c r="G94" s="242"/>
      <c r="H94" s="245">
        <v>270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140</v>
      </c>
      <c r="AU94" s="251" t="s">
        <v>81</v>
      </c>
      <c r="AV94" s="14" t="s">
        <v>132</v>
      </c>
      <c r="AW94" s="14" t="s">
        <v>32</v>
      </c>
      <c r="AX94" s="14" t="s">
        <v>79</v>
      </c>
      <c r="AY94" s="251" t="s">
        <v>126</v>
      </c>
    </row>
    <row r="95" spans="1:65" s="2" customFormat="1" ht="16.5" customHeight="1">
      <c r="A95" s="40"/>
      <c r="B95" s="41"/>
      <c r="C95" s="208" t="s">
        <v>81</v>
      </c>
      <c r="D95" s="208" t="s">
        <v>128</v>
      </c>
      <c r="E95" s="209" t="s">
        <v>143</v>
      </c>
      <c r="F95" s="210" t="s">
        <v>144</v>
      </c>
      <c r="G95" s="211" t="s">
        <v>131</v>
      </c>
      <c r="H95" s="212">
        <v>171</v>
      </c>
      <c r="I95" s="213"/>
      <c r="J95" s="214">
        <f>ROUND(I95*H95,2)</f>
        <v>0</v>
      </c>
      <c r="K95" s="215"/>
      <c r="L95" s="46"/>
      <c r="M95" s="216" t="s">
        <v>19</v>
      </c>
      <c r="N95" s="217" t="s">
        <v>42</v>
      </c>
      <c r="O95" s="86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0" t="s">
        <v>132</v>
      </c>
      <c r="AT95" s="220" t="s">
        <v>128</v>
      </c>
      <c r="AU95" s="220" t="s">
        <v>81</v>
      </c>
      <c r="AY95" s="19" t="s">
        <v>126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9" t="s">
        <v>79</v>
      </c>
      <c r="BK95" s="221">
        <f>ROUND(I95*H95,2)</f>
        <v>0</v>
      </c>
      <c r="BL95" s="19" t="s">
        <v>132</v>
      </c>
      <c r="BM95" s="220" t="s">
        <v>145</v>
      </c>
    </row>
    <row r="96" spans="1:47" s="2" customFormat="1" ht="12">
      <c r="A96" s="40"/>
      <c r="B96" s="41"/>
      <c r="C96" s="42"/>
      <c r="D96" s="222" t="s">
        <v>134</v>
      </c>
      <c r="E96" s="42"/>
      <c r="F96" s="223" t="s">
        <v>146</v>
      </c>
      <c r="G96" s="42"/>
      <c r="H96" s="42"/>
      <c r="I96" s="224"/>
      <c r="J96" s="42"/>
      <c r="K96" s="42"/>
      <c r="L96" s="46"/>
      <c r="M96" s="225"/>
      <c r="N96" s="226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134</v>
      </c>
      <c r="AU96" s="19" t="s">
        <v>81</v>
      </c>
    </row>
    <row r="97" spans="1:47" s="2" customFormat="1" ht="12">
      <c r="A97" s="40"/>
      <c r="B97" s="41"/>
      <c r="C97" s="42"/>
      <c r="D97" s="227" t="s">
        <v>136</v>
      </c>
      <c r="E97" s="42"/>
      <c r="F97" s="228" t="s">
        <v>147</v>
      </c>
      <c r="G97" s="42"/>
      <c r="H97" s="42"/>
      <c r="I97" s="224"/>
      <c r="J97" s="42"/>
      <c r="K97" s="42"/>
      <c r="L97" s="46"/>
      <c r="M97" s="225"/>
      <c r="N97" s="22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81</v>
      </c>
    </row>
    <row r="98" spans="1:47" s="2" customFormat="1" ht="12">
      <c r="A98" s="40"/>
      <c r="B98" s="41"/>
      <c r="C98" s="42"/>
      <c r="D98" s="222" t="s">
        <v>138</v>
      </c>
      <c r="E98" s="42"/>
      <c r="F98" s="229" t="s">
        <v>148</v>
      </c>
      <c r="G98" s="42"/>
      <c r="H98" s="42"/>
      <c r="I98" s="224"/>
      <c r="J98" s="42"/>
      <c r="K98" s="42"/>
      <c r="L98" s="46"/>
      <c r="M98" s="225"/>
      <c r="N98" s="22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81</v>
      </c>
    </row>
    <row r="99" spans="1:51" s="13" customFormat="1" ht="12">
      <c r="A99" s="13"/>
      <c r="B99" s="230"/>
      <c r="C99" s="231"/>
      <c r="D99" s="222" t="s">
        <v>140</v>
      </c>
      <c r="E99" s="232" t="s">
        <v>19</v>
      </c>
      <c r="F99" s="233" t="s">
        <v>95</v>
      </c>
      <c r="G99" s="231"/>
      <c r="H99" s="234">
        <v>171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140</v>
      </c>
      <c r="AU99" s="240" t="s">
        <v>81</v>
      </c>
      <c r="AV99" s="13" t="s">
        <v>81</v>
      </c>
      <c r="AW99" s="13" t="s">
        <v>32</v>
      </c>
      <c r="AX99" s="13" t="s">
        <v>71</v>
      </c>
      <c r="AY99" s="240" t="s">
        <v>126</v>
      </c>
    </row>
    <row r="100" spans="1:51" s="14" customFormat="1" ht="12">
      <c r="A100" s="14"/>
      <c r="B100" s="241"/>
      <c r="C100" s="242"/>
      <c r="D100" s="222" t="s">
        <v>140</v>
      </c>
      <c r="E100" s="243" t="s">
        <v>19</v>
      </c>
      <c r="F100" s="244" t="s">
        <v>142</v>
      </c>
      <c r="G100" s="242"/>
      <c r="H100" s="245">
        <v>171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140</v>
      </c>
      <c r="AU100" s="251" t="s">
        <v>81</v>
      </c>
      <c r="AV100" s="14" t="s">
        <v>132</v>
      </c>
      <c r="AW100" s="14" t="s">
        <v>32</v>
      </c>
      <c r="AX100" s="14" t="s">
        <v>79</v>
      </c>
      <c r="AY100" s="251" t="s">
        <v>126</v>
      </c>
    </row>
    <row r="101" spans="1:65" s="2" customFormat="1" ht="16.5" customHeight="1">
      <c r="A101" s="40"/>
      <c r="B101" s="41"/>
      <c r="C101" s="208" t="s">
        <v>149</v>
      </c>
      <c r="D101" s="208" t="s">
        <v>128</v>
      </c>
      <c r="E101" s="209" t="s">
        <v>150</v>
      </c>
      <c r="F101" s="210" t="s">
        <v>151</v>
      </c>
      <c r="G101" s="211" t="s">
        <v>131</v>
      </c>
      <c r="H101" s="212">
        <v>746</v>
      </c>
      <c r="I101" s="213"/>
      <c r="J101" s="214">
        <f>ROUND(I101*H101,2)</f>
        <v>0</v>
      </c>
      <c r="K101" s="215"/>
      <c r="L101" s="46"/>
      <c r="M101" s="216" t="s">
        <v>19</v>
      </c>
      <c r="N101" s="217" t="s">
        <v>42</v>
      </c>
      <c r="O101" s="86"/>
      <c r="P101" s="218">
        <f>O101*H101</f>
        <v>0</v>
      </c>
      <c r="Q101" s="218">
        <v>0</v>
      </c>
      <c r="R101" s="218">
        <f>Q101*H101</f>
        <v>0</v>
      </c>
      <c r="S101" s="218">
        <v>0.0008</v>
      </c>
      <c r="T101" s="219">
        <f>S101*H101</f>
        <v>0.5968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0" t="s">
        <v>132</v>
      </c>
      <c r="AT101" s="220" t="s">
        <v>128</v>
      </c>
      <c r="AU101" s="220" t="s">
        <v>81</v>
      </c>
      <c r="AY101" s="19" t="s">
        <v>126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9" t="s">
        <v>79</v>
      </c>
      <c r="BK101" s="221">
        <f>ROUND(I101*H101,2)</f>
        <v>0</v>
      </c>
      <c r="BL101" s="19" t="s">
        <v>132</v>
      </c>
      <c r="BM101" s="220" t="s">
        <v>152</v>
      </c>
    </row>
    <row r="102" spans="1:47" s="2" customFormat="1" ht="12">
      <c r="A102" s="40"/>
      <c r="B102" s="41"/>
      <c r="C102" s="42"/>
      <c r="D102" s="222" t="s">
        <v>134</v>
      </c>
      <c r="E102" s="42"/>
      <c r="F102" s="223" t="s">
        <v>153</v>
      </c>
      <c r="G102" s="42"/>
      <c r="H102" s="42"/>
      <c r="I102" s="224"/>
      <c r="J102" s="42"/>
      <c r="K102" s="42"/>
      <c r="L102" s="46"/>
      <c r="M102" s="225"/>
      <c r="N102" s="22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134</v>
      </c>
      <c r="AU102" s="19" t="s">
        <v>81</v>
      </c>
    </row>
    <row r="103" spans="1:47" s="2" customFormat="1" ht="12">
      <c r="A103" s="40"/>
      <c r="B103" s="41"/>
      <c r="C103" s="42"/>
      <c r="D103" s="227" t="s">
        <v>136</v>
      </c>
      <c r="E103" s="42"/>
      <c r="F103" s="228" t="s">
        <v>154</v>
      </c>
      <c r="G103" s="42"/>
      <c r="H103" s="42"/>
      <c r="I103" s="224"/>
      <c r="J103" s="42"/>
      <c r="K103" s="42"/>
      <c r="L103" s="46"/>
      <c r="M103" s="225"/>
      <c r="N103" s="22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81</v>
      </c>
    </row>
    <row r="104" spans="1:47" s="2" customFormat="1" ht="12">
      <c r="A104" s="40"/>
      <c r="B104" s="41"/>
      <c r="C104" s="42"/>
      <c r="D104" s="222" t="s">
        <v>138</v>
      </c>
      <c r="E104" s="42"/>
      <c r="F104" s="229" t="s">
        <v>155</v>
      </c>
      <c r="G104" s="42"/>
      <c r="H104" s="42"/>
      <c r="I104" s="224"/>
      <c r="J104" s="42"/>
      <c r="K104" s="42"/>
      <c r="L104" s="46"/>
      <c r="M104" s="225"/>
      <c r="N104" s="22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81</v>
      </c>
    </row>
    <row r="105" spans="1:65" s="2" customFormat="1" ht="16.5" customHeight="1">
      <c r="A105" s="40"/>
      <c r="B105" s="41"/>
      <c r="C105" s="208" t="s">
        <v>132</v>
      </c>
      <c r="D105" s="208" t="s">
        <v>128</v>
      </c>
      <c r="E105" s="209" t="s">
        <v>156</v>
      </c>
      <c r="F105" s="210" t="s">
        <v>157</v>
      </c>
      <c r="G105" s="211" t="s">
        <v>158</v>
      </c>
      <c r="H105" s="212">
        <v>18</v>
      </c>
      <c r="I105" s="213"/>
      <c r="J105" s="214">
        <f>ROUND(I105*H105,2)</f>
        <v>0</v>
      </c>
      <c r="K105" s="215"/>
      <c r="L105" s="46"/>
      <c r="M105" s="216" t="s">
        <v>19</v>
      </c>
      <c r="N105" s="217" t="s">
        <v>42</v>
      </c>
      <c r="O105" s="86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0" t="s">
        <v>132</v>
      </c>
      <c r="AT105" s="220" t="s">
        <v>128</v>
      </c>
      <c r="AU105" s="220" t="s">
        <v>81</v>
      </c>
      <c r="AY105" s="19" t="s">
        <v>126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19" t="s">
        <v>79</v>
      </c>
      <c r="BK105" s="221">
        <f>ROUND(I105*H105,2)</f>
        <v>0</v>
      </c>
      <c r="BL105" s="19" t="s">
        <v>132</v>
      </c>
      <c r="BM105" s="220" t="s">
        <v>159</v>
      </c>
    </row>
    <row r="106" spans="1:47" s="2" customFormat="1" ht="12">
      <c r="A106" s="40"/>
      <c r="B106" s="41"/>
      <c r="C106" s="42"/>
      <c r="D106" s="222" t="s">
        <v>134</v>
      </c>
      <c r="E106" s="42"/>
      <c r="F106" s="223" t="s">
        <v>160</v>
      </c>
      <c r="G106" s="42"/>
      <c r="H106" s="42"/>
      <c r="I106" s="224"/>
      <c r="J106" s="42"/>
      <c r="K106" s="42"/>
      <c r="L106" s="46"/>
      <c r="M106" s="225"/>
      <c r="N106" s="22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134</v>
      </c>
      <c r="AU106" s="19" t="s">
        <v>81</v>
      </c>
    </row>
    <row r="107" spans="1:47" s="2" customFormat="1" ht="12">
      <c r="A107" s="40"/>
      <c r="B107" s="41"/>
      <c r="C107" s="42"/>
      <c r="D107" s="227" t="s">
        <v>136</v>
      </c>
      <c r="E107" s="42"/>
      <c r="F107" s="228" t="s">
        <v>161</v>
      </c>
      <c r="G107" s="42"/>
      <c r="H107" s="42"/>
      <c r="I107" s="224"/>
      <c r="J107" s="42"/>
      <c r="K107" s="42"/>
      <c r="L107" s="46"/>
      <c r="M107" s="225"/>
      <c r="N107" s="22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136</v>
      </c>
      <c r="AU107" s="19" t="s">
        <v>81</v>
      </c>
    </row>
    <row r="108" spans="1:47" s="2" customFormat="1" ht="12">
      <c r="A108" s="40"/>
      <c r="B108" s="41"/>
      <c r="C108" s="42"/>
      <c r="D108" s="222" t="s">
        <v>138</v>
      </c>
      <c r="E108" s="42"/>
      <c r="F108" s="229" t="s">
        <v>162</v>
      </c>
      <c r="G108" s="42"/>
      <c r="H108" s="42"/>
      <c r="I108" s="224"/>
      <c r="J108" s="42"/>
      <c r="K108" s="42"/>
      <c r="L108" s="46"/>
      <c r="M108" s="225"/>
      <c r="N108" s="22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81</v>
      </c>
    </row>
    <row r="109" spans="1:51" s="13" customFormat="1" ht="12">
      <c r="A109" s="13"/>
      <c r="B109" s="230"/>
      <c r="C109" s="231"/>
      <c r="D109" s="222" t="s">
        <v>140</v>
      </c>
      <c r="E109" s="232" t="s">
        <v>19</v>
      </c>
      <c r="F109" s="233" t="s">
        <v>163</v>
      </c>
      <c r="G109" s="231"/>
      <c r="H109" s="234">
        <v>18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140</v>
      </c>
      <c r="AU109" s="240" t="s">
        <v>81</v>
      </c>
      <c r="AV109" s="13" t="s">
        <v>81</v>
      </c>
      <c r="AW109" s="13" t="s">
        <v>32</v>
      </c>
      <c r="AX109" s="13" t="s">
        <v>71</v>
      </c>
      <c r="AY109" s="240" t="s">
        <v>126</v>
      </c>
    </row>
    <row r="110" spans="1:51" s="14" customFormat="1" ht="12">
      <c r="A110" s="14"/>
      <c r="B110" s="241"/>
      <c r="C110" s="242"/>
      <c r="D110" s="222" t="s">
        <v>140</v>
      </c>
      <c r="E110" s="243" t="s">
        <v>19</v>
      </c>
      <c r="F110" s="244" t="s">
        <v>142</v>
      </c>
      <c r="G110" s="242"/>
      <c r="H110" s="245">
        <v>18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140</v>
      </c>
      <c r="AU110" s="251" t="s">
        <v>81</v>
      </c>
      <c r="AV110" s="14" t="s">
        <v>132</v>
      </c>
      <c r="AW110" s="14" t="s">
        <v>32</v>
      </c>
      <c r="AX110" s="14" t="s">
        <v>79</v>
      </c>
      <c r="AY110" s="251" t="s">
        <v>126</v>
      </c>
    </row>
    <row r="111" spans="1:65" s="2" customFormat="1" ht="24.15" customHeight="1">
      <c r="A111" s="40"/>
      <c r="B111" s="41"/>
      <c r="C111" s="208" t="s">
        <v>164</v>
      </c>
      <c r="D111" s="208" t="s">
        <v>128</v>
      </c>
      <c r="E111" s="209" t="s">
        <v>165</v>
      </c>
      <c r="F111" s="210" t="s">
        <v>166</v>
      </c>
      <c r="G111" s="211" t="s">
        <v>131</v>
      </c>
      <c r="H111" s="212">
        <v>270</v>
      </c>
      <c r="I111" s="213"/>
      <c r="J111" s="214">
        <f>ROUND(I111*H111,2)</f>
        <v>0</v>
      </c>
      <c r="K111" s="215"/>
      <c r="L111" s="46"/>
      <c r="M111" s="216" t="s">
        <v>19</v>
      </c>
      <c r="N111" s="217" t="s">
        <v>42</v>
      </c>
      <c r="O111" s="86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0" t="s">
        <v>132</v>
      </c>
      <c r="AT111" s="220" t="s">
        <v>128</v>
      </c>
      <c r="AU111" s="220" t="s">
        <v>81</v>
      </c>
      <c r="AY111" s="19" t="s">
        <v>126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19" t="s">
        <v>79</v>
      </c>
      <c r="BK111" s="221">
        <f>ROUND(I111*H111,2)</f>
        <v>0</v>
      </c>
      <c r="BL111" s="19" t="s">
        <v>132</v>
      </c>
      <c r="BM111" s="220" t="s">
        <v>167</v>
      </c>
    </row>
    <row r="112" spans="1:47" s="2" customFormat="1" ht="12">
      <c r="A112" s="40"/>
      <c r="B112" s="41"/>
      <c r="C112" s="42"/>
      <c r="D112" s="222" t="s">
        <v>134</v>
      </c>
      <c r="E112" s="42"/>
      <c r="F112" s="223" t="s">
        <v>168</v>
      </c>
      <c r="G112" s="42"/>
      <c r="H112" s="42"/>
      <c r="I112" s="224"/>
      <c r="J112" s="42"/>
      <c r="K112" s="42"/>
      <c r="L112" s="46"/>
      <c r="M112" s="225"/>
      <c r="N112" s="22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134</v>
      </c>
      <c r="AU112" s="19" t="s">
        <v>81</v>
      </c>
    </row>
    <row r="113" spans="1:47" s="2" customFormat="1" ht="12">
      <c r="A113" s="40"/>
      <c r="B113" s="41"/>
      <c r="C113" s="42"/>
      <c r="D113" s="227" t="s">
        <v>136</v>
      </c>
      <c r="E113" s="42"/>
      <c r="F113" s="228" t="s">
        <v>169</v>
      </c>
      <c r="G113" s="42"/>
      <c r="H113" s="42"/>
      <c r="I113" s="224"/>
      <c r="J113" s="42"/>
      <c r="K113" s="42"/>
      <c r="L113" s="46"/>
      <c r="M113" s="225"/>
      <c r="N113" s="22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136</v>
      </c>
      <c r="AU113" s="19" t="s">
        <v>81</v>
      </c>
    </row>
    <row r="114" spans="1:47" s="2" customFormat="1" ht="12">
      <c r="A114" s="40"/>
      <c r="B114" s="41"/>
      <c r="C114" s="42"/>
      <c r="D114" s="222" t="s">
        <v>138</v>
      </c>
      <c r="E114" s="42"/>
      <c r="F114" s="229" t="s">
        <v>170</v>
      </c>
      <c r="G114" s="42"/>
      <c r="H114" s="42"/>
      <c r="I114" s="224"/>
      <c r="J114" s="42"/>
      <c r="K114" s="42"/>
      <c r="L114" s="46"/>
      <c r="M114" s="225"/>
      <c r="N114" s="22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81</v>
      </c>
    </row>
    <row r="115" spans="1:51" s="13" customFormat="1" ht="12">
      <c r="A115" s="13"/>
      <c r="B115" s="230"/>
      <c r="C115" s="231"/>
      <c r="D115" s="222" t="s">
        <v>140</v>
      </c>
      <c r="E115" s="232" t="s">
        <v>85</v>
      </c>
      <c r="F115" s="233" t="s">
        <v>171</v>
      </c>
      <c r="G115" s="231"/>
      <c r="H115" s="234">
        <v>270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140</v>
      </c>
      <c r="AU115" s="240" t="s">
        <v>81</v>
      </c>
      <c r="AV115" s="13" t="s">
        <v>81</v>
      </c>
      <c r="AW115" s="13" t="s">
        <v>32</v>
      </c>
      <c r="AX115" s="13" t="s">
        <v>71</v>
      </c>
      <c r="AY115" s="240" t="s">
        <v>126</v>
      </c>
    </row>
    <row r="116" spans="1:51" s="14" customFormat="1" ht="12">
      <c r="A116" s="14"/>
      <c r="B116" s="241"/>
      <c r="C116" s="242"/>
      <c r="D116" s="222" t="s">
        <v>140</v>
      </c>
      <c r="E116" s="243" t="s">
        <v>19</v>
      </c>
      <c r="F116" s="244" t="s">
        <v>142</v>
      </c>
      <c r="G116" s="242"/>
      <c r="H116" s="245">
        <v>270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140</v>
      </c>
      <c r="AU116" s="251" t="s">
        <v>81</v>
      </c>
      <c r="AV116" s="14" t="s">
        <v>132</v>
      </c>
      <c r="AW116" s="14" t="s">
        <v>32</v>
      </c>
      <c r="AX116" s="14" t="s">
        <v>79</v>
      </c>
      <c r="AY116" s="251" t="s">
        <v>126</v>
      </c>
    </row>
    <row r="117" spans="1:65" s="2" customFormat="1" ht="33" customHeight="1">
      <c r="A117" s="40"/>
      <c r="B117" s="41"/>
      <c r="C117" s="208" t="s">
        <v>172</v>
      </c>
      <c r="D117" s="208" t="s">
        <v>128</v>
      </c>
      <c r="E117" s="209" t="s">
        <v>173</v>
      </c>
      <c r="F117" s="210" t="s">
        <v>174</v>
      </c>
      <c r="G117" s="211" t="s">
        <v>158</v>
      </c>
      <c r="H117" s="212">
        <v>5682.64</v>
      </c>
      <c r="I117" s="213"/>
      <c r="J117" s="214">
        <f>ROUND(I117*H117,2)</f>
        <v>0</v>
      </c>
      <c r="K117" s="215"/>
      <c r="L117" s="46"/>
      <c r="M117" s="216" t="s">
        <v>19</v>
      </c>
      <c r="N117" s="217" t="s">
        <v>42</v>
      </c>
      <c r="O117" s="8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0" t="s">
        <v>132</v>
      </c>
      <c r="AT117" s="220" t="s">
        <v>128</v>
      </c>
      <c r="AU117" s="220" t="s">
        <v>81</v>
      </c>
      <c r="AY117" s="19" t="s">
        <v>126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19" t="s">
        <v>79</v>
      </c>
      <c r="BK117" s="221">
        <f>ROUND(I117*H117,2)</f>
        <v>0</v>
      </c>
      <c r="BL117" s="19" t="s">
        <v>132</v>
      </c>
      <c r="BM117" s="220" t="s">
        <v>175</v>
      </c>
    </row>
    <row r="118" spans="1:47" s="2" customFormat="1" ht="12">
      <c r="A118" s="40"/>
      <c r="B118" s="41"/>
      <c r="C118" s="42"/>
      <c r="D118" s="222" t="s">
        <v>134</v>
      </c>
      <c r="E118" s="42"/>
      <c r="F118" s="223" t="s">
        <v>176</v>
      </c>
      <c r="G118" s="42"/>
      <c r="H118" s="42"/>
      <c r="I118" s="224"/>
      <c r="J118" s="42"/>
      <c r="K118" s="42"/>
      <c r="L118" s="46"/>
      <c r="M118" s="225"/>
      <c r="N118" s="22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134</v>
      </c>
      <c r="AU118" s="19" t="s">
        <v>81</v>
      </c>
    </row>
    <row r="119" spans="1:47" s="2" customFormat="1" ht="12">
      <c r="A119" s="40"/>
      <c r="B119" s="41"/>
      <c r="C119" s="42"/>
      <c r="D119" s="227" t="s">
        <v>136</v>
      </c>
      <c r="E119" s="42"/>
      <c r="F119" s="228" t="s">
        <v>177</v>
      </c>
      <c r="G119" s="42"/>
      <c r="H119" s="42"/>
      <c r="I119" s="224"/>
      <c r="J119" s="42"/>
      <c r="K119" s="42"/>
      <c r="L119" s="46"/>
      <c r="M119" s="225"/>
      <c r="N119" s="22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81</v>
      </c>
    </row>
    <row r="120" spans="1:51" s="13" customFormat="1" ht="12">
      <c r="A120" s="13"/>
      <c r="B120" s="230"/>
      <c r="C120" s="231"/>
      <c r="D120" s="222" t="s">
        <v>140</v>
      </c>
      <c r="E120" s="232" t="s">
        <v>88</v>
      </c>
      <c r="F120" s="233" t="s">
        <v>178</v>
      </c>
      <c r="G120" s="231"/>
      <c r="H120" s="234">
        <v>5682.64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140</v>
      </c>
      <c r="AU120" s="240" t="s">
        <v>81</v>
      </c>
      <c r="AV120" s="13" t="s">
        <v>81</v>
      </c>
      <c r="AW120" s="13" t="s">
        <v>32</v>
      </c>
      <c r="AX120" s="13" t="s">
        <v>71</v>
      </c>
      <c r="AY120" s="240" t="s">
        <v>126</v>
      </c>
    </row>
    <row r="121" spans="1:51" s="14" customFormat="1" ht="12">
      <c r="A121" s="14"/>
      <c r="B121" s="241"/>
      <c r="C121" s="242"/>
      <c r="D121" s="222" t="s">
        <v>140</v>
      </c>
      <c r="E121" s="243" t="s">
        <v>19</v>
      </c>
      <c r="F121" s="244" t="s">
        <v>142</v>
      </c>
      <c r="G121" s="242"/>
      <c r="H121" s="245">
        <v>5682.64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140</v>
      </c>
      <c r="AU121" s="251" t="s">
        <v>81</v>
      </c>
      <c r="AV121" s="14" t="s">
        <v>132</v>
      </c>
      <c r="AW121" s="14" t="s">
        <v>32</v>
      </c>
      <c r="AX121" s="14" t="s">
        <v>79</v>
      </c>
      <c r="AY121" s="251" t="s">
        <v>126</v>
      </c>
    </row>
    <row r="122" spans="1:65" s="2" customFormat="1" ht="24.15" customHeight="1">
      <c r="A122" s="40"/>
      <c r="B122" s="41"/>
      <c r="C122" s="208" t="s">
        <v>179</v>
      </c>
      <c r="D122" s="208" t="s">
        <v>128</v>
      </c>
      <c r="E122" s="209" t="s">
        <v>180</v>
      </c>
      <c r="F122" s="210" t="s">
        <v>181</v>
      </c>
      <c r="G122" s="211" t="s">
        <v>158</v>
      </c>
      <c r="H122" s="212">
        <v>5.36</v>
      </c>
      <c r="I122" s="213"/>
      <c r="J122" s="214">
        <f>ROUND(I122*H122,2)</f>
        <v>0</v>
      </c>
      <c r="K122" s="215"/>
      <c r="L122" s="46"/>
      <c r="M122" s="216" t="s">
        <v>19</v>
      </c>
      <c r="N122" s="217" t="s">
        <v>42</v>
      </c>
      <c r="O122" s="8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0" t="s">
        <v>132</v>
      </c>
      <c r="AT122" s="220" t="s">
        <v>128</v>
      </c>
      <c r="AU122" s="220" t="s">
        <v>81</v>
      </c>
      <c r="AY122" s="19" t="s">
        <v>126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9" t="s">
        <v>79</v>
      </c>
      <c r="BK122" s="221">
        <f>ROUND(I122*H122,2)</f>
        <v>0</v>
      </c>
      <c r="BL122" s="19" t="s">
        <v>132</v>
      </c>
      <c r="BM122" s="220" t="s">
        <v>182</v>
      </c>
    </row>
    <row r="123" spans="1:47" s="2" customFormat="1" ht="12">
      <c r="A123" s="40"/>
      <c r="B123" s="41"/>
      <c r="C123" s="42"/>
      <c r="D123" s="222" t="s">
        <v>134</v>
      </c>
      <c r="E123" s="42"/>
      <c r="F123" s="223" t="s">
        <v>183</v>
      </c>
      <c r="G123" s="42"/>
      <c r="H123" s="42"/>
      <c r="I123" s="224"/>
      <c r="J123" s="42"/>
      <c r="K123" s="42"/>
      <c r="L123" s="46"/>
      <c r="M123" s="225"/>
      <c r="N123" s="22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134</v>
      </c>
      <c r="AU123" s="19" t="s">
        <v>81</v>
      </c>
    </row>
    <row r="124" spans="1:47" s="2" customFormat="1" ht="12">
      <c r="A124" s="40"/>
      <c r="B124" s="41"/>
      <c r="C124" s="42"/>
      <c r="D124" s="227" t="s">
        <v>136</v>
      </c>
      <c r="E124" s="42"/>
      <c r="F124" s="228" t="s">
        <v>184</v>
      </c>
      <c r="G124" s="42"/>
      <c r="H124" s="42"/>
      <c r="I124" s="224"/>
      <c r="J124" s="42"/>
      <c r="K124" s="42"/>
      <c r="L124" s="46"/>
      <c r="M124" s="225"/>
      <c r="N124" s="22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136</v>
      </c>
      <c r="AU124" s="19" t="s">
        <v>81</v>
      </c>
    </row>
    <row r="125" spans="1:47" s="2" customFormat="1" ht="12">
      <c r="A125" s="40"/>
      <c r="B125" s="41"/>
      <c r="C125" s="42"/>
      <c r="D125" s="222" t="s">
        <v>138</v>
      </c>
      <c r="E125" s="42"/>
      <c r="F125" s="229" t="s">
        <v>185</v>
      </c>
      <c r="G125" s="42"/>
      <c r="H125" s="42"/>
      <c r="I125" s="224"/>
      <c r="J125" s="42"/>
      <c r="K125" s="42"/>
      <c r="L125" s="46"/>
      <c r="M125" s="225"/>
      <c r="N125" s="22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81</v>
      </c>
    </row>
    <row r="126" spans="1:51" s="13" customFormat="1" ht="12">
      <c r="A126" s="13"/>
      <c r="B126" s="230"/>
      <c r="C126" s="231"/>
      <c r="D126" s="222" t="s">
        <v>140</v>
      </c>
      <c r="E126" s="232" t="s">
        <v>19</v>
      </c>
      <c r="F126" s="233" t="s">
        <v>186</v>
      </c>
      <c r="G126" s="231"/>
      <c r="H126" s="234">
        <v>5.36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140</v>
      </c>
      <c r="AU126" s="240" t="s">
        <v>81</v>
      </c>
      <c r="AV126" s="13" t="s">
        <v>81</v>
      </c>
      <c r="AW126" s="13" t="s">
        <v>32</v>
      </c>
      <c r="AX126" s="13" t="s">
        <v>71</v>
      </c>
      <c r="AY126" s="240" t="s">
        <v>126</v>
      </c>
    </row>
    <row r="127" spans="1:51" s="14" customFormat="1" ht="12">
      <c r="A127" s="14"/>
      <c r="B127" s="241"/>
      <c r="C127" s="242"/>
      <c r="D127" s="222" t="s">
        <v>140</v>
      </c>
      <c r="E127" s="243" t="s">
        <v>19</v>
      </c>
      <c r="F127" s="244" t="s">
        <v>142</v>
      </c>
      <c r="G127" s="242"/>
      <c r="H127" s="245">
        <v>5.36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140</v>
      </c>
      <c r="AU127" s="251" t="s">
        <v>81</v>
      </c>
      <c r="AV127" s="14" t="s">
        <v>132</v>
      </c>
      <c r="AW127" s="14" t="s">
        <v>32</v>
      </c>
      <c r="AX127" s="14" t="s">
        <v>79</v>
      </c>
      <c r="AY127" s="251" t="s">
        <v>126</v>
      </c>
    </row>
    <row r="128" spans="1:65" s="2" customFormat="1" ht="37.8" customHeight="1">
      <c r="A128" s="40"/>
      <c r="B128" s="41"/>
      <c r="C128" s="208" t="s">
        <v>187</v>
      </c>
      <c r="D128" s="208" t="s">
        <v>128</v>
      </c>
      <c r="E128" s="209" t="s">
        <v>188</v>
      </c>
      <c r="F128" s="210" t="s">
        <v>189</v>
      </c>
      <c r="G128" s="211" t="s">
        <v>158</v>
      </c>
      <c r="H128" s="212">
        <v>700</v>
      </c>
      <c r="I128" s="213"/>
      <c r="J128" s="214">
        <f>ROUND(I128*H128,2)</f>
        <v>0</v>
      </c>
      <c r="K128" s="215"/>
      <c r="L128" s="46"/>
      <c r="M128" s="216" t="s">
        <v>19</v>
      </c>
      <c r="N128" s="217" t="s">
        <v>42</v>
      </c>
      <c r="O128" s="86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0" t="s">
        <v>132</v>
      </c>
      <c r="AT128" s="220" t="s">
        <v>128</v>
      </c>
      <c r="AU128" s="220" t="s">
        <v>81</v>
      </c>
      <c r="AY128" s="19" t="s">
        <v>126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9" t="s">
        <v>79</v>
      </c>
      <c r="BK128" s="221">
        <f>ROUND(I128*H128,2)</f>
        <v>0</v>
      </c>
      <c r="BL128" s="19" t="s">
        <v>132</v>
      </c>
      <c r="BM128" s="220" t="s">
        <v>190</v>
      </c>
    </row>
    <row r="129" spans="1:47" s="2" customFormat="1" ht="12">
      <c r="A129" s="40"/>
      <c r="B129" s="41"/>
      <c r="C129" s="42"/>
      <c r="D129" s="222" t="s">
        <v>134</v>
      </c>
      <c r="E129" s="42"/>
      <c r="F129" s="223" t="s">
        <v>191</v>
      </c>
      <c r="G129" s="42"/>
      <c r="H129" s="42"/>
      <c r="I129" s="224"/>
      <c r="J129" s="42"/>
      <c r="K129" s="42"/>
      <c r="L129" s="46"/>
      <c r="M129" s="225"/>
      <c r="N129" s="22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134</v>
      </c>
      <c r="AU129" s="19" t="s">
        <v>81</v>
      </c>
    </row>
    <row r="130" spans="1:47" s="2" customFormat="1" ht="12">
      <c r="A130" s="40"/>
      <c r="B130" s="41"/>
      <c r="C130" s="42"/>
      <c r="D130" s="227" t="s">
        <v>136</v>
      </c>
      <c r="E130" s="42"/>
      <c r="F130" s="228" t="s">
        <v>192</v>
      </c>
      <c r="G130" s="42"/>
      <c r="H130" s="42"/>
      <c r="I130" s="224"/>
      <c r="J130" s="42"/>
      <c r="K130" s="42"/>
      <c r="L130" s="46"/>
      <c r="M130" s="225"/>
      <c r="N130" s="22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136</v>
      </c>
      <c r="AU130" s="19" t="s">
        <v>81</v>
      </c>
    </row>
    <row r="131" spans="1:47" s="2" customFormat="1" ht="12">
      <c r="A131" s="40"/>
      <c r="B131" s="41"/>
      <c r="C131" s="42"/>
      <c r="D131" s="222" t="s">
        <v>138</v>
      </c>
      <c r="E131" s="42"/>
      <c r="F131" s="229" t="s">
        <v>193</v>
      </c>
      <c r="G131" s="42"/>
      <c r="H131" s="42"/>
      <c r="I131" s="224"/>
      <c r="J131" s="42"/>
      <c r="K131" s="42"/>
      <c r="L131" s="46"/>
      <c r="M131" s="225"/>
      <c r="N131" s="22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81</v>
      </c>
    </row>
    <row r="132" spans="1:51" s="13" customFormat="1" ht="12">
      <c r="A132" s="13"/>
      <c r="B132" s="230"/>
      <c r="C132" s="231"/>
      <c r="D132" s="222" t="s">
        <v>140</v>
      </c>
      <c r="E132" s="232" t="s">
        <v>19</v>
      </c>
      <c r="F132" s="233" t="s">
        <v>194</v>
      </c>
      <c r="G132" s="231"/>
      <c r="H132" s="234">
        <v>700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140</v>
      </c>
      <c r="AU132" s="240" t="s">
        <v>81</v>
      </c>
      <c r="AV132" s="13" t="s">
        <v>81</v>
      </c>
      <c r="AW132" s="13" t="s">
        <v>32</v>
      </c>
      <c r="AX132" s="13" t="s">
        <v>71</v>
      </c>
      <c r="AY132" s="240" t="s">
        <v>126</v>
      </c>
    </row>
    <row r="133" spans="1:51" s="14" customFormat="1" ht="12">
      <c r="A133" s="14"/>
      <c r="B133" s="241"/>
      <c r="C133" s="242"/>
      <c r="D133" s="222" t="s">
        <v>140</v>
      </c>
      <c r="E133" s="243" t="s">
        <v>19</v>
      </c>
      <c r="F133" s="244" t="s">
        <v>142</v>
      </c>
      <c r="G133" s="242"/>
      <c r="H133" s="245">
        <v>700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140</v>
      </c>
      <c r="AU133" s="251" t="s">
        <v>81</v>
      </c>
      <c r="AV133" s="14" t="s">
        <v>132</v>
      </c>
      <c r="AW133" s="14" t="s">
        <v>32</v>
      </c>
      <c r="AX133" s="14" t="s">
        <v>79</v>
      </c>
      <c r="AY133" s="251" t="s">
        <v>126</v>
      </c>
    </row>
    <row r="134" spans="1:65" s="2" customFormat="1" ht="37.8" customHeight="1">
      <c r="A134" s="40"/>
      <c r="B134" s="41"/>
      <c r="C134" s="208" t="s">
        <v>195</v>
      </c>
      <c r="D134" s="208" t="s">
        <v>128</v>
      </c>
      <c r="E134" s="209" t="s">
        <v>196</v>
      </c>
      <c r="F134" s="210" t="s">
        <v>197</v>
      </c>
      <c r="G134" s="211" t="s">
        <v>158</v>
      </c>
      <c r="H134" s="212">
        <v>5688</v>
      </c>
      <c r="I134" s="213"/>
      <c r="J134" s="214">
        <f>ROUND(I134*H134,2)</f>
        <v>0</v>
      </c>
      <c r="K134" s="215"/>
      <c r="L134" s="46"/>
      <c r="M134" s="216" t="s">
        <v>19</v>
      </c>
      <c r="N134" s="217" t="s">
        <v>42</v>
      </c>
      <c r="O134" s="86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0" t="s">
        <v>132</v>
      </c>
      <c r="AT134" s="220" t="s">
        <v>128</v>
      </c>
      <c r="AU134" s="220" t="s">
        <v>81</v>
      </c>
      <c r="AY134" s="19" t="s">
        <v>126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9" t="s">
        <v>79</v>
      </c>
      <c r="BK134" s="221">
        <f>ROUND(I134*H134,2)</f>
        <v>0</v>
      </c>
      <c r="BL134" s="19" t="s">
        <v>132</v>
      </c>
      <c r="BM134" s="220" t="s">
        <v>198</v>
      </c>
    </row>
    <row r="135" spans="1:47" s="2" customFormat="1" ht="12">
      <c r="A135" s="40"/>
      <c r="B135" s="41"/>
      <c r="C135" s="42"/>
      <c r="D135" s="222" t="s">
        <v>134</v>
      </c>
      <c r="E135" s="42"/>
      <c r="F135" s="223" t="s">
        <v>199</v>
      </c>
      <c r="G135" s="42"/>
      <c r="H135" s="42"/>
      <c r="I135" s="224"/>
      <c r="J135" s="42"/>
      <c r="K135" s="42"/>
      <c r="L135" s="46"/>
      <c r="M135" s="225"/>
      <c r="N135" s="22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134</v>
      </c>
      <c r="AU135" s="19" t="s">
        <v>81</v>
      </c>
    </row>
    <row r="136" spans="1:47" s="2" customFormat="1" ht="12">
      <c r="A136" s="40"/>
      <c r="B136" s="41"/>
      <c r="C136" s="42"/>
      <c r="D136" s="227" t="s">
        <v>136</v>
      </c>
      <c r="E136" s="42"/>
      <c r="F136" s="228" t="s">
        <v>200</v>
      </c>
      <c r="G136" s="42"/>
      <c r="H136" s="42"/>
      <c r="I136" s="224"/>
      <c r="J136" s="42"/>
      <c r="K136" s="42"/>
      <c r="L136" s="46"/>
      <c r="M136" s="225"/>
      <c r="N136" s="22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136</v>
      </c>
      <c r="AU136" s="19" t="s">
        <v>81</v>
      </c>
    </row>
    <row r="137" spans="1:51" s="13" customFormat="1" ht="12">
      <c r="A137" s="13"/>
      <c r="B137" s="230"/>
      <c r="C137" s="231"/>
      <c r="D137" s="222" t="s">
        <v>140</v>
      </c>
      <c r="E137" s="232" t="s">
        <v>19</v>
      </c>
      <c r="F137" s="233" t="s">
        <v>201</v>
      </c>
      <c r="G137" s="231"/>
      <c r="H137" s="234">
        <v>5688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140</v>
      </c>
      <c r="AU137" s="240" t="s">
        <v>81</v>
      </c>
      <c r="AV137" s="13" t="s">
        <v>81</v>
      </c>
      <c r="AW137" s="13" t="s">
        <v>32</v>
      </c>
      <c r="AX137" s="13" t="s">
        <v>79</v>
      </c>
      <c r="AY137" s="240" t="s">
        <v>126</v>
      </c>
    </row>
    <row r="138" spans="1:65" s="2" customFormat="1" ht="24.15" customHeight="1">
      <c r="A138" s="40"/>
      <c r="B138" s="41"/>
      <c r="C138" s="208" t="s">
        <v>202</v>
      </c>
      <c r="D138" s="208" t="s">
        <v>128</v>
      </c>
      <c r="E138" s="209" t="s">
        <v>203</v>
      </c>
      <c r="F138" s="210" t="s">
        <v>204</v>
      </c>
      <c r="G138" s="211" t="s">
        <v>158</v>
      </c>
      <c r="H138" s="212">
        <v>700</v>
      </c>
      <c r="I138" s="213"/>
      <c r="J138" s="214">
        <f>ROUND(I138*H138,2)</f>
        <v>0</v>
      </c>
      <c r="K138" s="215"/>
      <c r="L138" s="46"/>
      <c r="M138" s="216" t="s">
        <v>19</v>
      </c>
      <c r="N138" s="217" t="s">
        <v>42</v>
      </c>
      <c r="O138" s="86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0" t="s">
        <v>132</v>
      </c>
      <c r="AT138" s="220" t="s">
        <v>128</v>
      </c>
      <c r="AU138" s="220" t="s">
        <v>81</v>
      </c>
      <c r="AY138" s="19" t="s">
        <v>126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9" t="s">
        <v>79</v>
      </c>
      <c r="BK138" s="221">
        <f>ROUND(I138*H138,2)</f>
        <v>0</v>
      </c>
      <c r="BL138" s="19" t="s">
        <v>132</v>
      </c>
      <c r="BM138" s="220" t="s">
        <v>205</v>
      </c>
    </row>
    <row r="139" spans="1:47" s="2" customFormat="1" ht="12">
      <c r="A139" s="40"/>
      <c r="B139" s="41"/>
      <c r="C139" s="42"/>
      <c r="D139" s="222" t="s">
        <v>134</v>
      </c>
      <c r="E139" s="42"/>
      <c r="F139" s="223" t="s">
        <v>206</v>
      </c>
      <c r="G139" s="42"/>
      <c r="H139" s="42"/>
      <c r="I139" s="224"/>
      <c r="J139" s="42"/>
      <c r="K139" s="42"/>
      <c r="L139" s="46"/>
      <c r="M139" s="225"/>
      <c r="N139" s="22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134</v>
      </c>
      <c r="AU139" s="19" t="s">
        <v>81</v>
      </c>
    </row>
    <row r="140" spans="1:47" s="2" customFormat="1" ht="12">
      <c r="A140" s="40"/>
      <c r="B140" s="41"/>
      <c r="C140" s="42"/>
      <c r="D140" s="227" t="s">
        <v>136</v>
      </c>
      <c r="E140" s="42"/>
      <c r="F140" s="228" t="s">
        <v>207</v>
      </c>
      <c r="G140" s="42"/>
      <c r="H140" s="42"/>
      <c r="I140" s="224"/>
      <c r="J140" s="42"/>
      <c r="K140" s="42"/>
      <c r="L140" s="46"/>
      <c r="M140" s="225"/>
      <c r="N140" s="22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136</v>
      </c>
      <c r="AU140" s="19" t="s">
        <v>81</v>
      </c>
    </row>
    <row r="141" spans="1:47" s="2" customFormat="1" ht="12">
      <c r="A141" s="40"/>
      <c r="B141" s="41"/>
      <c r="C141" s="42"/>
      <c r="D141" s="222" t="s">
        <v>138</v>
      </c>
      <c r="E141" s="42"/>
      <c r="F141" s="229" t="s">
        <v>208</v>
      </c>
      <c r="G141" s="42"/>
      <c r="H141" s="42"/>
      <c r="I141" s="224"/>
      <c r="J141" s="42"/>
      <c r="K141" s="42"/>
      <c r="L141" s="46"/>
      <c r="M141" s="225"/>
      <c r="N141" s="22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138</v>
      </c>
      <c r="AU141" s="19" t="s">
        <v>81</v>
      </c>
    </row>
    <row r="142" spans="1:51" s="13" customFormat="1" ht="12">
      <c r="A142" s="13"/>
      <c r="B142" s="230"/>
      <c r="C142" s="231"/>
      <c r="D142" s="222" t="s">
        <v>140</v>
      </c>
      <c r="E142" s="232" t="s">
        <v>19</v>
      </c>
      <c r="F142" s="233" t="s">
        <v>194</v>
      </c>
      <c r="G142" s="231"/>
      <c r="H142" s="234">
        <v>700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140</v>
      </c>
      <c r="AU142" s="240" t="s">
        <v>81</v>
      </c>
      <c r="AV142" s="13" t="s">
        <v>81</v>
      </c>
      <c r="AW142" s="13" t="s">
        <v>32</v>
      </c>
      <c r="AX142" s="13" t="s">
        <v>71</v>
      </c>
      <c r="AY142" s="240" t="s">
        <v>126</v>
      </c>
    </row>
    <row r="143" spans="1:51" s="14" customFormat="1" ht="12">
      <c r="A143" s="14"/>
      <c r="B143" s="241"/>
      <c r="C143" s="242"/>
      <c r="D143" s="222" t="s">
        <v>140</v>
      </c>
      <c r="E143" s="243" t="s">
        <v>19</v>
      </c>
      <c r="F143" s="244" t="s">
        <v>142</v>
      </c>
      <c r="G143" s="242"/>
      <c r="H143" s="245">
        <v>700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140</v>
      </c>
      <c r="AU143" s="251" t="s">
        <v>81</v>
      </c>
      <c r="AV143" s="14" t="s">
        <v>132</v>
      </c>
      <c r="AW143" s="14" t="s">
        <v>32</v>
      </c>
      <c r="AX143" s="14" t="s">
        <v>79</v>
      </c>
      <c r="AY143" s="251" t="s">
        <v>126</v>
      </c>
    </row>
    <row r="144" spans="1:65" s="2" customFormat="1" ht="16.5" customHeight="1">
      <c r="A144" s="40"/>
      <c r="B144" s="41"/>
      <c r="C144" s="208" t="s">
        <v>209</v>
      </c>
      <c r="D144" s="208" t="s">
        <v>128</v>
      </c>
      <c r="E144" s="209" t="s">
        <v>210</v>
      </c>
      <c r="F144" s="210" t="s">
        <v>211</v>
      </c>
      <c r="G144" s="211" t="s">
        <v>158</v>
      </c>
      <c r="H144" s="212">
        <v>700</v>
      </c>
      <c r="I144" s="213"/>
      <c r="J144" s="214">
        <f>ROUND(I144*H144,2)</f>
        <v>0</v>
      </c>
      <c r="K144" s="215"/>
      <c r="L144" s="46"/>
      <c r="M144" s="216" t="s">
        <v>19</v>
      </c>
      <c r="N144" s="217" t="s">
        <v>42</v>
      </c>
      <c r="O144" s="86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0" t="s">
        <v>132</v>
      </c>
      <c r="AT144" s="220" t="s">
        <v>128</v>
      </c>
      <c r="AU144" s="220" t="s">
        <v>81</v>
      </c>
      <c r="AY144" s="19" t="s">
        <v>126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9" t="s">
        <v>79</v>
      </c>
      <c r="BK144" s="221">
        <f>ROUND(I144*H144,2)</f>
        <v>0</v>
      </c>
      <c r="BL144" s="19" t="s">
        <v>132</v>
      </c>
      <c r="BM144" s="220" t="s">
        <v>212</v>
      </c>
    </row>
    <row r="145" spans="1:47" s="2" customFormat="1" ht="12">
      <c r="A145" s="40"/>
      <c r="B145" s="41"/>
      <c r="C145" s="42"/>
      <c r="D145" s="222" t="s">
        <v>134</v>
      </c>
      <c r="E145" s="42"/>
      <c r="F145" s="223" t="s">
        <v>213</v>
      </c>
      <c r="G145" s="42"/>
      <c r="H145" s="42"/>
      <c r="I145" s="224"/>
      <c r="J145" s="42"/>
      <c r="K145" s="42"/>
      <c r="L145" s="46"/>
      <c r="M145" s="225"/>
      <c r="N145" s="22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134</v>
      </c>
      <c r="AU145" s="19" t="s">
        <v>81</v>
      </c>
    </row>
    <row r="146" spans="1:47" s="2" customFormat="1" ht="12">
      <c r="A146" s="40"/>
      <c r="B146" s="41"/>
      <c r="C146" s="42"/>
      <c r="D146" s="227" t="s">
        <v>136</v>
      </c>
      <c r="E146" s="42"/>
      <c r="F146" s="228" t="s">
        <v>214</v>
      </c>
      <c r="G146" s="42"/>
      <c r="H146" s="42"/>
      <c r="I146" s="224"/>
      <c r="J146" s="42"/>
      <c r="K146" s="42"/>
      <c r="L146" s="46"/>
      <c r="M146" s="225"/>
      <c r="N146" s="22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136</v>
      </c>
      <c r="AU146" s="19" t="s">
        <v>81</v>
      </c>
    </row>
    <row r="147" spans="1:47" s="2" customFormat="1" ht="12">
      <c r="A147" s="40"/>
      <c r="B147" s="41"/>
      <c r="C147" s="42"/>
      <c r="D147" s="222" t="s">
        <v>138</v>
      </c>
      <c r="E147" s="42"/>
      <c r="F147" s="229" t="s">
        <v>215</v>
      </c>
      <c r="G147" s="42"/>
      <c r="H147" s="42"/>
      <c r="I147" s="224"/>
      <c r="J147" s="42"/>
      <c r="K147" s="42"/>
      <c r="L147" s="46"/>
      <c r="M147" s="225"/>
      <c r="N147" s="22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138</v>
      </c>
      <c r="AU147" s="19" t="s">
        <v>81</v>
      </c>
    </row>
    <row r="148" spans="1:51" s="13" customFormat="1" ht="12">
      <c r="A148" s="13"/>
      <c r="B148" s="230"/>
      <c r="C148" s="231"/>
      <c r="D148" s="222" t="s">
        <v>140</v>
      </c>
      <c r="E148" s="232" t="s">
        <v>19</v>
      </c>
      <c r="F148" s="233" t="s">
        <v>194</v>
      </c>
      <c r="G148" s="231"/>
      <c r="H148" s="234">
        <v>700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140</v>
      </c>
      <c r="AU148" s="240" t="s">
        <v>81</v>
      </c>
      <c r="AV148" s="13" t="s">
        <v>81</v>
      </c>
      <c r="AW148" s="13" t="s">
        <v>32</v>
      </c>
      <c r="AX148" s="13" t="s">
        <v>71</v>
      </c>
      <c r="AY148" s="240" t="s">
        <v>126</v>
      </c>
    </row>
    <row r="149" spans="1:51" s="14" customFormat="1" ht="12">
      <c r="A149" s="14"/>
      <c r="B149" s="241"/>
      <c r="C149" s="242"/>
      <c r="D149" s="222" t="s">
        <v>140</v>
      </c>
      <c r="E149" s="243" t="s">
        <v>19</v>
      </c>
      <c r="F149" s="244" t="s">
        <v>142</v>
      </c>
      <c r="G149" s="242"/>
      <c r="H149" s="245">
        <v>700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140</v>
      </c>
      <c r="AU149" s="251" t="s">
        <v>81</v>
      </c>
      <c r="AV149" s="14" t="s">
        <v>132</v>
      </c>
      <c r="AW149" s="14" t="s">
        <v>32</v>
      </c>
      <c r="AX149" s="14" t="s">
        <v>79</v>
      </c>
      <c r="AY149" s="251" t="s">
        <v>126</v>
      </c>
    </row>
    <row r="150" spans="1:65" s="2" customFormat="1" ht="33" customHeight="1">
      <c r="A150" s="40"/>
      <c r="B150" s="41"/>
      <c r="C150" s="208" t="s">
        <v>8</v>
      </c>
      <c r="D150" s="208" t="s">
        <v>128</v>
      </c>
      <c r="E150" s="209" t="s">
        <v>216</v>
      </c>
      <c r="F150" s="210" t="s">
        <v>217</v>
      </c>
      <c r="G150" s="211" t="s">
        <v>158</v>
      </c>
      <c r="H150" s="212">
        <v>1541.64</v>
      </c>
      <c r="I150" s="213"/>
      <c r="J150" s="214">
        <f>ROUND(I150*H150,2)</f>
        <v>0</v>
      </c>
      <c r="K150" s="215"/>
      <c r="L150" s="46"/>
      <c r="M150" s="216" t="s">
        <v>19</v>
      </c>
      <c r="N150" s="217" t="s">
        <v>42</v>
      </c>
      <c r="O150" s="86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0" t="s">
        <v>132</v>
      </c>
      <c r="AT150" s="220" t="s">
        <v>128</v>
      </c>
      <c r="AU150" s="220" t="s">
        <v>81</v>
      </c>
      <c r="AY150" s="19" t="s">
        <v>126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9" t="s">
        <v>79</v>
      </c>
      <c r="BK150" s="221">
        <f>ROUND(I150*H150,2)</f>
        <v>0</v>
      </c>
      <c r="BL150" s="19" t="s">
        <v>132</v>
      </c>
      <c r="BM150" s="220" t="s">
        <v>218</v>
      </c>
    </row>
    <row r="151" spans="1:47" s="2" customFormat="1" ht="12">
      <c r="A151" s="40"/>
      <c r="B151" s="41"/>
      <c r="C151" s="42"/>
      <c r="D151" s="222" t="s">
        <v>134</v>
      </c>
      <c r="E151" s="42"/>
      <c r="F151" s="223" t="s">
        <v>219</v>
      </c>
      <c r="G151" s="42"/>
      <c r="H151" s="42"/>
      <c r="I151" s="224"/>
      <c r="J151" s="42"/>
      <c r="K151" s="42"/>
      <c r="L151" s="46"/>
      <c r="M151" s="225"/>
      <c r="N151" s="22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134</v>
      </c>
      <c r="AU151" s="19" t="s">
        <v>81</v>
      </c>
    </row>
    <row r="152" spans="1:47" s="2" customFormat="1" ht="12">
      <c r="A152" s="40"/>
      <c r="B152" s="41"/>
      <c r="C152" s="42"/>
      <c r="D152" s="227" t="s">
        <v>136</v>
      </c>
      <c r="E152" s="42"/>
      <c r="F152" s="228" t="s">
        <v>220</v>
      </c>
      <c r="G152" s="42"/>
      <c r="H152" s="42"/>
      <c r="I152" s="224"/>
      <c r="J152" s="42"/>
      <c r="K152" s="42"/>
      <c r="L152" s="46"/>
      <c r="M152" s="225"/>
      <c r="N152" s="22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136</v>
      </c>
      <c r="AU152" s="19" t="s">
        <v>81</v>
      </c>
    </row>
    <row r="153" spans="1:47" s="2" customFormat="1" ht="12">
      <c r="A153" s="40"/>
      <c r="B153" s="41"/>
      <c r="C153" s="42"/>
      <c r="D153" s="222" t="s">
        <v>138</v>
      </c>
      <c r="E153" s="42"/>
      <c r="F153" s="229" t="s">
        <v>221</v>
      </c>
      <c r="G153" s="42"/>
      <c r="H153" s="42"/>
      <c r="I153" s="224"/>
      <c r="J153" s="42"/>
      <c r="K153" s="42"/>
      <c r="L153" s="46"/>
      <c r="M153" s="225"/>
      <c r="N153" s="22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81</v>
      </c>
    </row>
    <row r="154" spans="1:51" s="15" customFormat="1" ht="12">
      <c r="A154" s="15"/>
      <c r="B154" s="252"/>
      <c r="C154" s="253"/>
      <c r="D154" s="222" t="s">
        <v>140</v>
      </c>
      <c r="E154" s="254" t="s">
        <v>19</v>
      </c>
      <c r="F154" s="255" t="s">
        <v>222</v>
      </c>
      <c r="G154" s="253"/>
      <c r="H154" s="254" t="s">
        <v>19</v>
      </c>
      <c r="I154" s="256"/>
      <c r="J154" s="253"/>
      <c r="K154" s="253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140</v>
      </c>
      <c r="AU154" s="261" t="s">
        <v>81</v>
      </c>
      <c r="AV154" s="15" t="s">
        <v>79</v>
      </c>
      <c r="AW154" s="15" t="s">
        <v>32</v>
      </c>
      <c r="AX154" s="15" t="s">
        <v>71</v>
      </c>
      <c r="AY154" s="261" t="s">
        <v>126</v>
      </c>
    </row>
    <row r="155" spans="1:51" s="13" customFormat="1" ht="12">
      <c r="A155" s="13"/>
      <c r="B155" s="230"/>
      <c r="C155" s="231"/>
      <c r="D155" s="222" t="s">
        <v>140</v>
      </c>
      <c r="E155" s="232" t="s">
        <v>19</v>
      </c>
      <c r="F155" s="233" t="s">
        <v>223</v>
      </c>
      <c r="G155" s="231"/>
      <c r="H155" s="234">
        <v>1541.64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140</v>
      </c>
      <c r="AU155" s="240" t="s">
        <v>81</v>
      </c>
      <c r="AV155" s="13" t="s">
        <v>81</v>
      </c>
      <c r="AW155" s="13" t="s">
        <v>32</v>
      </c>
      <c r="AX155" s="13" t="s">
        <v>71</v>
      </c>
      <c r="AY155" s="240" t="s">
        <v>126</v>
      </c>
    </row>
    <row r="156" spans="1:51" s="14" customFormat="1" ht="12">
      <c r="A156" s="14"/>
      <c r="B156" s="241"/>
      <c r="C156" s="242"/>
      <c r="D156" s="222" t="s">
        <v>140</v>
      </c>
      <c r="E156" s="243" t="s">
        <v>19</v>
      </c>
      <c r="F156" s="244" t="s">
        <v>142</v>
      </c>
      <c r="G156" s="242"/>
      <c r="H156" s="245">
        <v>1541.64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140</v>
      </c>
      <c r="AU156" s="251" t="s">
        <v>81</v>
      </c>
      <c r="AV156" s="14" t="s">
        <v>132</v>
      </c>
      <c r="AW156" s="14" t="s">
        <v>32</v>
      </c>
      <c r="AX156" s="14" t="s">
        <v>79</v>
      </c>
      <c r="AY156" s="251" t="s">
        <v>126</v>
      </c>
    </row>
    <row r="157" spans="1:65" s="2" customFormat="1" ht="24.15" customHeight="1">
      <c r="A157" s="40"/>
      <c r="B157" s="41"/>
      <c r="C157" s="208" t="s">
        <v>224</v>
      </c>
      <c r="D157" s="208" t="s">
        <v>128</v>
      </c>
      <c r="E157" s="209" t="s">
        <v>225</v>
      </c>
      <c r="F157" s="210" t="s">
        <v>226</v>
      </c>
      <c r="G157" s="211" t="s">
        <v>131</v>
      </c>
      <c r="H157" s="212">
        <v>270</v>
      </c>
      <c r="I157" s="213"/>
      <c r="J157" s="214">
        <f>ROUND(I157*H157,2)</f>
        <v>0</v>
      </c>
      <c r="K157" s="215"/>
      <c r="L157" s="46"/>
      <c r="M157" s="216" t="s">
        <v>19</v>
      </c>
      <c r="N157" s="217" t="s">
        <v>42</v>
      </c>
      <c r="O157" s="86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0" t="s">
        <v>132</v>
      </c>
      <c r="AT157" s="220" t="s">
        <v>128</v>
      </c>
      <c r="AU157" s="220" t="s">
        <v>81</v>
      </c>
      <c r="AY157" s="19" t="s">
        <v>126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9" t="s">
        <v>79</v>
      </c>
      <c r="BK157" s="221">
        <f>ROUND(I157*H157,2)</f>
        <v>0</v>
      </c>
      <c r="BL157" s="19" t="s">
        <v>132</v>
      </c>
      <c r="BM157" s="220" t="s">
        <v>227</v>
      </c>
    </row>
    <row r="158" spans="1:47" s="2" customFormat="1" ht="12">
      <c r="A158" s="40"/>
      <c r="B158" s="41"/>
      <c r="C158" s="42"/>
      <c r="D158" s="222" t="s">
        <v>134</v>
      </c>
      <c r="E158" s="42"/>
      <c r="F158" s="223" t="s">
        <v>228</v>
      </c>
      <c r="G158" s="42"/>
      <c r="H158" s="42"/>
      <c r="I158" s="224"/>
      <c r="J158" s="42"/>
      <c r="K158" s="42"/>
      <c r="L158" s="46"/>
      <c r="M158" s="225"/>
      <c r="N158" s="22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134</v>
      </c>
      <c r="AU158" s="19" t="s">
        <v>81</v>
      </c>
    </row>
    <row r="159" spans="1:47" s="2" customFormat="1" ht="12">
      <c r="A159" s="40"/>
      <c r="B159" s="41"/>
      <c r="C159" s="42"/>
      <c r="D159" s="227" t="s">
        <v>136</v>
      </c>
      <c r="E159" s="42"/>
      <c r="F159" s="228" t="s">
        <v>229</v>
      </c>
      <c r="G159" s="42"/>
      <c r="H159" s="42"/>
      <c r="I159" s="224"/>
      <c r="J159" s="42"/>
      <c r="K159" s="42"/>
      <c r="L159" s="46"/>
      <c r="M159" s="225"/>
      <c r="N159" s="22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81</v>
      </c>
    </row>
    <row r="160" spans="1:47" s="2" customFormat="1" ht="12">
      <c r="A160" s="40"/>
      <c r="B160" s="41"/>
      <c r="C160" s="42"/>
      <c r="D160" s="222" t="s">
        <v>138</v>
      </c>
      <c r="E160" s="42"/>
      <c r="F160" s="229" t="s">
        <v>230</v>
      </c>
      <c r="G160" s="42"/>
      <c r="H160" s="42"/>
      <c r="I160" s="224"/>
      <c r="J160" s="42"/>
      <c r="K160" s="42"/>
      <c r="L160" s="46"/>
      <c r="M160" s="225"/>
      <c r="N160" s="22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138</v>
      </c>
      <c r="AU160" s="19" t="s">
        <v>81</v>
      </c>
    </row>
    <row r="161" spans="1:51" s="13" customFormat="1" ht="12">
      <c r="A161" s="13"/>
      <c r="B161" s="230"/>
      <c r="C161" s="231"/>
      <c r="D161" s="222" t="s">
        <v>140</v>
      </c>
      <c r="E161" s="232" t="s">
        <v>19</v>
      </c>
      <c r="F161" s="233" t="s">
        <v>85</v>
      </c>
      <c r="G161" s="231"/>
      <c r="H161" s="234">
        <v>270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140</v>
      </c>
      <c r="AU161" s="240" t="s">
        <v>81</v>
      </c>
      <c r="AV161" s="13" t="s">
        <v>81</v>
      </c>
      <c r="AW161" s="13" t="s">
        <v>32</v>
      </c>
      <c r="AX161" s="13" t="s">
        <v>71</v>
      </c>
      <c r="AY161" s="240" t="s">
        <v>126</v>
      </c>
    </row>
    <row r="162" spans="1:51" s="14" customFormat="1" ht="12">
      <c r="A162" s="14"/>
      <c r="B162" s="241"/>
      <c r="C162" s="242"/>
      <c r="D162" s="222" t="s">
        <v>140</v>
      </c>
      <c r="E162" s="243" t="s">
        <v>19</v>
      </c>
      <c r="F162" s="244" t="s">
        <v>142</v>
      </c>
      <c r="G162" s="242"/>
      <c r="H162" s="245">
        <v>270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140</v>
      </c>
      <c r="AU162" s="251" t="s">
        <v>81</v>
      </c>
      <c r="AV162" s="14" t="s">
        <v>132</v>
      </c>
      <c r="AW162" s="14" t="s">
        <v>32</v>
      </c>
      <c r="AX162" s="14" t="s">
        <v>79</v>
      </c>
      <c r="AY162" s="251" t="s">
        <v>126</v>
      </c>
    </row>
    <row r="163" spans="1:65" s="2" customFormat="1" ht="16.5" customHeight="1">
      <c r="A163" s="40"/>
      <c r="B163" s="41"/>
      <c r="C163" s="208" t="s">
        <v>231</v>
      </c>
      <c r="D163" s="208" t="s">
        <v>128</v>
      </c>
      <c r="E163" s="209" t="s">
        <v>232</v>
      </c>
      <c r="F163" s="210" t="s">
        <v>233</v>
      </c>
      <c r="G163" s="211" t="s">
        <v>158</v>
      </c>
      <c r="H163" s="212">
        <v>5688</v>
      </c>
      <c r="I163" s="213"/>
      <c r="J163" s="214">
        <f>ROUND(I163*H163,2)</f>
        <v>0</v>
      </c>
      <c r="K163" s="215"/>
      <c r="L163" s="46"/>
      <c r="M163" s="216" t="s">
        <v>19</v>
      </c>
      <c r="N163" s="217" t="s">
        <v>42</v>
      </c>
      <c r="O163" s="86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0" t="s">
        <v>132</v>
      </c>
      <c r="AT163" s="220" t="s">
        <v>128</v>
      </c>
      <c r="AU163" s="220" t="s">
        <v>81</v>
      </c>
      <c r="AY163" s="19" t="s">
        <v>126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9" t="s">
        <v>79</v>
      </c>
      <c r="BK163" s="221">
        <f>ROUND(I163*H163,2)</f>
        <v>0</v>
      </c>
      <c r="BL163" s="19" t="s">
        <v>132</v>
      </c>
      <c r="BM163" s="220" t="s">
        <v>234</v>
      </c>
    </row>
    <row r="164" spans="1:47" s="2" customFormat="1" ht="12">
      <c r="A164" s="40"/>
      <c r="B164" s="41"/>
      <c r="C164" s="42"/>
      <c r="D164" s="222" t="s">
        <v>134</v>
      </c>
      <c r="E164" s="42"/>
      <c r="F164" s="223" t="s">
        <v>235</v>
      </c>
      <c r="G164" s="42"/>
      <c r="H164" s="42"/>
      <c r="I164" s="224"/>
      <c r="J164" s="42"/>
      <c r="K164" s="42"/>
      <c r="L164" s="46"/>
      <c r="M164" s="225"/>
      <c r="N164" s="22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134</v>
      </c>
      <c r="AU164" s="19" t="s">
        <v>81</v>
      </c>
    </row>
    <row r="165" spans="1:47" s="2" customFormat="1" ht="12">
      <c r="A165" s="40"/>
      <c r="B165" s="41"/>
      <c r="C165" s="42"/>
      <c r="D165" s="227" t="s">
        <v>136</v>
      </c>
      <c r="E165" s="42"/>
      <c r="F165" s="228" t="s">
        <v>236</v>
      </c>
      <c r="G165" s="42"/>
      <c r="H165" s="42"/>
      <c r="I165" s="224"/>
      <c r="J165" s="42"/>
      <c r="K165" s="42"/>
      <c r="L165" s="46"/>
      <c r="M165" s="225"/>
      <c r="N165" s="22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136</v>
      </c>
      <c r="AU165" s="19" t="s">
        <v>81</v>
      </c>
    </row>
    <row r="166" spans="1:51" s="13" customFormat="1" ht="12">
      <c r="A166" s="13"/>
      <c r="B166" s="230"/>
      <c r="C166" s="231"/>
      <c r="D166" s="222" t="s">
        <v>140</v>
      </c>
      <c r="E166" s="232" t="s">
        <v>19</v>
      </c>
      <c r="F166" s="233" t="s">
        <v>201</v>
      </c>
      <c r="G166" s="231"/>
      <c r="H166" s="234">
        <v>5688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140</v>
      </c>
      <c r="AU166" s="240" t="s">
        <v>81</v>
      </c>
      <c r="AV166" s="13" t="s">
        <v>81</v>
      </c>
      <c r="AW166" s="13" t="s">
        <v>32</v>
      </c>
      <c r="AX166" s="13" t="s">
        <v>71</v>
      </c>
      <c r="AY166" s="240" t="s">
        <v>126</v>
      </c>
    </row>
    <row r="167" spans="1:51" s="14" customFormat="1" ht="12">
      <c r="A167" s="14"/>
      <c r="B167" s="241"/>
      <c r="C167" s="242"/>
      <c r="D167" s="222" t="s">
        <v>140</v>
      </c>
      <c r="E167" s="243" t="s">
        <v>19</v>
      </c>
      <c r="F167" s="244" t="s">
        <v>142</v>
      </c>
      <c r="G167" s="242"/>
      <c r="H167" s="245">
        <v>5688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140</v>
      </c>
      <c r="AU167" s="251" t="s">
        <v>81</v>
      </c>
      <c r="AV167" s="14" t="s">
        <v>132</v>
      </c>
      <c r="AW167" s="14" t="s">
        <v>32</v>
      </c>
      <c r="AX167" s="14" t="s">
        <v>79</v>
      </c>
      <c r="AY167" s="251" t="s">
        <v>126</v>
      </c>
    </row>
    <row r="168" spans="1:63" s="12" customFormat="1" ht="22.8" customHeight="1">
      <c r="A168" s="12"/>
      <c r="B168" s="192"/>
      <c r="C168" s="193"/>
      <c r="D168" s="194" t="s">
        <v>70</v>
      </c>
      <c r="E168" s="206" t="s">
        <v>81</v>
      </c>
      <c r="F168" s="206" t="s">
        <v>237</v>
      </c>
      <c r="G168" s="193"/>
      <c r="H168" s="193"/>
      <c r="I168" s="196"/>
      <c r="J168" s="207">
        <f>BK168</f>
        <v>0</v>
      </c>
      <c r="K168" s="193"/>
      <c r="L168" s="198"/>
      <c r="M168" s="199"/>
      <c r="N168" s="200"/>
      <c r="O168" s="200"/>
      <c r="P168" s="201">
        <f>SUM(P169:P187)</f>
        <v>0</v>
      </c>
      <c r="Q168" s="200"/>
      <c r="R168" s="201">
        <f>SUM(R169:R187)</f>
        <v>210.206889</v>
      </c>
      <c r="S168" s="200"/>
      <c r="T168" s="202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3" t="s">
        <v>79</v>
      </c>
      <c r="AT168" s="204" t="s">
        <v>70</v>
      </c>
      <c r="AU168" s="204" t="s">
        <v>79</v>
      </c>
      <c r="AY168" s="203" t="s">
        <v>126</v>
      </c>
      <c r="BK168" s="205">
        <f>SUM(BK169:BK187)</f>
        <v>0</v>
      </c>
    </row>
    <row r="169" spans="1:65" s="2" customFormat="1" ht="24.15" customHeight="1">
      <c r="A169" s="40"/>
      <c r="B169" s="41"/>
      <c r="C169" s="208" t="s">
        <v>238</v>
      </c>
      <c r="D169" s="208" t="s">
        <v>128</v>
      </c>
      <c r="E169" s="209" t="s">
        <v>239</v>
      </c>
      <c r="F169" s="210" t="s">
        <v>240</v>
      </c>
      <c r="G169" s="211" t="s">
        <v>131</v>
      </c>
      <c r="H169" s="212">
        <v>270</v>
      </c>
      <c r="I169" s="213"/>
      <c r="J169" s="214">
        <f>ROUND(I169*H169,2)</f>
        <v>0</v>
      </c>
      <c r="K169" s="215"/>
      <c r="L169" s="46"/>
      <c r="M169" s="216" t="s">
        <v>19</v>
      </c>
      <c r="N169" s="217" t="s">
        <v>42</v>
      </c>
      <c r="O169" s="86"/>
      <c r="P169" s="218">
        <f>O169*H169</f>
        <v>0</v>
      </c>
      <c r="Q169" s="218">
        <v>0.0001</v>
      </c>
      <c r="R169" s="218">
        <f>Q169*H169</f>
        <v>0.027</v>
      </c>
      <c r="S169" s="218">
        <v>0</v>
      </c>
      <c r="T169" s="21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0" t="s">
        <v>132</v>
      </c>
      <c r="AT169" s="220" t="s">
        <v>128</v>
      </c>
      <c r="AU169" s="220" t="s">
        <v>81</v>
      </c>
      <c r="AY169" s="19" t="s">
        <v>126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9" t="s">
        <v>79</v>
      </c>
      <c r="BK169" s="221">
        <f>ROUND(I169*H169,2)</f>
        <v>0</v>
      </c>
      <c r="BL169" s="19" t="s">
        <v>132</v>
      </c>
      <c r="BM169" s="220" t="s">
        <v>241</v>
      </c>
    </row>
    <row r="170" spans="1:47" s="2" customFormat="1" ht="12">
      <c r="A170" s="40"/>
      <c r="B170" s="41"/>
      <c r="C170" s="42"/>
      <c r="D170" s="222" t="s">
        <v>134</v>
      </c>
      <c r="E170" s="42"/>
      <c r="F170" s="223" t="s">
        <v>242</v>
      </c>
      <c r="G170" s="42"/>
      <c r="H170" s="42"/>
      <c r="I170" s="224"/>
      <c r="J170" s="42"/>
      <c r="K170" s="42"/>
      <c r="L170" s="46"/>
      <c r="M170" s="225"/>
      <c r="N170" s="22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134</v>
      </c>
      <c r="AU170" s="19" t="s">
        <v>81</v>
      </c>
    </row>
    <row r="171" spans="1:47" s="2" customFormat="1" ht="12">
      <c r="A171" s="40"/>
      <c r="B171" s="41"/>
      <c r="C171" s="42"/>
      <c r="D171" s="227" t="s">
        <v>136</v>
      </c>
      <c r="E171" s="42"/>
      <c r="F171" s="228" t="s">
        <v>243</v>
      </c>
      <c r="G171" s="42"/>
      <c r="H171" s="42"/>
      <c r="I171" s="224"/>
      <c r="J171" s="42"/>
      <c r="K171" s="42"/>
      <c r="L171" s="46"/>
      <c r="M171" s="225"/>
      <c r="N171" s="22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136</v>
      </c>
      <c r="AU171" s="19" t="s">
        <v>81</v>
      </c>
    </row>
    <row r="172" spans="1:47" s="2" customFormat="1" ht="12">
      <c r="A172" s="40"/>
      <c r="B172" s="41"/>
      <c r="C172" s="42"/>
      <c r="D172" s="222" t="s">
        <v>138</v>
      </c>
      <c r="E172" s="42"/>
      <c r="F172" s="229" t="s">
        <v>244</v>
      </c>
      <c r="G172" s="42"/>
      <c r="H172" s="42"/>
      <c r="I172" s="224"/>
      <c r="J172" s="42"/>
      <c r="K172" s="42"/>
      <c r="L172" s="46"/>
      <c r="M172" s="225"/>
      <c r="N172" s="22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81</v>
      </c>
    </row>
    <row r="173" spans="1:51" s="13" customFormat="1" ht="12">
      <c r="A173" s="13"/>
      <c r="B173" s="230"/>
      <c r="C173" s="231"/>
      <c r="D173" s="222" t="s">
        <v>140</v>
      </c>
      <c r="E173" s="232" t="s">
        <v>19</v>
      </c>
      <c r="F173" s="233" t="s">
        <v>245</v>
      </c>
      <c r="G173" s="231"/>
      <c r="H173" s="234">
        <v>270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140</v>
      </c>
      <c r="AU173" s="240" t="s">
        <v>81</v>
      </c>
      <c r="AV173" s="13" t="s">
        <v>81</v>
      </c>
      <c r="AW173" s="13" t="s">
        <v>32</v>
      </c>
      <c r="AX173" s="13" t="s">
        <v>71</v>
      </c>
      <c r="AY173" s="240" t="s">
        <v>126</v>
      </c>
    </row>
    <row r="174" spans="1:51" s="14" customFormat="1" ht="12">
      <c r="A174" s="14"/>
      <c r="B174" s="241"/>
      <c r="C174" s="242"/>
      <c r="D174" s="222" t="s">
        <v>140</v>
      </c>
      <c r="E174" s="243" t="s">
        <v>19</v>
      </c>
      <c r="F174" s="244" t="s">
        <v>142</v>
      </c>
      <c r="G174" s="242"/>
      <c r="H174" s="245">
        <v>270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140</v>
      </c>
      <c r="AU174" s="251" t="s">
        <v>81</v>
      </c>
      <c r="AV174" s="14" t="s">
        <v>132</v>
      </c>
      <c r="AW174" s="14" t="s">
        <v>32</v>
      </c>
      <c r="AX174" s="14" t="s">
        <v>79</v>
      </c>
      <c r="AY174" s="251" t="s">
        <v>126</v>
      </c>
    </row>
    <row r="175" spans="1:65" s="2" customFormat="1" ht="24.15" customHeight="1">
      <c r="A175" s="40"/>
      <c r="B175" s="41"/>
      <c r="C175" s="262" t="s">
        <v>246</v>
      </c>
      <c r="D175" s="262" t="s">
        <v>247</v>
      </c>
      <c r="E175" s="263" t="s">
        <v>248</v>
      </c>
      <c r="F175" s="264" t="s">
        <v>249</v>
      </c>
      <c r="G175" s="265" t="s">
        <v>131</v>
      </c>
      <c r="H175" s="266">
        <v>319.815</v>
      </c>
      <c r="I175" s="267"/>
      <c r="J175" s="268">
        <f>ROUND(I175*H175,2)</f>
        <v>0</v>
      </c>
      <c r="K175" s="269"/>
      <c r="L175" s="270"/>
      <c r="M175" s="271" t="s">
        <v>19</v>
      </c>
      <c r="N175" s="272" t="s">
        <v>42</v>
      </c>
      <c r="O175" s="86"/>
      <c r="P175" s="218">
        <f>O175*H175</f>
        <v>0</v>
      </c>
      <c r="Q175" s="218">
        <v>0.0006</v>
      </c>
      <c r="R175" s="218">
        <f>Q175*H175</f>
        <v>0.19188899999999998</v>
      </c>
      <c r="S175" s="218">
        <v>0</v>
      </c>
      <c r="T175" s="21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0" t="s">
        <v>187</v>
      </c>
      <c r="AT175" s="220" t="s">
        <v>247</v>
      </c>
      <c r="AU175" s="220" t="s">
        <v>81</v>
      </c>
      <c r="AY175" s="19" t="s">
        <v>126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9" t="s">
        <v>79</v>
      </c>
      <c r="BK175" s="221">
        <f>ROUND(I175*H175,2)</f>
        <v>0</v>
      </c>
      <c r="BL175" s="19" t="s">
        <v>132</v>
      </c>
      <c r="BM175" s="220" t="s">
        <v>250</v>
      </c>
    </row>
    <row r="176" spans="1:47" s="2" customFormat="1" ht="12">
      <c r="A176" s="40"/>
      <c r="B176" s="41"/>
      <c r="C176" s="42"/>
      <c r="D176" s="222" t="s">
        <v>134</v>
      </c>
      <c r="E176" s="42"/>
      <c r="F176" s="223" t="s">
        <v>249</v>
      </c>
      <c r="G176" s="42"/>
      <c r="H176" s="42"/>
      <c r="I176" s="224"/>
      <c r="J176" s="42"/>
      <c r="K176" s="42"/>
      <c r="L176" s="46"/>
      <c r="M176" s="225"/>
      <c r="N176" s="22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134</v>
      </c>
      <c r="AU176" s="19" t="s">
        <v>81</v>
      </c>
    </row>
    <row r="177" spans="1:51" s="13" customFormat="1" ht="12">
      <c r="A177" s="13"/>
      <c r="B177" s="230"/>
      <c r="C177" s="231"/>
      <c r="D177" s="222" t="s">
        <v>140</v>
      </c>
      <c r="E177" s="231"/>
      <c r="F177" s="233" t="s">
        <v>251</v>
      </c>
      <c r="G177" s="231"/>
      <c r="H177" s="234">
        <v>319.815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140</v>
      </c>
      <c r="AU177" s="240" t="s">
        <v>81</v>
      </c>
      <c r="AV177" s="13" t="s">
        <v>81</v>
      </c>
      <c r="AW177" s="13" t="s">
        <v>4</v>
      </c>
      <c r="AX177" s="13" t="s">
        <v>79</v>
      </c>
      <c r="AY177" s="240" t="s">
        <v>126</v>
      </c>
    </row>
    <row r="178" spans="1:65" s="2" customFormat="1" ht="24.15" customHeight="1">
      <c r="A178" s="40"/>
      <c r="B178" s="41"/>
      <c r="C178" s="208" t="s">
        <v>252</v>
      </c>
      <c r="D178" s="208" t="s">
        <v>128</v>
      </c>
      <c r="E178" s="209" t="s">
        <v>253</v>
      </c>
      <c r="F178" s="210" t="s">
        <v>254</v>
      </c>
      <c r="G178" s="211" t="s">
        <v>131</v>
      </c>
      <c r="H178" s="212">
        <v>171</v>
      </c>
      <c r="I178" s="213"/>
      <c r="J178" s="214">
        <f>ROUND(I178*H178,2)</f>
        <v>0</v>
      </c>
      <c r="K178" s="215"/>
      <c r="L178" s="46"/>
      <c r="M178" s="216" t="s">
        <v>19</v>
      </c>
      <c r="N178" s="217" t="s">
        <v>42</v>
      </c>
      <c r="O178" s="86"/>
      <c r="P178" s="218">
        <f>O178*H178</f>
        <v>0</v>
      </c>
      <c r="Q178" s="218">
        <v>0.108</v>
      </c>
      <c r="R178" s="218">
        <f>Q178*H178</f>
        <v>18.468</v>
      </c>
      <c r="S178" s="218">
        <v>0</v>
      </c>
      <c r="T178" s="21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0" t="s">
        <v>132</v>
      </c>
      <c r="AT178" s="220" t="s">
        <v>128</v>
      </c>
      <c r="AU178" s="220" t="s">
        <v>81</v>
      </c>
      <c r="AY178" s="19" t="s">
        <v>126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9" t="s">
        <v>79</v>
      </c>
      <c r="BK178" s="221">
        <f>ROUND(I178*H178,2)</f>
        <v>0</v>
      </c>
      <c r="BL178" s="19" t="s">
        <v>132</v>
      </c>
      <c r="BM178" s="220" t="s">
        <v>255</v>
      </c>
    </row>
    <row r="179" spans="1:47" s="2" customFormat="1" ht="12">
      <c r="A179" s="40"/>
      <c r="B179" s="41"/>
      <c r="C179" s="42"/>
      <c r="D179" s="222" t="s">
        <v>134</v>
      </c>
      <c r="E179" s="42"/>
      <c r="F179" s="223" t="s">
        <v>256</v>
      </c>
      <c r="G179" s="42"/>
      <c r="H179" s="42"/>
      <c r="I179" s="224"/>
      <c r="J179" s="42"/>
      <c r="K179" s="42"/>
      <c r="L179" s="46"/>
      <c r="M179" s="225"/>
      <c r="N179" s="22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134</v>
      </c>
      <c r="AU179" s="19" t="s">
        <v>81</v>
      </c>
    </row>
    <row r="180" spans="1:47" s="2" customFormat="1" ht="12">
      <c r="A180" s="40"/>
      <c r="B180" s="41"/>
      <c r="C180" s="42"/>
      <c r="D180" s="227" t="s">
        <v>136</v>
      </c>
      <c r="E180" s="42"/>
      <c r="F180" s="228" t="s">
        <v>257</v>
      </c>
      <c r="G180" s="42"/>
      <c r="H180" s="42"/>
      <c r="I180" s="224"/>
      <c r="J180" s="42"/>
      <c r="K180" s="42"/>
      <c r="L180" s="46"/>
      <c r="M180" s="225"/>
      <c r="N180" s="22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136</v>
      </c>
      <c r="AU180" s="19" t="s">
        <v>81</v>
      </c>
    </row>
    <row r="181" spans="1:47" s="2" customFormat="1" ht="12">
      <c r="A181" s="40"/>
      <c r="B181" s="41"/>
      <c r="C181" s="42"/>
      <c r="D181" s="222" t="s">
        <v>138</v>
      </c>
      <c r="E181" s="42"/>
      <c r="F181" s="229" t="s">
        <v>258</v>
      </c>
      <c r="G181" s="42"/>
      <c r="H181" s="42"/>
      <c r="I181" s="224"/>
      <c r="J181" s="42"/>
      <c r="K181" s="42"/>
      <c r="L181" s="46"/>
      <c r="M181" s="225"/>
      <c r="N181" s="22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138</v>
      </c>
      <c r="AU181" s="19" t="s">
        <v>81</v>
      </c>
    </row>
    <row r="182" spans="1:65" s="2" customFormat="1" ht="16.5" customHeight="1">
      <c r="A182" s="40"/>
      <c r="B182" s="41"/>
      <c r="C182" s="262" t="s">
        <v>259</v>
      </c>
      <c r="D182" s="262" t="s">
        <v>247</v>
      </c>
      <c r="E182" s="263" t="s">
        <v>260</v>
      </c>
      <c r="F182" s="264" t="s">
        <v>261</v>
      </c>
      <c r="G182" s="265" t="s">
        <v>262</v>
      </c>
      <c r="H182" s="266">
        <v>171</v>
      </c>
      <c r="I182" s="267"/>
      <c r="J182" s="268">
        <f>ROUND(I182*H182,2)</f>
        <v>0</v>
      </c>
      <c r="K182" s="269"/>
      <c r="L182" s="270"/>
      <c r="M182" s="271" t="s">
        <v>19</v>
      </c>
      <c r="N182" s="272" t="s">
        <v>42</v>
      </c>
      <c r="O182" s="86"/>
      <c r="P182" s="218">
        <f>O182*H182</f>
        <v>0</v>
      </c>
      <c r="Q182" s="218">
        <v>1.12</v>
      </c>
      <c r="R182" s="218">
        <f>Q182*H182</f>
        <v>191.52</v>
      </c>
      <c r="S182" s="218">
        <v>0</v>
      </c>
      <c r="T182" s="21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0" t="s">
        <v>187</v>
      </c>
      <c r="AT182" s="220" t="s">
        <v>247</v>
      </c>
      <c r="AU182" s="220" t="s">
        <v>81</v>
      </c>
      <c r="AY182" s="19" t="s">
        <v>126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9" t="s">
        <v>79</v>
      </c>
      <c r="BK182" s="221">
        <f>ROUND(I182*H182,2)</f>
        <v>0</v>
      </c>
      <c r="BL182" s="19" t="s">
        <v>132</v>
      </c>
      <c r="BM182" s="220" t="s">
        <v>263</v>
      </c>
    </row>
    <row r="183" spans="1:47" s="2" customFormat="1" ht="12">
      <c r="A183" s="40"/>
      <c r="B183" s="41"/>
      <c r="C183" s="42"/>
      <c r="D183" s="222" t="s">
        <v>134</v>
      </c>
      <c r="E183" s="42"/>
      <c r="F183" s="223" t="s">
        <v>261</v>
      </c>
      <c r="G183" s="42"/>
      <c r="H183" s="42"/>
      <c r="I183" s="224"/>
      <c r="J183" s="42"/>
      <c r="K183" s="42"/>
      <c r="L183" s="46"/>
      <c r="M183" s="225"/>
      <c r="N183" s="22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134</v>
      </c>
      <c r="AU183" s="19" t="s">
        <v>81</v>
      </c>
    </row>
    <row r="184" spans="1:47" s="2" customFormat="1" ht="12">
      <c r="A184" s="40"/>
      <c r="B184" s="41"/>
      <c r="C184" s="42"/>
      <c r="D184" s="222" t="s">
        <v>138</v>
      </c>
      <c r="E184" s="42"/>
      <c r="F184" s="229" t="s">
        <v>264</v>
      </c>
      <c r="G184" s="42"/>
      <c r="H184" s="42"/>
      <c r="I184" s="224"/>
      <c r="J184" s="42"/>
      <c r="K184" s="42"/>
      <c r="L184" s="46"/>
      <c r="M184" s="225"/>
      <c r="N184" s="22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138</v>
      </c>
      <c r="AU184" s="19" t="s">
        <v>81</v>
      </c>
    </row>
    <row r="185" spans="1:51" s="13" customFormat="1" ht="12">
      <c r="A185" s="13"/>
      <c r="B185" s="230"/>
      <c r="C185" s="231"/>
      <c r="D185" s="222" t="s">
        <v>140</v>
      </c>
      <c r="E185" s="232" t="s">
        <v>19</v>
      </c>
      <c r="F185" s="233" t="s">
        <v>265</v>
      </c>
      <c r="G185" s="231"/>
      <c r="H185" s="234">
        <v>141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140</v>
      </c>
      <c r="AU185" s="240" t="s">
        <v>81</v>
      </c>
      <c r="AV185" s="13" t="s">
        <v>81</v>
      </c>
      <c r="AW185" s="13" t="s">
        <v>32</v>
      </c>
      <c r="AX185" s="13" t="s">
        <v>71</v>
      </c>
      <c r="AY185" s="240" t="s">
        <v>126</v>
      </c>
    </row>
    <row r="186" spans="1:51" s="13" customFormat="1" ht="12">
      <c r="A186" s="13"/>
      <c r="B186" s="230"/>
      <c r="C186" s="231"/>
      <c r="D186" s="222" t="s">
        <v>140</v>
      </c>
      <c r="E186" s="232" t="s">
        <v>19</v>
      </c>
      <c r="F186" s="233" t="s">
        <v>266</v>
      </c>
      <c r="G186" s="231"/>
      <c r="H186" s="234">
        <v>30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140</v>
      </c>
      <c r="AU186" s="240" t="s">
        <v>81</v>
      </c>
      <c r="AV186" s="13" t="s">
        <v>81</v>
      </c>
      <c r="AW186" s="13" t="s">
        <v>32</v>
      </c>
      <c r="AX186" s="13" t="s">
        <v>71</v>
      </c>
      <c r="AY186" s="240" t="s">
        <v>126</v>
      </c>
    </row>
    <row r="187" spans="1:51" s="14" customFormat="1" ht="12">
      <c r="A187" s="14"/>
      <c r="B187" s="241"/>
      <c r="C187" s="242"/>
      <c r="D187" s="222" t="s">
        <v>140</v>
      </c>
      <c r="E187" s="243" t="s">
        <v>95</v>
      </c>
      <c r="F187" s="244" t="s">
        <v>142</v>
      </c>
      <c r="G187" s="242"/>
      <c r="H187" s="245">
        <v>171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140</v>
      </c>
      <c r="AU187" s="251" t="s">
        <v>81</v>
      </c>
      <c r="AV187" s="14" t="s">
        <v>132</v>
      </c>
      <c r="AW187" s="14" t="s">
        <v>32</v>
      </c>
      <c r="AX187" s="14" t="s">
        <v>79</v>
      </c>
      <c r="AY187" s="251" t="s">
        <v>126</v>
      </c>
    </row>
    <row r="188" spans="1:63" s="12" customFormat="1" ht="22.8" customHeight="1">
      <c r="A188" s="12"/>
      <c r="B188" s="192"/>
      <c r="C188" s="193"/>
      <c r="D188" s="194" t="s">
        <v>70</v>
      </c>
      <c r="E188" s="206" t="s">
        <v>132</v>
      </c>
      <c r="F188" s="206" t="s">
        <v>267</v>
      </c>
      <c r="G188" s="193"/>
      <c r="H188" s="193"/>
      <c r="I188" s="196"/>
      <c r="J188" s="207">
        <f>BK188</f>
        <v>0</v>
      </c>
      <c r="K188" s="193"/>
      <c r="L188" s="198"/>
      <c r="M188" s="199"/>
      <c r="N188" s="200"/>
      <c r="O188" s="200"/>
      <c r="P188" s="201">
        <f>SUM(P189:P205)</f>
        <v>0</v>
      </c>
      <c r="Q188" s="200"/>
      <c r="R188" s="201">
        <f>SUM(R189:R205)</f>
        <v>29.208959999999998</v>
      </c>
      <c r="S188" s="200"/>
      <c r="T188" s="202">
        <f>SUM(T189:T205)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3" t="s">
        <v>79</v>
      </c>
      <c r="AT188" s="204" t="s">
        <v>70</v>
      </c>
      <c r="AU188" s="204" t="s">
        <v>79</v>
      </c>
      <c r="AY188" s="203" t="s">
        <v>126</v>
      </c>
      <c r="BK188" s="205">
        <f>SUM(BK189:BK205)</f>
        <v>0</v>
      </c>
    </row>
    <row r="189" spans="1:65" s="2" customFormat="1" ht="24.15" customHeight="1">
      <c r="A189" s="40"/>
      <c r="B189" s="41"/>
      <c r="C189" s="208" t="s">
        <v>268</v>
      </c>
      <c r="D189" s="208" t="s">
        <v>128</v>
      </c>
      <c r="E189" s="209" t="s">
        <v>269</v>
      </c>
      <c r="F189" s="210" t="s">
        <v>270</v>
      </c>
      <c r="G189" s="211" t="s">
        <v>158</v>
      </c>
      <c r="H189" s="212">
        <v>12</v>
      </c>
      <c r="I189" s="213"/>
      <c r="J189" s="214">
        <f>ROUND(I189*H189,2)</f>
        <v>0</v>
      </c>
      <c r="K189" s="215"/>
      <c r="L189" s="46"/>
      <c r="M189" s="216" t="s">
        <v>19</v>
      </c>
      <c r="N189" s="217" t="s">
        <v>42</v>
      </c>
      <c r="O189" s="86"/>
      <c r="P189" s="218">
        <f>O189*H189</f>
        <v>0</v>
      </c>
      <c r="Q189" s="218">
        <v>2.43408</v>
      </c>
      <c r="R189" s="218">
        <f>Q189*H189</f>
        <v>29.208959999999998</v>
      </c>
      <c r="S189" s="218">
        <v>0</v>
      </c>
      <c r="T189" s="21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0" t="s">
        <v>132</v>
      </c>
      <c r="AT189" s="220" t="s">
        <v>128</v>
      </c>
      <c r="AU189" s="220" t="s">
        <v>81</v>
      </c>
      <c r="AY189" s="19" t="s">
        <v>126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9" t="s">
        <v>79</v>
      </c>
      <c r="BK189" s="221">
        <f>ROUND(I189*H189,2)</f>
        <v>0</v>
      </c>
      <c r="BL189" s="19" t="s">
        <v>132</v>
      </c>
      <c r="BM189" s="220" t="s">
        <v>271</v>
      </c>
    </row>
    <row r="190" spans="1:47" s="2" customFormat="1" ht="12">
      <c r="A190" s="40"/>
      <c r="B190" s="41"/>
      <c r="C190" s="42"/>
      <c r="D190" s="222" t="s">
        <v>134</v>
      </c>
      <c r="E190" s="42"/>
      <c r="F190" s="223" t="s">
        <v>272</v>
      </c>
      <c r="G190" s="42"/>
      <c r="H190" s="42"/>
      <c r="I190" s="224"/>
      <c r="J190" s="42"/>
      <c r="K190" s="42"/>
      <c r="L190" s="46"/>
      <c r="M190" s="225"/>
      <c r="N190" s="22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134</v>
      </c>
      <c r="AU190" s="19" t="s">
        <v>81</v>
      </c>
    </row>
    <row r="191" spans="1:47" s="2" customFormat="1" ht="12">
      <c r="A191" s="40"/>
      <c r="B191" s="41"/>
      <c r="C191" s="42"/>
      <c r="D191" s="227" t="s">
        <v>136</v>
      </c>
      <c r="E191" s="42"/>
      <c r="F191" s="228" t="s">
        <v>273</v>
      </c>
      <c r="G191" s="42"/>
      <c r="H191" s="42"/>
      <c r="I191" s="224"/>
      <c r="J191" s="42"/>
      <c r="K191" s="42"/>
      <c r="L191" s="46"/>
      <c r="M191" s="225"/>
      <c r="N191" s="22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136</v>
      </c>
      <c r="AU191" s="19" t="s">
        <v>81</v>
      </c>
    </row>
    <row r="192" spans="1:47" s="2" customFormat="1" ht="12">
      <c r="A192" s="40"/>
      <c r="B192" s="41"/>
      <c r="C192" s="42"/>
      <c r="D192" s="222" t="s">
        <v>138</v>
      </c>
      <c r="E192" s="42"/>
      <c r="F192" s="229" t="s">
        <v>274</v>
      </c>
      <c r="G192" s="42"/>
      <c r="H192" s="42"/>
      <c r="I192" s="224"/>
      <c r="J192" s="42"/>
      <c r="K192" s="42"/>
      <c r="L192" s="46"/>
      <c r="M192" s="225"/>
      <c r="N192" s="226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138</v>
      </c>
      <c r="AU192" s="19" t="s">
        <v>81</v>
      </c>
    </row>
    <row r="193" spans="1:51" s="13" customFormat="1" ht="12">
      <c r="A193" s="13"/>
      <c r="B193" s="230"/>
      <c r="C193" s="231"/>
      <c r="D193" s="222" t="s">
        <v>140</v>
      </c>
      <c r="E193" s="232" t="s">
        <v>19</v>
      </c>
      <c r="F193" s="233" t="s">
        <v>275</v>
      </c>
      <c r="G193" s="231"/>
      <c r="H193" s="234">
        <v>12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140</v>
      </c>
      <c r="AU193" s="240" t="s">
        <v>81</v>
      </c>
      <c r="AV193" s="13" t="s">
        <v>81</v>
      </c>
      <c r="AW193" s="13" t="s">
        <v>32</v>
      </c>
      <c r="AX193" s="13" t="s">
        <v>71</v>
      </c>
      <c r="AY193" s="240" t="s">
        <v>126</v>
      </c>
    </row>
    <row r="194" spans="1:51" s="14" customFormat="1" ht="12">
      <c r="A194" s="14"/>
      <c r="B194" s="241"/>
      <c r="C194" s="242"/>
      <c r="D194" s="222" t="s">
        <v>140</v>
      </c>
      <c r="E194" s="243" t="s">
        <v>19</v>
      </c>
      <c r="F194" s="244" t="s">
        <v>142</v>
      </c>
      <c r="G194" s="242"/>
      <c r="H194" s="245">
        <v>12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140</v>
      </c>
      <c r="AU194" s="251" t="s">
        <v>81</v>
      </c>
      <c r="AV194" s="14" t="s">
        <v>132</v>
      </c>
      <c r="AW194" s="14" t="s">
        <v>32</v>
      </c>
      <c r="AX194" s="14" t="s">
        <v>79</v>
      </c>
      <c r="AY194" s="251" t="s">
        <v>126</v>
      </c>
    </row>
    <row r="195" spans="1:65" s="2" customFormat="1" ht="24.15" customHeight="1">
      <c r="A195" s="40"/>
      <c r="B195" s="41"/>
      <c r="C195" s="208" t="s">
        <v>276</v>
      </c>
      <c r="D195" s="208" t="s">
        <v>128</v>
      </c>
      <c r="E195" s="209" t="s">
        <v>277</v>
      </c>
      <c r="F195" s="210" t="s">
        <v>278</v>
      </c>
      <c r="G195" s="211" t="s">
        <v>131</v>
      </c>
      <c r="H195" s="212">
        <v>15</v>
      </c>
      <c r="I195" s="213"/>
      <c r="J195" s="214">
        <f>ROUND(I195*H195,2)</f>
        <v>0</v>
      </c>
      <c r="K195" s="215"/>
      <c r="L195" s="46"/>
      <c r="M195" s="216" t="s">
        <v>19</v>
      </c>
      <c r="N195" s="217" t="s">
        <v>42</v>
      </c>
      <c r="O195" s="86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0" t="s">
        <v>132</v>
      </c>
      <c r="AT195" s="220" t="s">
        <v>128</v>
      </c>
      <c r="AU195" s="220" t="s">
        <v>81</v>
      </c>
      <c r="AY195" s="19" t="s">
        <v>126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9" t="s">
        <v>79</v>
      </c>
      <c r="BK195" s="221">
        <f>ROUND(I195*H195,2)</f>
        <v>0</v>
      </c>
      <c r="BL195" s="19" t="s">
        <v>132</v>
      </c>
      <c r="BM195" s="220" t="s">
        <v>279</v>
      </c>
    </row>
    <row r="196" spans="1:47" s="2" customFormat="1" ht="12">
      <c r="A196" s="40"/>
      <c r="B196" s="41"/>
      <c r="C196" s="42"/>
      <c r="D196" s="222" t="s">
        <v>134</v>
      </c>
      <c r="E196" s="42"/>
      <c r="F196" s="223" t="s">
        <v>280</v>
      </c>
      <c r="G196" s="42"/>
      <c r="H196" s="42"/>
      <c r="I196" s="224"/>
      <c r="J196" s="42"/>
      <c r="K196" s="42"/>
      <c r="L196" s="46"/>
      <c r="M196" s="225"/>
      <c r="N196" s="22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134</v>
      </c>
      <c r="AU196" s="19" t="s">
        <v>81</v>
      </c>
    </row>
    <row r="197" spans="1:47" s="2" customFormat="1" ht="12">
      <c r="A197" s="40"/>
      <c r="B197" s="41"/>
      <c r="C197" s="42"/>
      <c r="D197" s="227" t="s">
        <v>136</v>
      </c>
      <c r="E197" s="42"/>
      <c r="F197" s="228" t="s">
        <v>281</v>
      </c>
      <c r="G197" s="42"/>
      <c r="H197" s="42"/>
      <c r="I197" s="224"/>
      <c r="J197" s="42"/>
      <c r="K197" s="42"/>
      <c r="L197" s="46"/>
      <c r="M197" s="225"/>
      <c r="N197" s="22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136</v>
      </c>
      <c r="AU197" s="19" t="s">
        <v>81</v>
      </c>
    </row>
    <row r="198" spans="1:47" s="2" customFormat="1" ht="12">
      <c r="A198" s="40"/>
      <c r="B198" s="41"/>
      <c r="C198" s="42"/>
      <c r="D198" s="222" t="s">
        <v>138</v>
      </c>
      <c r="E198" s="42"/>
      <c r="F198" s="229" t="s">
        <v>282</v>
      </c>
      <c r="G198" s="42"/>
      <c r="H198" s="42"/>
      <c r="I198" s="224"/>
      <c r="J198" s="42"/>
      <c r="K198" s="42"/>
      <c r="L198" s="46"/>
      <c r="M198" s="225"/>
      <c r="N198" s="22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138</v>
      </c>
      <c r="AU198" s="19" t="s">
        <v>81</v>
      </c>
    </row>
    <row r="199" spans="1:51" s="13" customFormat="1" ht="12">
      <c r="A199" s="13"/>
      <c r="B199" s="230"/>
      <c r="C199" s="231"/>
      <c r="D199" s="222" t="s">
        <v>140</v>
      </c>
      <c r="E199" s="232" t="s">
        <v>19</v>
      </c>
      <c r="F199" s="233" t="s">
        <v>283</v>
      </c>
      <c r="G199" s="231"/>
      <c r="H199" s="234">
        <v>15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140</v>
      </c>
      <c r="AU199" s="240" t="s">
        <v>81</v>
      </c>
      <c r="AV199" s="13" t="s">
        <v>81</v>
      </c>
      <c r="AW199" s="13" t="s">
        <v>32</v>
      </c>
      <c r="AX199" s="13" t="s">
        <v>71</v>
      </c>
      <c r="AY199" s="240" t="s">
        <v>126</v>
      </c>
    </row>
    <row r="200" spans="1:51" s="14" customFormat="1" ht="12">
      <c r="A200" s="14"/>
      <c r="B200" s="241"/>
      <c r="C200" s="242"/>
      <c r="D200" s="222" t="s">
        <v>140</v>
      </c>
      <c r="E200" s="243" t="s">
        <v>19</v>
      </c>
      <c r="F200" s="244" t="s">
        <v>142</v>
      </c>
      <c r="G200" s="242"/>
      <c r="H200" s="245">
        <v>15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140</v>
      </c>
      <c r="AU200" s="251" t="s">
        <v>81</v>
      </c>
      <c r="AV200" s="14" t="s">
        <v>132</v>
      </c>
      <c r="AW200" s="14" t="s">
        <v>32</v>
      </c>
      <c r="AX200" s="14" t="s">
        <v>79</v>
      </c>
      <c r="AY200" s="251" t="s">
        <v>126</v>
      </c>
    </row>
    <row r="201" spans="1:65" s="2" customFormat="1" ht="37.8" customHeight="1">
      <c r="A201" s="40"/>
      <c r="B201" s="41"/>
      <c r="C201" s="208" t="s">
        <v>7</v>
      </c>
      <c r="D201" s="208" t="s">
        <v>128</v>
      </c>
      <c r="E201" s="209" t="s">
        <v>284</v>
      </c>
      <c r="F201" s="210" t="s">
        <v>285</v>
      </c>
      <c r="G201" s="211" t="s">
        <v>158</v>
      </c>
      <c r="H201" s="212">
        <v>18</v>
      </c>
      <c r="I201" s="213"/>
      <c r="J201" s="214">
        <f>ROUND(I201*H201,2)</f>
        <v>0</v>
      </c>
      <c r="K201" s="215"/>
      <c r="L201" s="46"/>
      <c r="M201" s="216" t="s">
        <v>19</v>
      </c>
      <c r="N201" s="217" t="s">
        <v>42</v>
      </c>
      <c r="O201" s="86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0" t="s">
        <v>132</v>
      </c>
      <c r="AT201" s="220" t="s">
        <v>128</v>
      </c>
      <c r="AU201" s="220" t="s">
        <v>81</v>
      </c>
      <c r="AY201" s="19" t="s">
        <v>126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9" t="s">
        <v>79</v>
      </c>
      <c r="BK201" s="221">
        <f>ROUND(I201*H201,2)</f>
        <v>0</v>
      </c>
      <c r="BL201" s="19" t="s">
        <v>132</v>
      </c>
      <c r="BM201" s="220" t="s">
        <v>286</v>
      </c>
    </row>
    <row r="202" spans="1:47" s="2" customFormat="1" ht="12">
      <c r="A202" s="40"/>
      <c r="B202" s="41"/>
      <c r="C202" s="42"/>
      <c r="D202" s="222" t="s">
        <v>134</v>
      </c>
      <c r="E202" s="42"/>
      <c r="F202" s="223" t="s">
        <v>285</v>
      </c>
      <c r="G202" s="42"/>
      <c r="H202" s="42"/>
      <c r="I202" s="224"/>
      <c r="J202" s="42"/>
      <c r="K202" s="42"/>
      <c r="L202" s="46"/>
      <c r="M202" s="225"/>
      <c r="N202" s="22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134</v>
      </c>
      <c r="AU202" s="19" t="s">
        <v>81</v>
      </c>
    </row>
    <row r="203" spans="1:47" s="2" customFormat="1" ht="12">
      <c r="A203" s="40"/>
      <c r="B203" s="41"/>
      <c r="C203" s="42"/>
      <c r="D203" s="222" t="s">
        <v>138</v>
      </c>
      <c r="E203" s="42"/>
      <c r="F203" s="229" t="s">
        <v>287</v>
      </c>
      <c r="G203" s="42"/>
      <c r="H203" s="42"/>
      <c r="I203" s="224"/>
      <c r="J203" s="42"/>
      <c r="K203" s="42"/>
      <c r="L203" s="46"/>
      <c r="M203" s="225"/>
      <c r="N203" s="22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138</v>
      </c>
      <c r="AU203" s="19" t="s">
        <v>81</v>
      </c>
    </row>
    <row r="204" spans="1:51" s="13" customFormat="1" ht="12">
      <c r="A204" s="13"/>
      <c r="B204" s="230"/>
      <c r="C204" s="231"/>
      <c r="D204" s="222" t="s">
        <v>140</v>
      </c>
      <c r="E204" s="232" t="s">
        <v>19</v>
      </c>
      <c r="F204" s="233" t="s">
        <v>288</v>
      </c>
      <c r="G204" s="231"/>
      <c r="H204" s="234">
        <v>18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140</v>
      </c>
      <c r="AU204" s="240" t="s">
        <v>81</v>
      </c>
      <c r="AV204" s="13" t="s">
        <v>81</v>
      </c>
      <c r="AW204" s="13" t="s">
        <v>32</v>
      </c>
      <c r="AX204" s="13" t="s">
        <v>71</v>
      </c>
      <c r="AY204" s="240" t="s">
        <v>126</v>
      </c>
    </row>
    <row r="205" spans="1:51" s="14" customFormat="1" ht="12">
      <c r="A205" s="14"/>
      <c r="B205" s="241"/>
      <c r="C205" s="242"/>
      <c r="D205" s="222" t="s">
        <v>140</v>
      </c>
      <c r="E205" s="243" t="s">
        <v>19</v>
      </c>
      <c r="F205" s="244" t="s">
        <v>142</v>
      </c>
      <c r="G205" s="242"/>
      <c r="H205" s="245">
        <v>18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140</v>
      </c>
      <c r="AU205" s="251" t="s">
        <v>81</v>
      </c>
      <c r="AV205" s="14" t="s">
        <v>132</v>
      </c>
      <c r="AW205" s="14" t="s">
        <v>32</v>
      </c>
      <c r="AX205" s="14" t="s">
        <v>79</v>
      </c>
      <c r="AY205" s="251" t="s">
        <v>126</v>
      </c>
    </row>
    <row r="206" spans="1:63" s="12" customFormat="1" ht="22.8" customHeight="1">
      <c r="A206" s="12"/>
      <c r="B206" s="192"/>
      <c r="C206" s="193"/>
      <c r="D206" s="194" t="s">
        <v>70</v>
      </c>
      <c r="E206" s="206" t="s">
        <v>164</v>
      </c>
      <c r="F206" s="206" t="s">
        <v>289</v>
      </c>
      <c r="G206" s="193"/>
      <c r="H206" s="193"/>
      <c r="I206" s="196"/>
      <c r="J206" s="207">
        <f>BK206</f>
        <v>0</v>
      </c>
      <c r="K206" s="193"/>
      <c r="L206" s="198"/>
      <c r="M206" s="199"/>
      <c r="N206" s="200"/>
      <c r="O206" s="200"/>
      <c r="P206" s="201">
        <f>SUM(P207:P212)</f>
        <v>0</v>
      </c>
      <c r="Q206" s="200"/>
      <c r="R206" s="201">
        <f>SUM(R207:R212)</f>
        <v>78.73200000000001</v>
      </c>
      <c r="S206" s="200"/>
      <c r="T206" s="202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3" t="s">
        <v>79</v>
      </c>
      <c r="AT206" s="204" t="s">
        <v>70</v>
      </c>
      <c r="AU206" s="204" t="s">
        <v>79</v>
      </c>
      <c r="AY206" s="203" t="s">
        <v>126</v>
      </c>
      <c r="BK206" s="205">
        <f>SUM(BK207:BK212)</f>
        <v>0</v>
      </c>
    </row>
    <row r="207" spans="1:65" s="2" customFormat="1" ht="24.15" customHeight="1">
      <c r="A207" s="40"/>
      <c r="B207" s="41"/>
      <c r="C207" s="208" t="s">
        <v>290</v>
      </c>
      <c r="D207" s="208" t="s">
        <v>128</v>
      </c>
      <c r="E207" s="209" t="s">
        <v>291</v>
      </c>
      <c r="F207" s="210" t="s">
        <v>292</v>
      </c>
      <c r="G207" s="211" t="s">
        <v>131</v>
      </c>
      <c r="H207" s="212">
        <v>270</v>
      </c>
      <c r="I207" s="213"/>
      <c r="J207" s="214">
        <f>ROUND(I207*H207,2)</f>
        <v>0</v>
      </c>
      <c r="K207" s="215"/>
      <c r="L207" s="46"/>
      <c r="M207" s="216" t="s">
        <v>19</v>
      </c>
      <c r="N207" s="217" t="s">
        <v>42</v>
      </c>
      <c r="O207" s="86"/>
      <c r="P207" s="218">
        <f>O207*H207</f>
        <v>0</v>
      </c>
      <c r="Q207" s="218">
        <v>0.2916</v>
      </c>
      <c r="R207" s="218">
        <f>Q207*H207</f>
        <v>78.73200000000001</v>
      </c>
      <c r="S207" s="218">
        <v>0</v>
      </c>
      <c r="T207" s="21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0" t="s">
        <v>132</v>
      </c>
      <c r="AT207" s="220" t="s">
        <v>128</v>
      </c>
      <c r="AU207" s="220" t="s">
        <v>81</v>
      </c>
      <c r="AY207" s="19" t="s">
        <v>126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9" t="s">
        <v>79</v>
      </c>
      <c r="BK207" s="221">
        <f>ROUND(I207*H207,2)</f>
        <v>0</v>
      </c>
      <c r="BL207" s="19" t="s">
        <v>132</v>
      </c>
      <c r="BM207" s="220" t="s">
        <v>293</v>
      </c>
    </row>
    <row r="208" spans="1:47" s="2" customFormat="1" ht="12">
      <c r="A208" s="40"/>
      <c r="B208" s="41"/>
      <c r="C208" s="42"/>
      <c r="D208" s="222" t="s">
        <v>134</v>
      </c>
      <c r="E208" s="42"/>
      <c r="F208" s="223" t="s">
        <v>294</v>
      </c>
      <c r="G208" s="42"/>
      <c r="H208" s="42"/>
      <c r="I208" s="224"/>
      <c r="J208" s="42"/>
      <c r="K208" s="42"/>
      <c r="L208" s="46"/>
      <c r="M208" s="225"/>
      <c r="N208" s="22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134</v>
      </c>
      <c r="AU208" s="19" t="s">
        <v>81</v>
      </c>
    </row>
    <row r="209" spans="1:47" s="2" customFormat="1" ht="12">
      <c r="A209" s="40"/>
      <c r="B209" s="41"/>
      <c r="C209" s="42"/>
      <c r="D209" s="227" t="s">
        <v>136</v>
      </c>
      <c r="E209" s="42"/>
      <c r="F209" s="228" t="s">
        <v>295</v>
      </c>
      <c r="G209" s="42"/>
      <c r="H209" s="42"/>
      <c r="I209" s="224"/>
      <c r="J209" s="42"/>
      <c r="K209" s="42"/>
      <c r="L209" s="46"/>
      <c r="M209" s="225"/>
      <c r="N209" s="22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136</v>
      </c>
      <c r="AU209" s="19" t="s">
        <v>81</v>
      </c>
    </row>
    <row r="210" spans="1:47" s="2" customFormat="1" ht="12">
      <c r="A210" s="40"/>
      <c r="B210" s="41"/>
      <c r="C210" s="42"/>
      <c r="D210" s="222" t="s">
        <v>138</v>
      </c>
      <c r="E210" s="42"/>
      <c r="F210" s="229" t="s">
        <v>296</v>
      </c>
      <c r="G210" s="42"/>
      <c r="H210" s="42"/>
      <c r="I210" s="224"/>
      <c r="J210" s="42"/>
      <c r="K210" s="42"/>
      <c r="L210" s="46"/>
      <c r="M210" s="225"/>
      <c r="N210" s="22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138</v>
      </c>
      <c r="AU210" s="19" t="s">
        <v>81</v>
      </c>
    </row>
    <row r="211" spans="1:51" s="13" customFormat="1" ht="12">
      <c r="A211" s="13"/>
      <c r="B211" s="230"/>
      <c r="C211" s="231"/>
      <c r="D211" s="222" t="s">
        <v>140</v>
      </c>
      <c r="E211" s="232" t="s">
        <v>19</v>
      </c>
      <c r="F211" s="233" t="s">
        <v>297</v>
      </c>
      <c r="G211" s="231"/>
      <c r="H211" s="234">
        <v>270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140</v>
      </c>
      <c r="AU211" s="240" t="s">
        <v>81</v>
      </c>
      <c r="AV211" s="13" t="s">
        <v>81</v>
      </c>
      <c r="AW211" s="13" t="s">
        <v>32</v>
      </c>
      <c r="AX211" s="13" t="s">
        <v>71</v>
      </c>
      <c r="AY211" s="240" t="s">
        <v>126</v>
      </c>
    </row>
    <row r="212" spans="1:51" s="14" customFormat="1" ht="12">
      <c r="A212" s="14"/>
      <c r="B212" s="241"/>
      <c r="C212" s="242"/>
      <c r="D212" s="222" t="s">
        <v>140</v>
      </c>
      <c r="E212" s="243" t="s">
        <v>19</v>
      </c>
      <c r="F212" s="244" t="s">
        <v>142</v>
      </c>
      <c r="G212" s="242"/>
      <c r="H212" s="245">
        <v>270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140</v>
      </c>
      <c r="AU212" s="251" t="s">
        <v>81</v>
      </c>
      <c r="AV212" s="14" t="s">
        <v>132</v>
      </c>
      <c r="AW212" s="14" t="s">
        <v>32</v>
      </c>
      <c r="AX212" s="14" t="s">
        <v>79</v>
      </c>
      <c r="AY212" s="251" t="s">
        <v>126</v>
      </c>
    </row>
    <row r="213" spans="1:63" s="12" customFormat="1" ht="22.8" customHeight="1">
      <c r="A213" s="12"/>
      <c r="B213" s="192"/>
      <c r="C213" s="193"/>
      <c r="D213" s="194" t="s">
        <v>70</v>
      </c>
      <c r="E213" s="206" t="s">
        <v>298</v>
      </c>
      <c r="F213" s="206" t="s">
        <v>299</v>
      </c>
      <c r="G213" s="193"/>
      <c r="H213" s="193"/>
      <c r="I213" s="196"/>
      <c r="J213" s="207">
        <f>BK213</f>
        <v>0</v>
      </c>
      <c r="K213" s="193"/>
      <c r="L213" s="198"/>
      <c r="M213" s="199"/>
      <c r="N213" s="200"/>
      <c r="O213" s="200"/>
      <c r="P213" s="201">
        <f>SUM(P214:P224)</f>
        <v>0</v>
      </c>
      <c r="Q213" s="200"/>
      <c r="R213" s="201">
        <f>SUM(R214:R224)</f>
        <v>0</v>
      </c>
      <c r="S213" s="200"/>
      <c r="T213" s="202">
        <f>SUM(T214:T224)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3" t="s">
        <v>79</v>
      </c>
      <c r="AT213" s="204" t="s">
        <v>70</v>
      </c>
      <c r="AU213" s="204" t="s">
        <v>79</v>
      </c>
      <c r="AY213" s="203" t="s">
        <v>126</v>
      </c>
      <c r="BK213" s="205">
        <f>SUM(BK214:BK224)</f>
        <v>0</v>
      </c>
    </row>
    <row r="214" spans="1:65" s="2" customFormat="1" ht="33" customHeight="1">
      <c r="A214" s="40"/>
      <c r="B214" s="41"/>
      <c r="C214" s="208" t="s">
        <v>300</v>
      </c>
      <c r="D214" s="208" t="s">
        <v>128</v>
      </c>
      <c r="E214" s="209" t="s">
        <v>301</v>
      </c>
      <c r="F214" s="210" t="s">
        <v>302</v>
      </c>
      <c r="G214" s="211" t="s">
        <v>303</v>
      </c>
      <c r="H214" s="212">
        <v>0.597</v>
      </c>
      <c r="I214" s="213"/>
      <c r="J214" s="214">
        <f>ROUND(I214*H214,2)</f>
        <v>0</v>
      </c>
      <c r="K214" s="215"/>
      <c r="L214" s="46"/>
      <c r="M214" s="216" t="s">
        <v>19</v>
      </c>
      <c r="N214" s="217" t="s">
        <v>42</v>
      </c>
      <c r="O214" s="86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0" t="s">
        <v>132</v>
      </c>
      <c r="AT214" s="220" t="s">
        <v>128</v>
      </c>
      <c r="AU214" s="220" t="s">
        <v>81</v>
      </c>
      <c r="AY214" s="19" t="s">
        <v>126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9" t="s">
        <v>79</v>
      </c>
      <c r="BK214" s="221">
        <f>ROUND(I214*H214,2)</f>
        <v>0</v>
      </c>
      <c r="BL214" s="19" t="s">
        <v>132</v>
      </c>
      <c r="BM214" s="220" t="s">
        <v>304</v>
      </c>
    </row>
    <row r="215" spans="1:47" s="2" customFormat="1" ht="12">
      <c r="A215" s="40"/>
      <c r="B215" s="41"/>
      <c r="C215" s="42"/>
      <c r="D215" s="222" t="s">
        <v>134</v>
      </c>
      <c r="E215" s="42"/>
      <c r="F215" s="223" t="s">
        <v>305</v>
      </c>
      <c r="G215" s="42"/>
      <c r="H215" s="42"/>
      <c r="I215" s="224"/>
      <c r="J215" s="42"/>
      <c r="K215" s="42"/>
      <c r="L215" s="46"/>
      <c r="M215" s="225"/>
      <c r="N215" s="22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134</v>
      </c>
      <c r="AU215" s="19" t="s">
        <v>81</v>
      </c>
    </row>
    <row r="216" spans="1:47" s="2" customFormat="1" ht="12">
      <c r="A216" s="40"/>
      <c r="B216" s="41"/>
      <c r="C216" s="42"/>
      <c r="D216" s="227" t="s">
        <v>136</v>
      </c>
      <c r="E216" s="42"/>
      <c r="F216" s="228" t="s">
        <v>306</v>
      </c>
      <c r="G216" s="42"/>
      <c r="H216" s="42"/>
      <c r="I216" s="224"/>
      <c r="J216" s="42"/>
      <c r="K216" s="42"/>
      <c r="L216" s="46"/>
      <c r="M216" s="225"/>
      <c r="N216" s="226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81</v>
      </c>
    </row>
    <row r="217" spans="1:65" s="2" customFormat="1" ht="21.75" customHeight="1">
      <c r="A217" s="40"/>
      <c r="B217" s="41"/>
      <c r="C217" s="208" t="s">
        <v>307</v>
      </c>
      <c r="D217" s="208" t="s">
        <v>128</v>
      </c>
      <c r="E217" s="209" t="s">
        <v>308</v>
      </c>
      <c r="F217" s="210" t="s">
        <v>309</v>
      </c>
      <c r="G217" s="211" t="s">
        <v>303</v>
      </c>
      <c r="H217" s="212">
        <v>29.253</v>
      </c>
      <c r="I217" s="213"/>
      <c r="J217" s="214">
        <f>ROUND(I217*H217,2)</f>
        <v>0</v>
      </c>
      <c r="K217" s="215"/>
      <c r="L217" s="46"/>
      <c r="M217" s="216" t="s">
        <v>19</v>
      </c>
      <c r="N217" s="217" t="s">
        <v>42</v>
      </c>
      <c r="O217" s="86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0" t="s">
        <v>132</v>
      </c>
      <c r="AT217" s="220" t="s">
        <v>128</v>
      </c>
      <c r="AU217" s="220" t="s">
        <v>81</v>
      </c>
      <c r="AY217" s="19" t="s">
        <v>126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9" t="s">
        <v>79</v>
      </c>
      <c r="BK217" s="221">
        <f>ROUND(I217*H217,2)</f>
        <v>0</v>
      </c>
      <c r="BL217" s="19" t="s">
        <v>132</v>
      </c>
      <c r="BM217" s="220" t="s">
        <v>310</v>
      </c>
    </row>
    <row r="218" spans="1:47" s="2" customFormat="1" ht="12">
      <c r="A218" s="40"/>
      <c r="B218" s="41"/>
      <c r="C218" s="42"/>
      <c r="D218" s="222" t="s">
        <v>134</v>
      </c>
      <c r="E218" s="42"/>
      <c r="F218" s="223" t="s">
        <v>311</v>
      </c>
      <c r="G218" s="42"/>
      <c r="H218" s="42"/>
      <c r="I218" s="224"/>
      <c r="J218" s="42"/>
      <c r="K218" s="42"/>
      <c r="L218" s="46"/>
      <c r="M218" s="225"/>
      <c r="N218" s="226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134</v>
      </c>
      <c r="AU218" s="19" t="s">
        <v>81</v>
      </c>
    </row>
    <row r="219" spans="1:47" s="2" customFormat="1" ht="12">
      <c r="A219" s="40"/>
      <c r="B219" s="41"/>
      <c r="C219" s="42"/>
      <c r="D219" s="227" t="s">
        <v>136</v>
      </c>
      <c r="E219" s="42"/>
      <c r="F219" s="228" t="s">
        <v>312</v>
      </c>
      <c r="G219" s="42"/>
      <c r="H219" s="42"/>
      <c r="I219" s="224"/>
      <c r="J219" s="42"/>
      <c r="K219" s="42"/>
      <c r="L219" s="46"/>
      <c r="M219" s="225"/>
      <c r="N219" s="22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136</v>
      </c>
      <c r="AU219" s="19" t="s">
        <v>81</v>
      </c>
    </row>
    <row r="220" spans="1:47" s="2" customFormat="1" ht="12">
      <c r="A220" s="40"/>
      <c r="B220" s="41"/>
      <c r="C220" s="42"/>
      <c r="D220" s="222" t="s">
        <v>138</v>
      </c>
      <c r="E220" s="42"/>
      <c r="F220" s="229" t="s">
        <v>313</v>
      </c>
      <c r="G220" s="42"/>
      <c r="H220" s="42"/>
      <c r="I220" s="224"/>
      <c r="J220" s="42"/>
      <c r="K220" s="42"/>
      <c r="L220" s="46"/>
      <c r="M220" s="225"/>
      <c r="N220" s="226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138</v>
      </c>
      <c r="AU220" s="19" t="s">
        <v>81</v>
      </c>
    </row>
    <row r="221" spans="1:51" s="13" customFormat="1" ht="12">
      <c r="A221" s="13"/>
      <c r="B221" s="230"/>
      <c r="C221" s="231"/>
      <c r="D221" s="222" t="s">
        <v>140</v>
      </c>
      <c r="E221" s="231"/>
      <c r="F221" s="233" t="s">
        <v>314</v>
      </c>
      <c r="G221" s="231"/>
      <c r="H221" s="234">
        <v>29.253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140</v>
      </c>
      <c r="AU221" s="240" t="s">
        <v>81</v>
      </c>
      <c r="AV221" s="13" t="s">
        <v>81</v>
      </c>
      <c r="AW221" s="13" t="s">
        <v>4</v>
      </c>
      <c r="AX221" s="13" t="s">
        <v>79</v>
      </c>
      <c r="AY221" s="240" t="s">
        <v>126</v>
      </c>
    </row>
    <row r="222" spans="1:65" s="2" customFormat="1" ht="33" customHeight="1">
      <c r="A222" s="40"/>
      <c r="B222" s="41"/>
      <c r="C222" s="208" t="s">
        <v>315</v>
      </c>
      <c r="D222" s="208" t="s">
        <v>128</v>
      </c>
      <c r="E222" s="209" t="s">
        <v>316</v>
      </c>
      <c r="F222" s="210" t="s">
        <v>317</v>
      </c>
      <c r="G222" s="211" t="s">
        <v>303</v>
      </c>
      <c r="H222" s="212">
        <v>0.168</v>
      </c>
      <c r="I222" s="213"/>
      <c r="J222" s="214">
        <f>ROUND(I222*H222,2)</f>
        <v>0</v>
      </c>
      <c r="K222" s="215"/>
      <c r="L222" s="46"/>
      <c r="M222" s="216" t="s">
        <v>19</v>
      </c>
      <c r="N222" s="217" t="s">
        <v>42</v>
      </c>
      <c r="O222" s="86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0" t="s">
        <v>132</v>
      </c>
      <c r="AT222" s="220" t="s">
        <v>128</v>
      </c>
      <c r="AU222" s="220" t="s">
        <v>81</v>
      </c>
      <c r="AY222" s="19" t="s">
        <v>126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9" t="s">
        <v>79</v>
      </c>
      <c r="BK222" s="221">
        <f>ROUND(I222*H222,2)</f>
        <v>0</v>
      </c>
      <c r="BL222" s="19" t="s">
        <v>132</v>
      </c>
      <c r="BM222" s="220" t="s">
        <v>318</v>
      </c>
    </row>
    <row r="223" spans="1:47" s="2" customFormat="1" ht="12">
      <c r="A223" s="40"/>
      <c r="B223" s="41"/>
      <c r="C223" s="42"/>
      <c r="D223" s="222" t="s">
        <v>134</v>
      </c>
      <c r="E223" s="42"/>
      <c r="F223" s="223" t="s">
        <v>319</v>
      </c>
      <c r="G223" s="42"/>
      <c r="H223" s="42"/>
      <c r="I223" s="224"/>
      <c r="J223" s="42"/>
      <c r="K223" s="42"/>
      <c r="L223" s="46"/>
      <c r="M223" s="225"/>
      <c r="N223" s="22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134</v>
      </c>
      <c r="AU223" s="19" t="s">
        <v>81</v>
      </c>
    </row>
    <row r="224" spans="1:47" s="2" customFormat="1" ht="12">
      <c r="A224" s="40"/>
      <c r="B224" s="41"/>
      <c r="C224" s="42"/>
      <c r="D224" s="227" t="s">
        <v>136</v>
      </c>
      <c r="E224" s="42"/>
      <c r="F224" s="228" t="s">
        <v>320</v>
      </c>
      <c r="G224" s="42"/>
      <c r="H224" s="42"/>
      <c r="I224" s="224"/>
      <c r="J224" s="42"/>
      <c r="K224" s="42"/>
      <c r="L224" s="46"/>
      <c r="M224" s="225"/>
      <c r="N224" s="226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136</v>
      </c>
      <c r="AU224" s="19" t="s">
        <v>81</v>
      </c>
    </row>
    <row r="225" spans="1:63" s="12" customFormat="1" ht="22.8" customHeight="1">
      <c r="A225" s="12"/>
      <c r="B225" s="192"/>
      <c r="C225" s="193"/>
      <c r="D225" s="194" t="s">
        <v>70</v>
      </c>
      <c r="E225" s="206" t="s">
        <v>321</v>
      </c>
      <c r="F225" s="206" t="s">
        <v>322</v>
      </c>
      <c r="G225" s="193"/>
      <c r="H225" s="193"/>
      <c r="I225" s="196"/>
      <c r="J225" s="207">
        <f>BK225</f>
        <v>0</v>
      </c>
      <c r="K225" s="193"/>
      <c r="L225" s="198"/>
      <c r="M225" s="199"/>
      <c r="N225" s="200"/>
      <c r="O225" s="200"/>
      <c r="P225" s="201">
        <f>SUM(P226:P228)</f>
        <v>0</v>
      </c>
      <c r="Q225" s="200"/>
      <c r="R225" s="201">
        <f>SUM(R226:R228)</f>
        <v>0</v>
      </c>
      <c r="S225" s="200"/>
      <c r="T225" s="202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3" t="s">
        <v>79</v>
      </c>
      <c r="AT225" s="204" t="s">
        <v>70</v>
      </c>
      <c r="AU225" s="204" t="s">
        <v>79</v>
      </c>
      <c r="AY225" s="203" t="s">
        <v>126</v>
      </c>
      <c r="BK225" s="205">
        <f>SUM(BK226:BK228)</f>
        <v>0</v>
      </c>
    </row>
    <row r="226" spans="1:65" s="2" customFormat="1" ht="16.5" customHeight="1">
      <c r="A226" s="40"/>
      <c r="B226" s="41"/>
      <c r="C226" s="208" t="s">
        <v>323</v>
      </c>
      <c r="D226" s="208" t="s">
        <v>128</v>
      </c>
      <c r="E226" s="209" t="s">
        <v>324</v>
      </c>
      <c r="F226" s="210" t="s">
        <v>325</v>
      </c>
      <c r="G226" s="211" t="s">
        <v>303</v>
      </c>
      <c r="H226" s="212">
        <v>318.148</v>
      </c>
      <c r="I226" s="213"/>
      <c r="J226" s="214">
        <f>ROUND(I226*H226,2)</f>
        <v>0</v>
      </c>
      <c r="K226" s="215"/>
      <c r="L226" s="46"/>
      <c r="M226" s="216" t="s">
        <v>19</v>
      </c>
      <c r="N226" s="217" t="s">
        <v>42</v>
      </c>
      <c r="O226" s="86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0" t="s">
        <v>132</v>
      </c>
      <c r="AT226" s="220" t="s">
        <v>128</v>
      </c>
      <c r="AU226" s="220" t="s">
        <v>81</v>
      </c>
      <c r="AY226" s="19" t="s">
        <v>126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9" t="s">
        <v>79</v>
      </c>
      <c r="BK226" s="221">
        <f>ROUND(I226*H226,2)</f>
        <v>0</v>
      </c>
      <c r="BL226" s="19" t="s">
        <v>132</v>
      </c>
      <c r="BM226" s="220" t="s">
        <v>326</v>
      </c>
    </row>
    <row r="227" spans="1:47" s="2" customFormat="1" ht="12">
      <c r="A227" s="40"/>
      <c r="B227" s="41"/>
      <c r="C227" s="42"/>
      <c r="D227" s="222" t="s">
        <v>134</v>
      </c>
      <c r="E227" s="42"/>
      <c r="F227" s="223" t="s">
        <v>327</v>
      </c>
      <c r="G227" s="42"/>
      <c r="H227" s="42"/>
      <c r="I227" s="224"/>
      <c r="J227" s="42"/>
      <c r="K227" s="42"/>
      <c r="L227" s="46"/>
      <c r="M227" s="225"/>
      <c r="N227" s="22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134</v>
      </c>
      <c r="AU227" s="19" t="s">
        <v>81</v>
      </c>
    </row>
    <row r="228" spans="1:47" s="2" customFormat="1" ht="12">
      <c r="A228" s="40"/>
      <c r="B228" s="41"/>
      <c r="C228" s="42"/>
      <c r="D228" s="227" t="s">
        <v>136</v>
      </c>
      <c r="E228" s="42"/>
      <c r="F228" s="228" t="s">
        <v>328</v>
      </c>
      <c r="G228" s="42"/>
      <c r="H228" s="42"/>
      <c r="I228" s="224"/>
      <c r="J228" s="42"/>
      <c r="K228" s="42"/>
      <c r="L228" s="46"/>
      <c r="M228" s="273"/>
      <c r="N228" s="274"/>
      <c r="O228" s="275"/>
      <c r="P228" s="275"/>
      <c r="Q228" s="275"/>
      <c r="R228" s="275"/>
      <c r="S228" s="275"/>
      <c r="T228" s="276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136</v>
      </c>
      <c r="AU228" s="19" t="s">
        <v>81</v>
      </c>
    </row>
    <row r="229" spans="1:31" s="2" customFormat="1" ht="6.95" customHeight="1">
      <c r="A229" s="40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46"/>
      <c r="M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</row>
  </sheetData>
  <sheetProtection password="CC35" sheet="1" objects="1" scenarios="1" formatColumns="0" formatRows="0" autoFilter="0"/>
  <autoFilter ref="C85:K22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4_01/113107522"/>
    <hyperlink ref="F97" r:id="rId2" display="https://podminky.urs.cz/item/CS_URS_2024_01/113151111"/>
    <hyperlink ref="F103" r:id="rId3" display="https://podminky.urs.cz/item/CS_URS_2024_01/113311171"/>
    <hyperlink ref="F107" r:id="rId4" display="https://podminky.urs.cz/item/CS_URS_2024_01/114203104"/>
    <hyperlink ref="F113" r:id="rId5" display="https://podminky.urs.cz/item/CS_URS_2024_01/121151123"/>
    <hyperlink ref="F119" r:id="rId6" display="https://podminky.urs.cz/item/CS_URS_2024_01/124153103"/>
    <hyperlink ref="F124" r:id="rId7" display="https://podminky.urs.cz/item/CS_URS_2024_01/129001101"/>
    <hyperlink ref="F130" r:id="rId8" display="https://podminky.urs.cz/item/CS_URS_2024_01/162551107"/>
    <hyperlink ref="F136" r:id="rId9" display="https://podminky.urs.cz/item/CS_URS_2024_01/162651112"/>
    <hyperlink ref="F140" r:id="rId10" display="https://podminky.urs.cz/item/CS_URS_2024_01/167151111"/>
    <hyperlink ref="F146" r:id="rId11" display="https://podminky.urs.cz/item/CS_URS_2024_01/171251101"/>
    <hyperlink ref="F152" r:id="rId12" display="https://podminky.urs.cz/item/CS_URS_2024_01/181101131"/>
    <hyperlink ref="F159" r:id="rId13" display="https://podminky.urs.cz/item/CS_URS_2024_01/181311103"/>
    <hyperlink ref="F165" r:id="rId14" display="https://podminky.urs.cz/item/CS_URS_2024_01/171251201"/>
    <hyperlink ref="F171" r:id="rId15" display="https://podminky.urs.cz/item/CS_URS_2024_01/213141111"/>
    <hyperlink ref="F180" r:id="rId16" display="https://podminky.urs.cz/item/CS_URS_2024_01/291211111"/>
    <hyperlink ref="F191" r:id="rId17" display="https://podminky.urs.cz/item/CS_URS_2024_01/462512370"/>
    <hyperlink ref="F197" r:id="rId18" display="https://podminky.urs.cz/item/CS_URS_2024_01/462519003"/>
    <hyperlink ref="F209" r:id="rId19" display="https://podminky.urs.cz/item/CS_URS_2024_01/564651011"/>
    <hyperlink ref="F216" r:id="rId20" display="https://podminky.urs.cz/item/CS_URS_2024_01/997002511"/>
    <hyperlink ref="F219" r:id="rId21" display="https://podminky.urs.cz/item/CS_URS_2024_01/997002519"/>
    <hyperlink ref="F224" r:id="rId22" display="https://podminky.urs.cz/item/CS_URS_2024_01/997013631"/>
    <hyperlink ref="F228" r:id="rId23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81</v>
      </c>
    </row>
    <row r="4" spans="2:46" s="1" customFormat="1" ht="24.95" customHeight="1">
      <c r="B4" s="22"/>
      <c r="D4" s="133" t="s">
        <v>91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Olše-Jablunkov, Písek, km 66.445-68.270, údržba štěrkových lavic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98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329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23. 3. 2024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35" t="s">
        <v>28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29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28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31</v>
      </c>
      <c r="E20" s="40"/>
      <c r="F20" s="40"/>
      <c r="G20" s="40"/>
      <c r="H20" s="40"/>
      <c r="I20" s="135" t="s">
        <v>26</v>
      </c>
      <c r="J20" s="139" t="str">
        <f>IF('Rekapitulace stavby'!AN16="","",'Rekapitulace stavby'!AN16)</f>
        <v/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tr">
        <f>IF('Rekapitulace stavby'!E17="","",'Rekapitulace stavby'!E17)</f>
        <v xml:space="preserve"> </v>
      </c>
      <c r="F21" s="40"/>
      <c r="G21" s="40"/>
      <c r="H21" s="40"/>
      <c r="I21" s="135" t="s">
        <v>28</v>
      </c>
      <c r="J21" s="139" t="str">
        <f>IF('Rekapitulace stavby'!AN17="","",'Rekapitulace stavby'!AN17)</f>
        <v/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33</v>
      </c>
      <c r="E23" s="40"/>
      <c r="F23" s="40"/>
      <c r="G23" s="40"/>
      <c r="H23" s="40"/>
      <c r="I23" s="135" t="s">
        <v>26</v>
      </c>
      <c r="J23" s="139" t="s">
        <v>19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28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35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147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39</v>
      </c>
      <c r="G32" s="40"/>
      <c r="H32" s="40"/>
      <c r="I32" s="148" t="s">
        <v>38</v>
      </c>
      <c r="J32" s="148" t="s">
        <v>40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41</v>
      </c>
      <c r="E33" s="135" t="s">
        <v>42</v>
      </c>
      <c r="F33" s="150">
        <f>ROUND((SUM(BE85:BE130)),2)</f>
        <v>0</v>
      </c>
      <c r="G33" s="40"/>
      <c r="H33" s="40"/>
      <c r="I33" s="151">
        <v>0.21</v>
      </c>
      <c r="J33" s="150">
        <f>ROUND(((SUM(BE85:BE130))*I33),2)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43</v>
      </c>
      <c r="F34" s="150">
        <f>ROUND((SUM(BF85:BF130)),2)</f>
        <v>0</v>
      </c>
      <c r="G34" s="40"/>
      <c r="H34" s="40"/>
      <c r="I34" s="151">
        <v>0.12</v>
      </c>
      <c r="J34" s="150">
        <f>ROUND(((SUM(BF85:BF130))*I34),2)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44</v>
      </c>
      <c r="F35" s="150">
        <f>ROUND((SUM(BG85:BG130)),2)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45</v>
      </c>
      <c r="F36" s="150">
        <f>ROUND((SUM(BH85:BH130)),2)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46</v>
      </c>
      <c r="F37" s="150">
        <f>ROUND((SUM(BI85:BI130)),2)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Olše-Jablunkov, Písek, km 66.445-68.270, údržba štěrkových lavic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Jablunkov, Písek</v>
      </c>
      <c r="G52" s="42"/>
      <c r="H52" s="42"/>
      <c r="I52" s="34" t="s">
        <v>23</v>
      </c>
      <c r="J52" s="74" t="str">
        <f>IF(J12="","",J12)</f>
        <v>23. 3. 2024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Ing. Lepík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69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8"/>
      <c r="C60" s="169"/>
      <c r="D60" s="170" t="s">
        <v>329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330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331</v>
      </c>
      <c r="E62" s="177"/>
      <c r="F62" s="177"/>
      <c r="G62" s="177"/>
      <c r="H62" s="177"/>
      <c r="I62" s="177"/>
      <c r="J62" s="178">
        <f>J100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332</v>
      </c>
      <c r="E63" s="177"/>
      <c r="F63" s="177"/>
      <c r="G63" s="177"/>
      <c r="H63" s="177"/>
      <c r="I63" s="177"/>
      <c r="J63" s="178">
        <f>J105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333</v>
      </c>
      <c r="E64" s="177"/>
      <c r="F64" s="177"/>
      <c r="G64" s="177"/>
      <c r="H64" s="177"/>
      <c r="I64" s="177"/>
      <c r="J64" s="178">
        <f>J121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334</v>
      </c>
      <c r="E65" s="177"/>
      <c r="F65" s="177"/>
      <c r="G65" s="177"/>
      <c r="H65" s="177"/>
      <c r="I65" s="177"/>
      <c r="J65" s="178">
        <f>J126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111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3" t="str">
        <f>E7</f>
        <v>Olše-Jablunkov, Písek, km 66.445-68.270, údržba štěrkových lavic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98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Jablunkov, Písek</v>
      </c>
      <c r="G79" s="42"/>
      <c r="H79" s="42"/>
      <c r="I79" s="34" t="s">
        <v>23</v>
      </c>
      <c r="J79" s="74" t="str">
        <f>IF(J12="","",J12)</f>
        <v>23. 3. 2024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 xml:space="preserve"> </v>
      </c>
      <c r="G81" s="42"/>
      <c r="H81" s="42"/>
      <c r="I81" s="34" t="s">
        <v>31</v>
      </c>
      <c r="J81" s="38" t="str">
        <f>E21</f>
        <v xml:space="preserve"> 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33</v>
      </c>
      <c r="J82" s="38" t="str">
        <f>E24</f>
        <v>Ing. Lepík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0"/>
      <c r="B84" s="181"/>
      <c r="C84" s="182" t="s">
        <v>112</v>
      </c>
      <c r="D84" s="183" t="s">
        <v>56</v>
      </c>
      <c r="E84" s="183" t="s">
        <v>52</v>
      </c>
      <c r="F84" s="183" t="s">
        <v>53</v>
      </c>
      <c r="G84" s="183" t="s">
        <v>113</v>
      </c>
      <c r="H84" s="183" t="s">
        <v>114</v>
      </c>
      <c r="I84" s="183" t="s">
        <v>115</v>
      </c>
      <c r="J84" s="184" t="s">
        <v>102</v>
      </c>
      <c r="K84" s="185" t="s">
        <v>116</v>
      </c>
      <c r="L84" s="186"/>
      <c r="M84" s="94" t="s">
        <v>19</v>
      </c>
      <c r="N84" s="95" t="s">
        <v>41</v>
      </c>
      <c r="O84" s="95" t="s">
        <v>117</v>
      </c>
      <c r="P84" s="95" t="s">
        <v>118</v>
      </c>
      <c r="Q84" s="95" t="s">
        <v>119</v>
      </c>
      <c r="R84" s="95" t="s">
        <v>120</v>
      </c>
      <c r="S84" s="95" t="s">
        <v>121</v>
      </c>
      <c r="T84" s="96" t="s">
        <v>122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0"/>
      <c r="B85" s="41"/>
      <c r="C85" s="101" t="s">
        <v>123</v>
      </c>
      <c r="D85" s="42"/>
      <c r="E85" s="42"/>
      <c r="F85" s="42"/>
      <c r="G85" s="42"/>
      <c r="H85" s="42"/>
      <c r="I85" s="42"/>
      <c r="J85" s="187">
        <f>BK85</f>
        <v>0</v>
      </c>
      <c r="K85" s="42"/>
      <c r="L85" s="46"/>
      <c r="M85" s="97"/>
      <c r="N85" s="188"/>
      <c r="O85" s="98"/>
      <c r="P85" s="189">
        <f>P86</f>
        <v>0</v>
      </c>
      <c r="Q85" s="98"/>
      <c r="R85" s="189">
        <f>R86</f>
        <v>0</v>
      </c>
      <c r="S85" s="98"/>
      <c r="T85" s="190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103</v>
      </c>
      <c r="BK85" s="191">
        <f>BK86</f>
        <v>0</v>
      </c>
    </row>
    <row r="86" spans="1:63" s="12" customFormat="1" ht="25.9" customHeight="1">
      <c r="A86" s="12"/>
      <c r="B86" s="192"/>
      <c r="C86" s="193"/>
      <c r="D86" s="194" t="s">
        <v>70</v>
      </c>
      <c r="E86" s="195" t="s">
        <v>82</v>
      </c>
      <c r="F86" s="195" t="s">
        <v>83</v>
      </c>
      <c r="G86" s="193"/>
      <c r="H86" s="193"/>
      <c r="I86" s="196"/>
      <c r="J86" s="197">
        <f>BK86</f>
        <v>0</v>
      </c>
      <c r="K86" s="193"/>
      <c r="L86" s="198"/>
      <c r="M86" s="199"/>
      <c r="N86" s="200"/>
      <c r="O86" s="200"/>
      <c r="P86" s="201">
        <f>P87+P100+P105+P121+P126</f>
        <v>0</v>
      </c>
      <c r="Q86" s="200"/>
      <c r="R86" s="201">
        <f>R87+R100+R105+R121+R126</f>
        <v>0</v>
      </c>
      <c r="S86" s="200"/>
      <c r="T86" s="202">
        <f>T87+T100+T105+T121+T126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164</v>
      </c>
      <c r="AT86" s="204" t="s">
        <v>70</v>
      </c>
      <c r="AU86" s="204" t="s">
        <v>71</v>
      </c>
      <c r="AY86" s="203" t="s">
        <v>126</v>
      </c>
      <c r="BK86" s="205">
        <f>BK87+BK100+BK105+BK121+BK126</f>
        <v>0</v>
      </c>
    </row>
    <row r="87" spans="1:63" s="12" customFormat="1" ht="22.8" customHeight="1">
      <c r="A87" s="12"/>
      <c r="B87" s="192"/>
      <c r="C87" s="193"/>
      <c r="D87" s="194" t="s">
        <v>70</v>
      </c>
      <c r="E87" s="206" t="s">
        <v>335</v>
      </c>
      <c r="F87" s="206" t="s">
        <v>336</v>
      </c>
      <c r="G87" s="193"/>
      <c r="H87" s="193"/>
      <c r="I87" s="196"/>
      <c r="J87" s="207">
        <f>BK87</f>
        <v>0</v>
      </c>
      <c r="K87" s="193"/>
      <c r="L87" s="198"/>
      <c r="M87" s="199"/>
      <c r="N87" s="200"/>
      <c r="O87" s="200"/>
      <c r="P87" s="201">
        <f>SUM(P88:P99)</f>
        <v>0</v>
      </c>
      <c r="Q87" s="200"/>
      <c r="R87" s="201">
        <f>SUM(R88:R99)</f>
        <v>0</v>
      </c>
      <c r="S87" s="200"/>
      <c r="T87" s="202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3" t="s">
        <v>164</v>
      </c>
      <c r="AT87" s="204" t="s">
        <v>70</v>
      </c>
      <c r="AU87" s="204" t="s">
        <v>79</v>
      </c>
      <c r="AY87" s="203" t="s">
        <v>126</v>
      </c>
      <c r="BK87" s="205">
        <f>SUM(BK88:BK99)</f>
        <v>0</v>
      </c>
    </row>
    <row r="88" spans="1:65" s="2" customFormat="1" ht="16.5" customHeight="1">
      <c r="A88" s="40"/>
      <c r="B88" s="41"/>
      <c r="C88" s="208" t="s">
        <v>79</v>
      </c>
      <c r="D88" s="208" t="s">
        <v>128</v>
      </c>
      <c r="E88" s="209" t="s">
        <v>337</v>
      </c>
      <c r="F88" s="210" t="s">
        <v>338</v>
      </c>
      <c r="G88" s="211" t="s">
        <v>339</v>
      </c>
      <c r="H88" s="212">
        <v>1</v>
      </c>
      <c r="I88" s="213"/>
      <c r="J88" s="214">
        <f>ROUND(I88*H88,2)</f>
        <v>0</v>
      </c>
      <c r="K88" s="215"/>
      <c r="L88" s="46"/>
      <c r="M88" s="216" t="s">
        <v>19</v>
      </c>
      <c r="N88" s="217" t="s">
        <v>42</v>
      </c>
      <c r="O88" s="86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0" t="s">
        <v>340</v>
      </c>
      <c r="AT88" s="220" t="s">
        <v>128</v>
      </c>
      <c r="AU88" s="220" t="s">
        <v>81</v>
      </c>
      <c r="AY88" s="19" t="s">
        <v>126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19" t="s">
        <v>79</v>
      </c>
      <c r="BK88" s="221">
        <f>ROUND(I88*H88,2)</f>
        <v>0</v>
      </c>
      <c r="BL88" s="19" t="s">
        <v>340</v>
      </c>
      <c r="BM88" s="220" t="s">
        <v>341</v>
      </c>
    </row>
    <row r="89" spans="1:47" s="2" customFormat="1" ht="12">
      <c r="A89" s="40"/>
      <c r="B89" s="41"/>
      <c r="C89" s="42"/>
      <c r="D89" s="222" t="s">
        <v>134</v>
      </c>
      <c r="E89" s="42"/>
      <c r="F89" s="223" t="s">
        <v>338</v>
      </c>
      <c r="G89" s="42"/>
      <c r="H89" s="42"/>
      <c r="I89" s="224"/>
      <c r="J89" s="42"/>
      <c r="K89" s="42"/>
      <c r="L89" s="46"/>
      <c r="M89" s="225"/>
      <c r="N89" s="22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134</v>
      </c>
      <c r="AU89" s="19" t="s">
        <v>81</v>
      </c>
    </row>
    <row r="90" spans="1:47" s="2" customFormat="1" ht="12">
      <c r="A90" s="40"/>
      <c r="B90" s="41"/>
      <c r="C90" s="42"/>
      <c r="D90" s="227" t="s">
        <v>136</v>
      </c>
      <c r="E90" s="42"/>
      <c r="F90" s="228" t="s">
        <v>342</v>
      </c>
      <c r="G90" s="42"/>
      <c r="H90" s="42"/>
      <c r="I90" s="224"/>
      <c r="J90" s="42"/>
      <c r="K90" s="42"/>
      <c r="L90" s="46"/>
      <c r="M90" s="225"/>
      <c r="N90" s="22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81</v>
      </c>
    </row>
    <row r="91" spans="1:47" s="2" customFormat="1" ht="12">
      <c r="A91" s="40"/>
      <c r="B91" s="41"/>
      <c r="C91" s="42"/>
      <c r="D91" s="222" t="s">
        <v>138</v>
      </c>
      <c r="E91" s="42"/>
      <c r="F91" s="229" t="s">
        <v>343</v>
      </c>
      <c r="G91" s="42"/>
      <c r="H91" s="42"/>
      <c r="I91" s="224"/>
      <c r="J91" s="42"/>
      <c r="K91" s="42"/>
      <c r="L91" s="46"/>
      <c r="M91" s="225"/>
      <c r="N91" s="22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138</v>
      </c>
      <c r="AU91" s="19" t="s">
        <v>81</v>
      </c>
    </row>
    <row r="92" spans="1:65" s="2" customFormat="1" ht="16.5" customHeight="1">
      <c r="A92" s="40"/>
      <c r="B92" s="41"/>
      <c r="C92" s="208" t="s">
        <v>81</v>
      </c>
      <c r="D92" s="208" t="s">
        <v>128</v>
      </c>
      <c r="E92" s="209" t="s">
        <v>344</v>
      </c>
      <c r="F92" s="210" t="s">
        <v>345</v>
      </c>
      <c r="G92" s="211" t="s">
        <v>339</v>
      </c>
      <c r="H92" s="212">
        <v>1</v>
      </c>
      <c r="I92" s="213"/>
      <c r="J92" s="214">
        <f>ROUND(I92*H92,2)</f>
        <v>0</v>
      </c>
      <c r="K92" s="215"/>
      <c r="L92" s="46"/>
      <c r="M92" s="216" t="s">
        <v>19</v>
      </c>
      <c r="N92" s="217" t="s">
        <v>42</v>
      </c>
      <c r="O92" s="86"/>
      <c r="P92" s="218">
        <f>O92*H92</f>
        <v>0</v>
      </c>
      <c r="Q92" s="218">
        <v>0</v>
      </c>
      <c r="R92" s="218">
        <f>Q92*H92</f>
        <v>0</v>
      </c>
      <c r="S92" s="218">
        <v>0</v>
      </c>
      <c r="T92" s="21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0" t="s">
        <v>340</v>
      </c>
      <c r="AT92" s="220" t="s">
        <v>128</v>
      </c>
      <c r="AU92" s="220" t="s">
        <v>81</v>
      </c>
      <c r="AY92" s="19" t="s">
        <v>126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9" t="s">
        <v>79</v>
      </c>
      <c r="BK92" s="221">
        <f>ROUND(I92*H92,2)</f>
        <v>0</v>
      </c>
      <c r="BL92" s="19" t="s">
        <v>340</v>
      </c>
      <c r="BM92" s="220" t="s">
        <v>346</v>
      </c>
    </row>
    <row r="93" spans="1:47" s="2" customFormat="1" ht="12">
      <c r="A93" s="40"/>
      <c r="B93" s="41"/>
      <c r="C93" s="42"/>
      <c r="D93" s="222" t="s">
        <v>134</v>
      </c>
      <c r="E93" s="42"/>
      <c r="F93" s="223" t="s">
        <v>345</v>
      </c>
      <c r="G93" s="42"/>
      <c r="H93" s="42"/>
      <c r="I93" s="224"/>
      <c r="J93" s="42"/>
      <c r="K93" s="42"/>
      <c r="L93" s="46"/>
      <c r="M93" s="225"/>
      <c r="N93" s="22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134</v>
      </c>
      <c r="AU93" s="19" t="s">
        <v>81</v>
      </c>
    </row>
    <row r="94" spans="1:47" s="2" customFormat="1" ht="12">
      <c r="A94" s="40"/>
      <c r="B94" s="41"/>
      <c r="C94" s="42"/>
      <c r="D94" s="227" t="s">
        <v>136</v>
      </c>
      <c r="E94" s="42"/>
      <c r="F94" s="228" t="s">
        <v>347</v>
      </c>
      <c r="G94" s="42"/>
      <c r="H94" s="42"/>
      <c r="I94" s="224"/>
      <c r="J94" s="42"/>
      <c r="K94" s="42"/>
      <c r="L94" s="46"/>
      <c r="M94" s="225"/>
      <c r="N94" s="22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136</v>
      </c>
      <c r="AU94" s="19" t="s">
        <v>81</v>
      </c>
    </row>
    <row r="95" spans="1:47" s="2" customFormat="1" ht="12">
      <c r="A95" s="40"/>
      <c r="B95" s="41"/>
      <c r="C95" s="42"/>
      <c r="D95" s="222" t="s">
        <v>138</v>
      </c>
      <c r="E95" s="42"/>
      <c r="F95" s="229" t="s">
        <v>348</v>
      </c>
      <c r="G95" s="42"/>
      <c r="H95" s="42"/>
      <c r="I95" s="224"/>
      <c r="J95" s="42"/>
      <c r="K95" s="42"/>
      <c r="L95" s="46"/>
      <c r="M95" s="225"/>
      <c r="N95" s="22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81</v>
      </c>
    </row>
    <row r="96" spans="1:65" s="2" customFormat="1" ht="16.5" customHeight="1">
      <c r="A96" s="40"/>
      <c r="B96" s="41"/>
      <c r="C96" s="208" t="s">
        <v>149</v>
      </c>
      <c r="D96" s="208" t="s">
        <v>128</v>
      </c>
      <c r="E96" s="209" t="s">
        <v>349</v>
      </c>
      <c r="F96" s="210" t="s">
        <v>350</v>
      </c>
      <c r="G96" s="211" t="s">
        <v>339</v>
      </c>
      <c r="H96" s="212">
        <v>1</v>
      </c>
      <c r="I96" s="213"/>
      <c r="J96" s="214">
        <f>ROUND(I96*H96,2)</f>
        <v>0</v>
      </c>
      <c r="K96" s="215"/>
      <c r="L96" s="46"/>
      <c r="M96" s="216" t="s">
        <v>19</v>
      </c>
      <c r="N96" s="217" t="s">
        <v>42</v>
      </c>
      <c r="O96" s="86"/>
      <c r="P96" s="218">
        <f>O96*H96</f>
        <v>0</v>
      </c>
      <c r="Q96" s="218">
        <v>0</v>
      </c>
      <c r="R96" s="218">
        <f>Q96*H96</f>
        <v>0</v>
      </c>
      <c r="S96" s="218">
        <v>0</v>
      </c>
      <c r="T96" s="21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0" t="s">
        <v>340</v>
      </c>
      <c r="AT96" s="220" t="s">
        <v>128</v>
      </c>
      <c r="AU96" s="220" t="s">
        <v>81</v>
      </c>
      <c r="AY96" s="19" t="s">
        <v>126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9" t="s">
        <v>79</v>
      </c>
      <c r="BK96" s="221">
        <f>ROUND(I96*H96,2)</f>
        <v>0</v>
      </c>
      <c r="BL96" s="19" t="s">
        <v>340</v>
      </c>
      <c r="BM96" s="220" t="s">
        <v>351</v>
      </c>
    </row>
    <row r="97" spans="1:47" s="2" customFormat="1" ht="12">
      <c r="A97" s="40"/>
      <c r="B97" s="41"/>
      <c r="C97" s="42"/>
      <c r="D97" s="222" t="s">
        <v>134</v>
      </c>
      <c r="E97" s="42"/>
      <c r="F97" s="223" t="s">
        <v>350</v>
      </c>
      <c r="G97" s="42"/>
      <c r="H97" s="42"/>
      <c r="I97" s="224"/>
      <c r="J97" s="42"/>
      <c r="K97" s="42"/>
      <c r="L97" s="46"/>
      <c r="M97" s="225"/>
      <c r="N97" s="22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134</v>
      </c>
      <c r="AU97" s="19" t="s">
        <v>81</v>
      </c>
    </row>
    <row r="98" spans="1:47" s="2" customFormat="1" ht="12">
      <c r="A98" s="40"/>
      <c r="B98" s="41"/>
      <c r="C98" s="42"/>
      <c r="D98" s="227" t="s">
        <v>136</v>
      </c>
      <c r="E98" s="42"/>
      <c r="F98" s="228" t="s">
        <v>352</v>
      </c>
      <c r="G98" s="42"/>
      <c r="H98" s="42"/>
      <c r="I98" s="224"/>
      <c r="J98" s="42"/>
      <c r="K98" s="42"/>
      <c r="L98" s="46"/>
      <c r="M98" s="225"/>
      <c r="N98" s="22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136</v>
      </c>
      <c r="AU98" s="19" t="s">
        <v>81</v>
      </c>
    </row>
    <row r="99" spans="1:47" s="2" customFormat="1" ht="12">
      <c r="A99" s="40"/>
      <c r="B99" s="41"/>
      <c r="C99" s="42"/>
      <c r="D99" s="222" t="s">
        <v>138</v>
      </c>
      <c r="E99" s="42"/>
      <c r="F99" s="229" t="s">
        <v>353</v>
      </c>
      <c r="G99" s="42"/>
      <c r="H99" s="42"/>
      <c r="I99" s="224"/>
      <c r="J99" s="42"/>
      <c r="K99" s="42"/>
      <c r="L99" s="46"/>
      <c r="M99" s="225"/>
      <c r="N99" s="22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81</v>
      </c>
    </row>
    <row r="100" spans="1:63" s="12" customFormat="1" ht="22.8" customHeight="1">
      <c r="A100" s="12"/>
      <c r="B100" s="192"/>
      <c r="C100" s="193"/>
      <c r="D100" s="194" t="s">
        <v>70</v>
      </c>
      <c r="E100" s="206" t="s">
        <v>354</v>
      </c>
      <c r="F100" s="206" t="s">
        <v>355</v>
      </c>
      <c r="G100" s="193"/>
      <c r="H100" s="193"/>
      <c r="I100" s="196"/>
      <c r="J100" s="207">
        <f>BK100</f>
        <v>0</v>
      </c>
      <c r="K100" s="193"/>
      <c r="L100" s="198"/>
      <c r="M100" s="199"/>
      <c r="N100" s="200"/>
      <c r="O100" s="200"/>
      <c r="P100" s="201">
        <f>SUM(P101:P104)</f>
        <v>0</v>
      </c>
      <c r="Q100" s="200"/>
      <c r="R100" s="201">
        <f>SUM(R101:R104)</f>
        <v>0</v>
      </c>
      <c r="S100" s="200"/>
      <c r="T100" s="202">
        <f>SUM(T101:T104)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3" t="s">
        <v>164</v>
      </c>
      <c r="AT100" s="204" t="s">
        <v>70</v>
      </c>
      <c r="AU100" s="204" t="s">
        <v>79</v>
      </c>
      <c r="AY100" s="203" t="s">
        <v>126</v>
      </c>
      <c r="BK100" s="205">
        <f>SUM(BK101:BK104)</f>
        <v>0</v>
      </c>
    </row>
    <row r="101" spans="1:65" s="2" customFormat="1" ht="16.5" customHeight="1">
      <c r="A101" s="40"/>
      <c r="B101" s="41"/>
      <c r="C101" s="208" t="s">
        <v>132</v>
      </c>
      <c r="D101" s="208" t="s">
        <v>128</v>
      </c>
      <c r="E101" s="209" t="s">
        <v>356</v>
      </c>
      <c r="F101" s="210" t="s">
        <v>357</v>
      </c>
      <c r="G101" s="211" t="s">
        <v>339</v>
      </c>
      <c r="H101" s="212">
        <v>1</v>
      </c>
      <c r="I101" s="213"/>
      <c r="J101" s="214">
        <f>ROUND(I101*H101,2)</f>
        <v>0</v>
      </c>
      <c r="K101" s="215"/>
      <c r="L101" s="46"/>
      <c r="M101" s="216" t="s">
        <v>19</v>
      </c>
      <c r="N101" s="217" t="s">
        <v>42</v>
      </c>
      <c r="O101" s="86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0" t="s">
        <v>340</v>
      </c>
      <c r="AT101" s="220" t="s">
        <v>128</v>
      </c>
      <c r="AU101" s="220" t="s">
        <v>81</v>
      </c>
      <c r="AY101" s="19" t="s">
        <v>126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9" t="s">
        <v>79</v>
      </c>
      <c r="BK101" s="221">
        <f>ROUND(I101*H101,2)</f>
        <v>0</v>
      </c>
      <c r="BL101" s="19" t="s">
        <v>340</v>
      </c>
      <c r="BM101" s="220" t="s">
        <v>358</v>
      </c>
    </row>
    <row r="102" spans="1:47" s="2" customFormat="1" ht="12">
      <c r="A102" s="40"/>
      <c r="B102" s="41"/>
      <c r="C102" s="42"/>
      <c r="D102" s="222" t="s">
        <v>134</v>
      </c>
      <c r="E102" s="42"/>
      <c r="F102" s="223" t="s">
        <v>357</v>
      </c>
      <c r="G102" s="42"/>
      <c r="H102" s="42"/>
      <c r="I102" s="224"/>
      <c r="J102" s="42"/>
      <c r="K102" s="42"/>
      <c r="L102" s="46"/>
      <c r="M102" s="225"/>
      <c r="N102" s="22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134</v>
      </c>
      <c r="AU102" s="19" t="s">
        <v>81</v>
      </c>
    </row>
    <row r="103" spans="1:47" s="2" customFormat="1" ht="12">
      <c r="A103" s="40"/>
      <c r="B103" s="41"/>
      <c r="C103" s="42"/>
      <c r="D103" s="227" t="s">
        <v>136</v>
      </c>
      <c r="E103" s="42"/>
      <c r="F103" s="228" t="s">
        <v>359</v>
      </c>
      <c r="G103" s="42"/>
      <c r="H103" s="42"/>
      <c r="I103" s="224"/>
      <c r="J103" s="42"/>
      <c r="K103" s="42"/>
      <c r="L103" s="46"/>
      <c r="M103" s="225"/>
      <c r="N103" s="22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81</v>
      </c>
    </row>
    <row r="104" spans="1:47" s="2" customFormat="1" ht="12">
      <c r="A104" s="40"/>
      <c r="B104" s="41"/>
      <c r="C104" s="42"/>
      <c r="D104" s="222" t="s">
        <v>138</v>
      </c>
      <c r="E104" s="42"/>
      <c r="F104" s="229" t="s">
        <v>360</v>
      </c>
      <c r="G104" s="42"/>
      <c r="H104" s="42"/>
      <c r="I104" s="224"/>
      <c r="J104" s="42"/>
      <c r="K104" s="42"/>
      <c r="L104" s="46"/>
      <c r="M104" s="225"/>
      <c r="N104" s="22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81</v>
      </c>
    </row>
    <row r="105" spans="1:63" s="12" customFormat="1" ht="22.8" customHeight="1">
      <c r="A105" s="12"/>
      <c r="B105" s="192"/>
      <c r="C105" s="193"/>
      <c r="D105" s="194" t="s">
        <v>70</v>
      </c>
      <c r="E105" s="206" t="s">
        <v>361</v>
      </c>
      <c r="F105" s="206" t="s">
        <v>362</v>
      </c>
      <c r="G105" s="193"/>
      <c r="H105" s="193"/>
      <c r="I105" s="196"/>
      <c r="J105" s="207">
        <f>BK105</f>
        <v>0</v>
      </c>
      <c r="K105" s="193"/>
      <c r="L105" s="198"/>
      <c r="M105" s="199"/>
      <c r="N105" s="200"/>
      <c r="O105" s="200"/>
      <c r="P105" s="201">
        <f>SUM(P106:P120)</f>
        <v>0</v>
      </c>
      <c r="Q105" s="200"/>
      <c r="R105" s="201">
        <f>SUM(R106:R120)</f>
        <v>0</v>
      </c>
      <c r="S105" s="200"/>
      <c r="T105" s="202">
        <f>SUM(T106:T120)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3" t="s">
        <v>164</v>
      </c>
      <c r="AT105" s="204" t="s">
        <v>70</v>
      </c>
      <c r="AU105" s="204" t="s">
        <v>79</v>
      </c>
      <c r="AY105" s="203" t="s">
        <v>126</v>
      </c>
      <c r="BK105" s="205">
        <f>SUM(BK106:BK120)</f>
        <v>0</v>
      </c>
    </row>
    <row r="106" spans="1:65" s="2" customFormat="1" ht="16.5" customHeight="1">
      <c r="A106" s="40"/>
      <c r="B106" s="41"/>
      <c r="C106" s="208" t="s">
        <v>164</v>
      </c>
      <c r="D106" s="208" t="s">
        <v>128</v>
      </c>
      <c r="E106" s="209" t="s">
        <v>363</v>
      </c>
      <c r="F106" s="210" t="s">
        <v>364</v>
      </c>
      <c r="G106" s="211" t="s">
        <v>339</v>
      </c>
      <c r="H106" s="212">
        <v>1</v>
      </c>
      <c r="I106" s="213"/>
      <c r="J106" s="214">
        <f>ROUND(I106*H106,2)</f>
        <v>0</v>
      </c>
      <c r="K106" s="215"/>
      <c r="L106" s="46"/>
      <c r="M106" s="216" t="s">
        <v>19</v>
      </c>
      <c r="N106" s="217" t="s">
        <v>42</v>
      </c>
      <c r="O106" s="86"/>
      <c r="P106" s="218">
        <f>O106*H106</f>
        <v>0</v>
      </c>
      <c r="Q106" s="218">
        <v>0</v>
      </c>
      <c r="R106" s="218">
        <f>Q106*H106</f>
        <v>0</v>
      </c>
      <c r="S106" s="218">
        <v>0</v>
      </c>
      <c r="T106" s="21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0" t="s">
        <v>340</v>
      </c>
      <c r="AT106" s="220" t="s">
        <v>128</v>
      </c>
      <c r="AU106" s="220" t="s">
        <v>81</v>
      </c>
      <c r="AY106" s="19" t="s">
        <v>126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19" t="s">
        <v>79</v>
      </c>
      <c r="BK106" s="221">
        <f>ROUND(I106*H106,2)</f>
        <v>0</v>
      </c>
      <c r="BL106" s="19" t="s">
        <v>340</v>
      </c>
      <c r="BM106" s="220" t="s">
        <v>365</v>
      </c>
    </row>
    <row r="107" spans="1:47" s="2" customFormat="1" ht="12">
      <c r="A107" s="40"/>
      <c r="B107" s="41"/>
      <c r="C107" s="42"/>
      <c r="D107" s="222" t="s">
        <v>134</v>
      </c>
      <c r="E107" s="42"/>
      <c r="F107" s="223" t="s">
        <v>364</v>
      </c>
      <c r="G107" s="42"/>
      <c r="H107" s="42"/>
      <c r="I107" s="224"/>
      <c r="J107" s="42"/>
      <c r="K107" s="42"/>
      <c r="L107" s="46"/>
      <c r="M107" s="225"/>
      <c r="N107" s="22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134</v>
      </c>
      <c r="AU107" s="19" t="s">
        <v>81</v>
      </c>
    </row>
    <row r="108" spans="1:47" s="2" customFormat="1" ht="12">
      <c r="A108" s="40"/>
      <c r="B108" s="41"/>
      <c r="C108" s="42"/>
      <c r="D108" s="227" t="s">
        <v>136</v>
      </c>
      <c r="E108" s="42"/>
      <c r="F108" s="228" t="s">
        <v>366</v>
      </c>
      <c r="G108" s="42"/>
      <c r="H108" s="42"/>
      <c r="I108" s="224"/>
      <c r="J108" s="42"/>
      <c r="K108" s="42"/>
      <c r="L108" s="46"/>
      <c r="M108" s="225"/>
      <c r="N108" s="22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81</v>
      </c>
    </row>
    <row r="109" spans="1:47" s="2" customFormat="1" ht="12">
      <c r="A109" s="40"/>
      <c r="B109" s="41"/>
      <c r="C109" s="42"/>
      <c r="D109" s="222" t="s">
        <v>138</v>
      </c>
      <c r="E109" s="42"/>
      <c r="F109" s="229" t="s">
        <v>367</v>
      </c>
      <c r="G109" s="42"/>
      <c r="H109" s="42"/>
      <c r="I109" s="224"/>
      <c r="J109" s="42"/>
      <c r="K109" s="42"/>
      <c r="L109" s="46"/>
      <c r="M109" s="225"/>
      <c r="N109" s="22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81</v>
      </c>
    </row>
    <row r="110" spans="1:65" s="2" customFormat="1" ht="16.5" customHeight="1">
      <c r="A110" s="40"/>
      <c r="B110" s="41"/>
      <c r="C110" s="208" t="s">
        <v>172</v>
      </c>
      <c r="D110" s="208" t="s">
        <v>128</v>
      </c>
      <c r="E110" s="209" t="s">
        <v>368</v>
      </c>
      <c r="F110" s="210" t="s">
        <v>369</v>
      </c>
      <c r="G110" s="211" t="s">
        <v>339</v>
      </c>
      <c r="H110" s="212">
        <v>1</v>
      </c>
      <c r="I110" s="213"/>
      <c r="J110" s="214">
        <f>ROUND(I110*H110,2)</f>
        <v>0</v>
      </c>
      <c r="K110" s="215"/>
      <c r="L110" s="46"/>
      <c r="M110" s="216" t="s">
        <v>19</v>
      </c>
      <c r="N110" s="217" t="s">
        <v>42</v>
      </c>
      <c r="O110" s="86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0" t="s">
        <v>340</v>
      </c>
      <c r="AT110" s="220" t="s">
        <v>128</v>
      </c>
      <c r="AU110" s="220" t="s">
        <v>81</v>
      </c>
      <c r="AY110" s="19" t="s">
        <v>126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19" t="s">
        <v>79</v>
      </c>
      <c r="BK110" s="221">
        <f>ROUND(I110*H110,2)</f>
        <v>0</v>
      </c>
      <c r="BL110" s="19" t="s">
        <v>340</v>
      </c>
      <c r="BM110" s="220" t="s">
        <v>370</v>
      </c>
    </row>
    <row r="111" spans="1:47" s="2" customFormat="1" ht="12">
      <c r="A111" s="40"/>
      <c r="B111" s="41"/>
      <c r="C111" s="42"/>
      <c r="D111" s="222" t="s">
        <v>134</v>
      </c>
      <c r="E111" s="42"/>
      <c r="F111" s="223" t="s">
        <v>369</v>
      </c>
      <c r="G111" s="42"/>
      <c r="H111" s="42"/>
      <c r="I111" s="224"/>
      <c r="J111" s="42"/>
      <c r="K111" s="42"/>
      <c r="L111" s="46"/>
      <c r="M111" s="225"/>
      <c r="N111" s="22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134</v>
      </c>
      <c r="AU111" s="19" t="s">
        <v>81</v>
      </c>
    </row>
    <row r="112" spans="1:47" s="2" customFormat="1" ht="12">
      <c r="A112" s="40"/>
      <c r="B112" s="41"/>
      <c r="C112" s="42"/>
      <c r="D112" s="227" t="s">
        <v>136</v>
      </c>
      <c r="E112" s="42"/>
      <c r="F112" s="228" t="s">
        <v>371</v>
      </c>
      <c r="G112" s="42"/>
      <c r="H112" s="42"/>
      <c r="I112" s="224"/>
      <c r="J112" s="42"/>
      <c r="K112" s="42"/>
      <c r="L112" s="46"/>
      <c r="M112" s="225"/>
      <c r="N112" s="22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81</v>
      </c>
    </row>
    <row r="113" spans="1:47" s="2" customFormat="1" ht="12">
      <c r="A113" s="40"/>
      <c r="B113" s="41"/>
      <c r="C113" s="42"/>
      <c r="D113" s="222" t="s">
        <v>138</v>
      </c>
      <c r="E113" s="42"/>
      <c r="F113" s="229" t="s">
        <v>372</v>
      </c>
      <c r="G113" s="42"/>
      <c r="H113" s="42"/>
      <c r="I113" s="224"/>
      <c r="J113" s="42"/>
      <c r="K113" s="42"/>
      <c r="L113" s="46"/>
      <c r="M113" s="225"/>
      <c r="N113" s="22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81</v>
      </c>
    </row>
    <row r="114" spans="1:65" s="2" customFormat="1" ht="16.5" customHeight="1">
      <c r="A114" s="40"/>
      <c r="B114" s="41"/>
      <c r="C114" s="208" t="s">
        <v>179</v>
      </c>
      <c r="D114" s="208" t="s">
        <v>128</v>
      </c>
      <c r="E114" s="209" t="s">
        <v>373</v>
      </c>
      <c r="F114" s="210" t="s">
        <v>374</v>
      </c>
      <c r="G114" s="211" t="s">
        <v>339</v>
      </c>
      <c r="H114" s="212">
        <v>1</v>
      </c>
      <c r="I114" s="213"/>
      <c r="J114" s="214">
        <f>ROUND(I114*H114,2)</f>
        <v>0</v>
      </c>
      <c r="K114" s="215"/>
      <c r="L114" s="46"/>
      <c r="M114" s="216" t="s">
        <v>19</v>
      </c>
      <c r="N114" s="217" t="s">
        <v>42</v>
      </c>
      <c r="O114" s="86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0" t="s">
        <v>340</v>
      </c>
      <c r="AT114" s="220" t="s">
        <v>128</v>
      </c>
      <c r="AU114" s="220" t="s">
        <v>81</v>
      </c>
      <c r="AY114" s="19" t="s">
        <v>126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19" t="s">
        <v>79</v>
      </c>
      <c r="BK114" s="221">
        <f>ROUND(I114*H114,2)</f>
        <v>0</v>
      </c>
      <c r="BL114" s="19" t="s">
        <v>340</v>
      </c>
      <c r="BM114" s="220" t="s">
        <v>375</v>
      </c>
    </row>
    <row r="115" spans="1:47" s="2" customFormat="1" ht="12">
      <c r="A115" s="40"/>
      <c r="B115" s="41"/>
      <c r="C115" s="42"/>
      <c r="D115" s="222" t="s">
        <v>134</v>
      </c>
      <c r="E115" s="42"/>
      <c r="F115" s="223" t="s">
        <v>374</v>
      </c>
      <c r="G115" s="42"/>
      <c r="H115" s="42"/>
      <c r="I115" s="224"/>
      <c r="J115" s="42"/>
      <c r="K115" s="42"/>
      <c r="L115" s="46"/>
      <c r="M115" s="225"/>
      <c r="N115" s="22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134</v>
      </c>
      <c r="AU115" s="19" t="s">
        <v>81</v>
      </c>
    </row>
    <row r="116" spans="1:47" s="2" customFormat="1" ht="12">
      <c r="A116" s="40"/>
      <c r="B116" s="41"/>
      <c r="C116" s="42"/>
      <c r="D116" s="227" t="s">
        <v>136</v>
      </c>
      <c r="E116" s="42"/>
      <c r="F116" s="228" t="s">
        <v>376</v>
      </c>
      <c r="G116" s="42"/>
      <c r="H116" s="42"/>
      <c r="I116" s="224"/>
      <c r="J116" s="42"/>
      <c r="K116" s="42"/>
      <c r="L116" s="46"/>
      <c r="M116" s="225"/>
      <c r="N116" s="22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81</v>
      </c>
    </row>
    <row r="117" spans="1:65" s="2" customFormat="1" ht="16.5" customHeight="1">
      <c r="A117" s="40"/>
      <c r="B117" s="41"/>
      <c r="C117" s="208" t="s">
        <v>187</v>
      </c>
      <c r="D117" s="208" t="s">
        <v>128</v>
      </c>
      <c r="E117" s="209" t="s">
        <v>377</v>
      </c>
      <c r="F117" s="210" t="s">
        <v>378</v>
      </c>
      <c r="G117" s="211" t="s">
        <v>339</v>
      </c>
      <c r="H117" s="212">
        <v>1</v>
      </c>
      <c r="I117" s="213"/>
      <c r="J117" s="214">
        <f>ROUND(I117*H117,2)</f>
        <v>0</v>
      </c>
      <c r="K117" s="215"/>
      <c r="L117" s="46"/>
      <c r="M117" s="216" t="s">
        <v>19</v>
      </c>
      <c r="N117" s="217" t="s">
        <v>42</v>
      </c>
      <c r="O117" s="86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0" t="s">
        <v>340</v>
      </c>
      <c r="AT117" s="220" t="s">
        <v>128</v>
      </c>
      <c r="AU117" s="220" t="s">
        <v>81</v>
      </c>
      <c r="AY117" s="19" t="s">
        <v>126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19" t="s">
        <v>79</v>
      </c>
      <c r="BK117" s="221">
        <f>ROUND(I117*H117,2)</f>
        <v>0</v>
      </c>
      <c r="BL117" s="19" t="s">
        <v>340</v>
      </c>
      <c r="BM117" s="220" t="s">
        <v>379</v>
      </c>
    </row>
    <row r="118" spans="1:47" s="2" customFormat="1" ht="12">
      <c r="A118" s="40"/>
      <c r="B118" s="41"/>
      <c r="C118" s="42"/>
      <c r="D118" s="222" t="s">
        <v>134</v>
      </c>
      <c r="E118" s="42"/>
      <c r="F118" s="223" t="s">
        <v>378</v>
      </c>
      <c r="G118" s="42"/>
      <c r="H118" s="42"/>
      <c r="I118" s="224"/>
      <c r="J118" s="42"/>
      <c r="K118" s="42"/>
      <c r="L118" s="46"/>
      <c r="M118" s="225"/>
      <c r="N118" s="22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134</v>
      </c>
      <c r="AU118" s="19" t="s">
        <v>81</v>
      </c>
    </row>
    <row r="119" spans="1:47" s="2" customFormat="1" ht="12">
      <c r="A119" s="40"/>
      <c r="B119" s="41"/>
      <c r="C119" s="42"/>
      <c r="D119" s="227" t="s">
        <v>136</v>
      </c>
      <c r="E119" s="42"/>
      <c r="F119" s="228" t="s">
        <v>380</v>
      </c>
      <c r="G119" s="42"/>
      <c r="H119" s="42"/>
      <c r="I119" s="224"/>
      <c r="J119" s="42"/>
      <c r="K119" s="42"/>
      <c r="L119" s="46"/>
      <c r="M119" s="225"/>
      <c r="N119" s="22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81</v>
      </c>
    </row>
    <row r="120" spans="1:47" s="2" customFormat="1" ht="12">
      <c r="A120" s="40"/>
      <c r="B120" s="41"/>
      <c r="C120" s="42"/>
      <c r="D120" s="222" t="s">
        <v>138</v>
      </c>
      <c r="E120" s="42"/>
      <c r="F120" s="229" t="s">
        <v>381</v>
      </c>
      <c r="G120" s="42"/>
      <c r="H120" s="42"/>
      <c r="I120" s="224"/>
      <c r="J120" s="42"/>
      <c r="K120" s="42"/>
      <c r="L120" s="46"/>
      <c r="M120" s="225"/>
      <c r="N120" s="22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81</v>
      </c>
    </row>
    <row r="121" spans="1:63" s="12" customFormat="1" ht="22.8" customHeight="1">
      <c r="A121" s="12"/>
      <c r="B121" s="192"/>
      <c r="C121" s="193"/>
      <c r="D121" s="194" t="s">
        <v>70</v>
      </c>
      <c r="E121" s="206" t="s">
        <v>382</v>
      </c>
      <c r="F121" s="206" t="s">
        <v>383</v>
      </c>
      <c r="G121" s="193"/>
      <c r="H121" s="193"/>
      <c r="I121" s="196"/>
      <c r="J121" s="207">
        <f>BK121</f>
        <v>0</v>
      </c>
      <c r="K121" s="193"/>
      <c r="L121" s="198"/>
      <c r="M121" s="199"/>
      <c r="N121" s="200"/>
      <c r="O121" s="200"/>
      <c r="P121" s="201">
        <f>SUM(P122:P125)</f>
        <v>0</v>
      </c>
      <c r="Q121" s="200"/>
      <c r="R121" s="201">
        <f>SUM(R122:R125)</f>
        <v>0</v>
      </c>
      <c r="S121" s="200"/>
      <c r="T121" s="202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3" t="s">
        <v>164</v>
      </c>
      <c r="AT121" s="204" t="s">
        <v>70</v>
      </c>
      <c r="AU121" s="204" t="s">
        <v>79</v>
      </c>
      <c r="AY121" s="203" t="s">
        <v>126</v>
      </c>
      <c r="BK121" s="205">
        <f>SUM(BK122:BK125)</f>
        <v>0</v>
      </c>
    </row>
    <row r="122" spans="1:65" s="2" customFormat="1" ht="21.75" customHeight="1">
      <c r="A122" s="40"/>
      <c r="B122" s="41"/>
      <c r="C122" s="208" t="s">
        <v>195</v>
      </c>
      <c r="D122" s="208" t="s">
        <v>128</v>
      </c>
      <c r="E122" s="209" t="s">
        <v>384</v>
      </c>
      <c r="F122" s="210" t="s">
        <v>385</v>
      </c>
      <c r="G122" s="211" t="s">
        <v>339</v>
      </c>
      <c r="H122" s="212">
        <v>1</v>
      </c>
      <c r="I122" s="213"/>
      <c r="J122" s="214">
        <f>ROUND(I122*H122,2)</f>
        <v>0</v>
      </c>
      <c r="K122" s="215"/>
      <c r="L122" s="46"/>
      <c r="M122" s="216" t="s">
        <v>19</v>
      </c>
      <c r="N122" s="217" t="s">
        <v>42</v>
      </c>
      <c r="O122" s="86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0" t="s">
        <v>340</v>
      </c>
      <c r="AT122" s="220" t="s">
        <v>128</v>
      </c>
      <c r="AU122" s="220" t="s">
        <v>81</v>
      </c>
      <c r="AY122" s="19" t="s">
        <v>126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9" t="s">
        <v>79</v>
      </c>
      <c r="BK122" s="221">
        <f>ROUND(I122*H122,2)</f>
        <v>0</v>
      </c>
      <c r="BL122" s="19" t="s">
        <v>340</v>
      </c>
      <c r="BM122" s="220" t="s">
        <v>386</v>
      </c>
    </row>
    <row r="123" spans="1:47" s="2" customFormat="1" ht="12">
      <c r="A123" s="40"/>
      <c r="B123" s="41"/>
      <c r="C123" s="42"/>
      <c r="D123" s="222" t="s">
        <v>134</v>
      </c>
      <c r="E123" s="42"/>
      <c r="F123" s="223" t="s">
        <v>385</v>
      </c>
      <c r="G123" s="42"/>
      <c r="H123" s="42"/>
      <c r="I123" s="224"/>
      <c r="J123" s="42"/>
      <c r="K123" s="42"/>
      <c r="L123" s="46"/>
      <c r="M123" s="225"/>
      <c r="N123" s="22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134</v>
      </c>
      <c r="AU123" s="19" t="s">
        <v>81</v>
      </c>
    </row>
    <row r="124" spans="1:47" s="2" customFormat="1" ht="12">
      <c r="A124" s="40"/>
      <c r="B124" s="41"/>
      <c r="C124" s="42"/>
      <c r="D124" s="227" t="s">
        <v>136</v>
      </c>
      <c r="E124" s="42"/>
      <c r="F124" s="228" t="s">
        <v>387</v>
      </c>
      <c r="G124" s="42"/>
      <c r="H124" s="42"/>
      <c r="I124" s="224"/>
      <c r="J124" s="42"/>
      <c r="K124" s="42"/>
      <c r="L124" s="46"/>
      <c r="M124" s="225"/>
      <c r="N124" s="22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136</v>
      </c>
      <c r="AU124" s="19" t="s">
        <v>81</v>
      </c>
    </row>
    <row r="125" spans="1:47" s="2" customFormat="1" ht="12">
      <c r="A125" s="40"/>
      <c r="B125" s="41"/>
      <c r="C125" s="42"/>
      <c r="D125" s="222" t="s">
        <v>138</v>
      </c>
      <c r="E125" s="42"/>
      <c r="F125" s="229" t="s">
        <v>388</v>
      </c>
      <c r="G125" s="42"/>
      <c r="H125" s="42"/>
      <c r="I125" s="224"/>
      <c r="J125" s="42"/>
      <c r="K125" s="42"/>
      <c r="L125" s="46"/>
      <c r="M125" s="225"/>
      <c r="N125" s="22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81</v>
      </c>
    </row>
    <row r="126" spans="1:63" s="12" customFormat="1" ht="22.8" customHeight="1">
      <c r="A126" s="12"/>
      <c r="B126" s="192"/>
      <c r="C126" s="193"/>
      <c r="D126" s="194" t="s">
        <v>70</v>
      </c>
      <c r="E126" s="206" t="s">
        <v>389</v>
      </c>
      <c r="F126" s="206" t="s">
        <v>390</v>
      </c>
      <c r="G126" s="193"/>
      <c r="H126" s="193"/>
      <c r="I126" s="196"/>
      <c r="J126" s="207">
        <f>BK126</f>
        <v>0</v>
      </c>
      <c r="K126" s="193"/>
      <c r="L126" s="198"/>
      <c r="M126" s="199"/>
      <c r="N126" s="200"/>
      <c r="O126" s="200"/>
      <c r="P126" s="201">
        <f>SUM(P127:P130)</f>
        <v>0</v>
      </c>
      <c r="Q126" s="200"/>
      <c r="R126" s="201">
        <f>SUM(R127:R130)</f>
        <v>0</v>
      </c>
      <c r="S126" s="200"/>
      <c r="T126" s="202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3" t="s">
        <v>164</v>
      </c>
      <c r="AT126" s="204" t="s">
        <v>70</v>
      </c>
      <c r="AU126" s="204" t="s">
        <v>79</v>
      </c>
      <c r="AY126" s="203" t="s">
        <v>126</v>
      </c>
      <c r="BK126" s="205">
        <f>SUM(BK127:BK130)</f>
        <v>0</v>
      </c>
    </row>
    <row r="127" spans="1:65" s="2" customFormat="1" ht="16.5" customHeight="1">
      <c r="A127" s="40"/>
      <c r="B127" s="41"/>
      <c r="C127" s="208" t="s">
        <v>202</v>
      </c>
      <c r="D127" s="208" t="s">
        <v>128</v>
      </c>
      <c r="E127" s="209" t="s">
        <v>391</v>
      </c>
      <c r="F127" s="210" t="s">
        <v>392</v>
      </c>
      <c r="G127" s="211" t="s">
        <v>339</v>
      </c>
      <c r="H127" s="212">
        <v>1</v>
      </c>
      <c r="I127" s="213"/>
      <c r="J127" s="214">
        <f>ROUND(I127*H127,2)</f>
        <v>0</v>
      </c>
      <c r="K127" s="215"/>
      <c r="L127" s="46"/>
      <c r="M127" s="216" t="s">
        <v>19</v>
      </c>
      <c r="N127" s="217" t="s">
        <v>42</v>
      </c>
      <c r="O127" s="86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0" t="s">
        <v>340</v>
      </c>
      <c r="AT127" s="220" t="s">
        <v>128</v>
      </c>
      <c r="AU127" s="220" t="s">
        <v>81</v>
      </c>
      <c r="AY127" s="19" t="s">
        <v>126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9" t="s">
        <v>79</v>
      </c>
      <c r="BK127" s="221">
        <f>ROUND(I127*H127,2)</f>
        <v>0</v>
      </c>
      <c r="BL127" s="19" t="s">
        <v>340</v>
      </c>
      <c r="BM127" s="220" t="s">
        <v>393</v>
      </c>
    </row>
    <row r="128" spans="1:47" s="2" customFormat="1" ht="12">
      <c r="A128" s="40"/>
      <c r="B128" s="41"/>
      <c r="C128" s="42"/>
      <c r="D128" s="222" t="s">
        <v>134</v>
      </c>
      <c r="E128" s="42"/>
      <c r="F128" s="223" t="s">
        <v>392</v>
      </c>
      <c r="G128" s="42"/>
      <c r="H128" s="42"/>
      <c r="I128" s="224"/>
      <c r="J128" s="42"/>
      <c r="K128" s="42"/>
      <c r="L128" s="46"/>
      <c r="M128" s="225"/>
      <c r="N128" s="22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134</v>
      </c>
      <c r="AU128" s="19" t="s">
        <v>81</v>
      </c>
    </row>
    <row r="129" spans="1:47" s="2" customFormat="1" ht="12">
      <c r="A129" s="40"/>
      <c r="B129" s="41"/>
      <c r="C129" s="42"/>
      <c r="D129" s="227" t="s">
        <v>136</v>
      </c>
      <c r="E129" s="42"/>
      <c r="F129" s="228" t="s">
        <v>394</v>
      </c>
      <c r="G129" s="42"/>
      <c r="H129" s="42"/>
      <c r="I129" s="224"/>
      <c r="J129" s="42"/>
      <c r="K129" s="42"/>
      <c r="L129" s="46"/>
      <c r="M129" s="225"/>
      <c r="N129" s="22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81</v>
      </c>
    </row>
    <row r="130" spans="1:47" s="2" customFormat="1" ht="12">
      <c r="A130" s="40"/>
      <c r="B130" s="41"/>
      <c r="C130" s="42"/>
      <c r="D130" s="222" t="s">
        <v>138</v>
      </c>
      <c r="E130" s="42"/>
      <c r="F130" s="229" t="s">
        <v>395</v>
      </c>
      <c r="G130" s="42"/>
      <c r="H130" s="42"/>
      <c r="I130" s="224"/>
      <c r="J130" s="42"/>
      <c r="K130" s="42"/>
      <c r="L130" s="46"/>
      <c r="M130" s="273"/>
      <c r="N130" s="274"/>
      <c r="O130" s="275"/>
      <c r="P130" s="275"/>
      <c r="Q130" s="275"/>
      <c r="R130" s="275"/>
      <c r="S130" s="275"/>
      <c r="T130" s="276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81</v>
      </c>
    </row>
    <row r="131" spans="1:31" s="2" customFormat="1" ht="6.95" customHeight="1">
      <c r="A131" s="40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46"/>
      <c r="M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</sheetData>
  <sheetProtection password="CC35" sheet="1" objects="1" scenarios="1" formatColumns="0" formatRows="0" autoFilter="0"/>
  <autoFilter ref="C84:K1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4_01/012103000"/>
    <hyperlink ref="F94" r:id="rId2" display="https://podminky.urs.cz/item/CS_URS_2024_01/012303000"/>
    <hyperlink ref="F98" r:id="rId3" display="https://podminky.urs.cz/item/CS_URS_2024_01/013254000"/>
    <hyperlink ref="F103" r:id="rId4" display="https://podminky.urs.cz/item/CS_URS_2024_01/021203000"/>
    <hyperlink ref="F108" r:id="rId5" display="https://podminky.urs.cz/item/CS_URS_2024_01/032803000"/>
    <hyperlink ref="F112" r:id="rId6" display="https://podminky.urs.cz/item/CS_URS_2024_01/034303000"/>
    <hyperlink ref="F116" r:id="rId7" display="https://podminky.urs.cz/item/CS_URS_2024_01/034503000"/>
    <hyperlink ref="F119" r:id="rId8" display="https://podminky.urs.cz/item/CS_URS_2024_01/039203000"/>
    <hyperlink ref="F124" r:id="rId9" display="https://podminky.urs.cz/item/CS_URS_2024_01/044003000"/>
    <hyperlink ref="F129" r:id="rId10" display="https://podminky.urs.cz/item/CS_URS_2024_01/0917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396</v>
      </c>
      <c r="H4" s="22"/>
    </row>
    <row r="5" spans="2:8" s="1" customFormat="1" ht="12" customHeight="1">
      <c r="B5" s="22"/>
      <c r="C5" s="277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78" t="s">
        <v>16</v>
      </c>
      <c r="D6" s="279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23. 3. 2024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0"/>
      <c r="C9" s="281" t="s">
        <v>52</v>
      </c>
      <c r="D9" s="282" t="s">
        <v>53</v>
      </c>
      <c r="E9" s="282" t="s">
        <v>113</v>
      </c>
      <c r="F9" s="283" t="s">
        <v>397</v>
      </c>
      <c r="G9" s="180"/>
      <c r="H9" s="280"/>
    </row>
    <row r="10" spans="1:8" s="2" customFormat="1" ht="26.4" customHeight="1">
      <c r="A10" s="40"/>
      <c r="B10" s="46"/>
      <c r="C10" s="284" t="s">
        <v>398</v>
      </c>
      <c r="D10" s="284" t="s">
        <v>77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85" t="s">
        <v>399</v>
      </c>
      <c r="D11" s="286" t="s">
        <v>400</v>
      </c>
      <c r="E11" s="287" t="s">
        <v>19</v>
      </c>
      <c r="F11" s="288">
        <v>16220</v>
      </c>
      <c r="G11" s="40"/>
      <c r="H11" s="46"/>
    </row>
    <row r="12" spans="1:8" s="2" customFormat="1" ht="16.8" customHeight="1">
      <c r="A12" s="40"/>
      <c r="B12" s="46"/>
      <c r="C12" s="285" t="s">
        <v>85</v>
      </c>
      <c r="D12" s="286" t="s">
        <v>86</v>
      </c>
      <c r="E12" s="287" t="s">
        <v>19</v>
      </c>
      <c r="F12" s="288">
        <v>270</v>
      </c>
      <c r="G12" s="40"/>
      <c r="H12" s="46"/>
    </row>
    <row r="13" spans="1:8" s="2" customFormat="1" ht="16.8" customHeight="1">
      <c r="A13" s="40"/>
      <c r="B13" s="46"/>
      <c r="C13" s="289" t="s">
        <v>85</v>
      </c>
      <c r="D13" s="289" t="s">
        <v>171</v>
      </c>
      <c r="E13" s="19" t="s">
        <v>19</v>
      </c>
      <c r="F13" s="290">
        <v>270</v>
      </c>
      <c r="G13" s="40"/>
      <c r="H13" s="46"/>
    </row>
    <row r="14" spans="1:8" s="2" customFormat="1" ht="16.8" customHeight="1">
      <c r="A14" s="40"/>
      <c r="B14" s="46"/>
      <c r="C14" s="291" t="s">
        <v>401</v>
      </c>
      <c r="D14" s="40"/>
      <c r="E14" s="40"/>
      <c r="F14" s="40"/>
      <c r="G14" s="40"/>
      <c r="H14" s="46"/>
    </row>
    <row r="15" spans="1:8" s="2" customFormat="1" ht="16.8" customHeight="1">
      <c r="A15" s="40"/>
      <c r="B15" s="46"/>
      <c r="C15" s="289" t="s">
        <v>165</v>
      </c>
      <c r="D15" s="289" t="s">
        <v>166</v>
      </c>
      <c r="E15" s="19" t="s">
        <v>131</v>
      </c>
      <c r="F15" s="290">
        <v>270</v>
      </c>
      <c r="G15" s="40"/>
      <c r="H15" s="46"/>
    </row>
    <row r="16" spans="1:8" s="2" customFormat="1" ht="16.8" customHeight="1">
      <c r="A16" s="40"/>
      <c r="B16" s="46"/>
      <c r="C16" s="289" t="s">
        <v>225</v>
      </c>
      <c r="D16" s="289" t="s">
        <v>226</v>
      </c>
      <c r="E16" s="19" t="s">
        <v>131</v>
      </c>
      <c r="F16" s="290">
        <v>270</v>
      </c>
      <c r="G16" s="40"/>
      <c r="H16" s="46"/>
    </row>
    <row r="17" spans="1:8" s="2" customFormat="1" ht="16.8" customHeight="1">
      <c r="A17" s="40"/>
      <c r="B17" s="46"/>
      <c r="C17" s="285" t="s">
        <v>402</v>
      </c>
      <c r="D17" s="286" t="s">
        <v>96</v>
      </c>
      <c r="E17" s="287" t="s">
        <v>19</v>
      </c>
      <c r="F17" s="288">
        <v>0</v>
      </c>
      <c r="G17" s="40"/>
      <c r="H17" s="46"/>
    </row>
    <row r="18" spans="1:8" s="2" customFormat="1" ht="16.8" customHeight="1">
      <c r="A18" s="40"/>
      <c r="B18" s="46"/>
      <c r="C18" s="285" t="s">
        <v>95</v>
      </c>
      <c r="D18" s="286" t="s">
        <v>96</v>
      </c>
      <c r="E18" s="287" t="s">
        <v>19</v>
      </c>
      <c r="F18" s="288">
        <v>171</v>
      </c>
      <c r="G18" s="40"/>
      <c r="H18" s="46"/>
    </row>
    <row r="19" spans="1:8" s="2" customFormat="1" ht="16.8" customHeight="1">
      <c r="A19" s="40"/>
      <c r="B19" s="46"/>
      <c r="C19" s="289" t="s">
        <v>19</v>
      </c>
      <c r="D19" s="289" t="s">
        <v>265</v>
      </c>
      <c r="E19" s="19" t="s">
        <v>19</v>
      </c>
      <c r="F19" s="290">
        <v>141</v>
      </c>
      <c r="G19" s="40"/>
      <c r="H19" s="46"/>
    </row>
    <row r="20" spans="1:8" s="2" customFormat="1" ht="16.8" customHeight="1">
      <c r="A20" s="40"/>
      <c r="B20" s="46"/>
      <c r="C20" s="289" t="s">
        <v>19</v>
      </c>
      <c r="D20" s="289" t="s">
        <v>266</v>
      </c>
      <c r="E20" s="19" t="s">
        <v>19</v>
      </c>
      <c r="F20" s="290">
        <v>30</v>
      </c>
      <c r="G20" s="40"/>
      <c r="H20" s="46"/>
    </row>
    <row r="21" spans="1:8" s="2" customFormat="1" ht="16.8" customHeight="1">
      <c r="A21" s="40"/>
      <c r="B21" s="46"/>
      <c r="C21" s="289" t="s">
        <v>95</v>
      </c>
      <c r="D21" s="289" t="s">
        <v>142</v>
      </c>
      <c r="E21" s="19" t="s">
        <v>19</v>
      </c>
      <c r="F21" s="290">
        <v>171</v>
      </c>
      <c r="G21" s="40"/>
      <c r="H21" s="46"/>
    </row>
    <row r="22" spans="1:8" s="2" customFormat="1" ht="16.8" customHeight="1">
      <c r="A22" s="40"/>
      <c r="B22" s="46"/>
      <c r="C22" s="291" t="s">
        <v>401</v>
      </c>
      <c r="D22" s="40"/>
      <c r="E22" s="40"/>
      <c r="F22" s="40"/>
      <c r="G22" s="40"/>
      <c r="H22" s="46"/>
    </row>
    <row r="23" spans="1:8" s="2" customFormat="1" ht="16.8" customHeight="1">
      <c r="A23" s="40"/>
      <c r="B23" s="46"/>
      <c r="C23" s="289" t="s">
        <v>260</v>
      </c>
      <c r="D23" s="289" t="s">
        <v>261</v>
      </c>
      <c r="E23" s="19" t="s">
        <v>262</v>
      </c>
      <c r="F23" s="290">
        <v>171</v>
      </c>
      <c r="G23" s="40"/>
      <c r="H23" s="46"/>
    </row>
    <row r="24" spans="1:8" s="2" customFormat="1" ht="16.8" customHeight="1">
      <c r="A24" s="40"/>
      <c r="B24" s="46"/>
      <c r="C24" s="289" t="s">
        <v>143</v>
      </c>
      <c r="D24" s="289" t="s">
        <v>144</v>
      </c>
      <c r="E24" s="19" t="s">
        <v>131</v>
      </c>
      <c r="F24" s="290">
        <v>171</v>
      </c>
      <c r="G24" s="40"/>
      <c r="H24" s="46"/>
    </row>
    <row r="25" spans="1:8" s="2" customFormat="1" ht="16.8" customHeight="1">
      <c r="A25" s="40"/>
      <c r="B25" s="46"/>
      <c r="C25" s="285" t="s">
        <v>88</v>
      </c>
      <c r="D25" s="286" t="s">
        <v>89</v>
      </c>
      <c r="E25" s="287" t="s">
        <v>19</v>
      </c>
      <c r="F25" s="288">
        <v>5682.64</v>
      </c>
      <c r="G25" s="40"/>
      <c r="H25" s="46"/>
    </row>
    <row r="26" spans="1:8" s="2" customFormat="1" ht="16.8" customHeight="1">
      <c r="A26" s="40"/>
      <c r="B26" s="46"/>
      <c r="C26" s="289" t="s">
        <v>88</v>
      </c>
      <c r="D26" s="289" t="s">
        <v>178</v>
      </c>
      <c r="E26" s="19" t="s">
        <v>19</v>
      </c>
      <c r="F26" s="290">
        <v>5682.64</v>
      </c>
      <c r="G26" s="40"/>
      <c r="H26" s="46"/>
    </row>
    <row r="27" spans="1:8" s="2" customFormat="1" ht="16.8" customHeight="1">
      <c r="A27" s="40"/>
      <c r="B27" s="46"/>
      <c r="C27" s="291" t="s">
        <v>401</v>
      </c>
      <c r="D27" s="40"/>
      <c r="E27" s="40"/>
      <c r="F27" s="40"/>
      <c r="G27" s="40"/>
      <c r="H27" s="46"/>
    </row>
    <row r="28" spans="1:8" s="2" customFormat="1" ht="12">
      <c r="A28" s="40"/>
      <c r="B28" s="46"/>
      <c r="C28" s="289" t="s">
        <v>173</v>
      </c>
      <c r="D28" s="289" t="s">
        <v>174</v>
      </c>
      <c r="E28" s="19" t="s">
        <v>158</v>
      </c>
      <c r="F28" s="290">
        <v>5682.64</v>
      </c>
      <c r="G28" s="40"/>
      <c r="H28" s="46"/>
    </row>
    <row r="29" spans="1:8" s="2" customFormat="1" ht="12">
      <c r="A29" s="40"/>
      <c r="B29" s="46"/>
      <c r="C29" s="289" t="s">
        <v>196</v>
      </c>
      <c r="D29" s="289" t="s">
        <v>197</v>
      </c>
      <c r="E29" s="19" t="s">
        <v>158</v>
      </c>
      <c r="F29" s="290">
        <v>5688</v>
      </c>
      <c r="G29" s="40"/>
      <c r="H29" s="46"/>
    </row>
    <row r="30" spans="1:8" s="2" customFormat="1" ht="16.8" customHeight="1">
      <c r="A30" s="40"/>
      <c r="B30" s="46"/>
      <c r="C30" s="289" t="s">
        <v>232</v>
      </c>
      <c r="D30" s="289" t="s">
        <v>233</v>
      </c>
      <c r="E30" s="19" t="s">
        <v>158</v>
      </c>
      <c r="F30" s="290">
        <v>5688</v>
      </c>
      <c r="G30" s="40"/>
      <c r="H30" s="46"/>
    </row>
    <row r="31" spans="1:8" s="2" customFormat="1" ht="16.8" customHeight="1">
      <c r="A31" s="40"/>
      <c r="B31" s="46"/>
      <c r="C31" s="285" t="s">
        <v>92</v>
      </c>
      <c r="D31" s="286" t="s">
        <v>93</v>
      </c>
      <c r="E31" s="287" t="s">
        <v>19</v>
      </c>
      <c r="F31" s="288">
        <v>5.36</v>
      </c>
      <c r="G31" s="40"/>
      <c r="H31" s="46"/>
    </row>
    <row r="32" spans="1:8" s="2" customFormat="1" ht="16.8" customHeight="1">
      <c r="A32" s="40"/>
      <c r="B32" s="46"/>
      <c r="C32" s="291" t="s">
        <v>401</v>
      </c>
      <c r="D32" s="40"/>
      <c r="E32" s="40"/>
      <c r="F32" s="40"/>
      <c r="G32" s="40"/>
      <c r="H32" s="46"/>
    </row>
    <row r="33" spans="1:8" s="2" customFormat="1" ht="12">
      <c r="A33" s="40"/>
      <c r="B33" s="46"/>
      <c r="C33" s="289" t="s">
        <v>173</v>
      </c>
      <c r="D33" s="289" t="s">
        <v>174</v>
      </c>
      <c r="E33" s="19" t="s">
        <v>158</v>
      </c>
      <c r="F33" s="290">
        <v>5682.64</v>
      </c>
      <c r="G33" s="40"/>
      <c r="H33" s="46"/>
    </row>
    <row r="34" spans="1:8" s="2" customFormat="1" ht="12">
      <c r="A34" s="40"/>
      <c r="B34" s="46"/>
      <c r="C34" s="289" t="s">
        <v>196</v>
      </c>
      <c r="D34" s="289" t="s">
        <v>197</v>
      </c>
      <c r="E34" s="19" t="s">
        <v>158</v>
      </c>
      <c r="F34" s="290">
        <v>5688</v>
      </c>
      <c r="G34" s="40"/>
      <c r="H34" s="46"/>
    </row>
    <row r="35" spans="1:8" s="2" customFormat="1" ht="16.8" customHeight="1">
      <c r="A35" s="40"/>
      <c r="B35" s="46"/>
      <c r="C35" s="289" t="s">
        <v>232</v>
      </c>
      <c r="D35" s="289" t="s">
        <v>233</v>
      </c>
      <c r="E35" s="19" t="s">
        <v>158</v>
      </c>
      <c r="F35" s="290">
        <v>5688</v>
      </c>
      <c r="G35" s="40"/>
      <c r="H35" s="46"/>
    </row>
    <row r="36" spans="1:8" s="2" customFormat="1" ht="7.4" customHeight="1">
      <c r="A36" s="40"/>
      <c r="B36" s="159"/>
      <c r="C36" s="160"/>
      <c r="D36" s="160"/>
      <c r="E36" s="160"/>
      <c r="F36" s="160"/>
      <c r="G36" s="160"/>
      <c r="H36" s="46"/>
    </row>
    <row r="37" spans="1:8" s="2" customFormat="1" ht="12">
      <c r="A37" s="40"/>
      <c r="B37" s="40"/>
      <c r="C37" s="40"/>
      <c r="D37" s="40"/>
      <c r="E37" s="40"/>
      <c r="F37" s="40"/>
      <c r="G37" s="40"/>
      <c r="H37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6" customFormat="1" ht="45" customHeight="1">
      <c r="B3" s="296"/>
      <c r="C3" s="297" t="s">
        <v>403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404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405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406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407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408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409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410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411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412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413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78</v>
      </c>
      <c r="F18" s="303" t="s">
        <v>414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415</v>
      </c>
      <c r="F19" s="303" t="s">
        <v>416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417</v>
      </c>
      <c r="F20" s="303" t="s">
        <v>418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419</v>
      </c>
      <c r="F21" s="303" t="s">
        <v>420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421</v>
      </c>
      <c r="F22" s="303" t="s">
        <v>422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423</v>
      </c>
      <c r="F23" s="303" t="s">
        <v>424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425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426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427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428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429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430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431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432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433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112</v>
      </c>
      <c r="F36" s="303"/>
      <c r="G36" s="303" t="s">
        <v>434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435</v>
      </c>
      <c r="F37" s="303"/>
      <c r="G37" s="303" t="s">
        <v>436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52</v>
      </c>
      <c r="F38" s="303"/>
      <c r="G38" s="303" t="s">
        <v>437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53</v>
      </c>
      <c r="F39" s="303"/>
      <c r="G39" s="303" t="s">
        <v>438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113</v>
      </c>
      <c r="F40" s="303"/>
      <c r="G40" s="303" t="s">
        <v>439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114</v>
      </c>
      <c r="F41" s="303"/>
      <c r="G41" s="303" t="s">
        <v>440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441</v>
      </c>
      <c r="F42" s="303"/>
      <c r="G42" s="303" t="s">
        <v>442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443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444</v>
      </c>
      <c r="F44" s="303"/>
      <c r="G44" s="303" t="s">
        <v>445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116</v>
      </c>
      <c r="F45" s="303"/>
      <c r="G45" s="303" t="s">
        <v>446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447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448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449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450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451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452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453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454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455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456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457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458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459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460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461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462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463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464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465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466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467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468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469</v>
      </c>
      <c r="D76" s="321"/>
      <c r="E76" s="321"/>
      <c r="F76" s="321" t="s">
        <v>470</v>
      </c>
      <c r="G76" s="322"/>
      <c r="H76" s="321" t="s">
        <v>53</v>
      </c>
      <c r="I76" s="321" t="s">
        <v>56</v>
      </c>
      <c r="J76" s="321" t="s">
        <v>471</v>
      </c>
      <c r="K76" s="320"/>
    </row>
    <row r="77" spans="2:11" s="1" customFormat="1" ht="17.25" customHeight="1">
      <c r="B77" s="318"/>
      <c r="C77" s="323" t="s">
        <v>472</v>
      </c>
      <c r="D77" s="323"/>
      <c r="E77" s="323"/>
      <c r="F77" s="324" t="s">
        <v>473</v>
      </c>
      <c r="G77" s="325"/>
      <c r="H77" s="323"/>
      <c r="I77" s="323"/>
      <c r="J77" s="323" t="s">
        <v>474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52</v>
      </c>
      <c r="D79" s="328"/>
      <c r="E79" s="328"/>
      <c r="F79" s="329" t="s">
        <v>475</v>
      </c>
      <c r="G79" s="330"/>
      <c r="H79" s="306" t="s">
        <v>476</v>
      </c>
      <c r="I79" s="306" t="s">
        <v>477</v>
      </c>
      <c r="J79" s="306">
        <v>20</v>
      </c>
      <c r="K79" s="320"/>
    </row>
    <row r="80" spans="2:11" s="1" customFormat="1" ht="15" customHeight="1">
      <c r="B80" s="318"/>
      <c r="C80" s="306" t="s">
        <v>478</v>
      </c>
      <c r="D80" s="306"/>
      <c r="E80" s="306"/>
      <c r="F80" s="329" t="s">
        <v>475</v>
      </c>
      <c r="G80" s="330"/>
      <c r="H80" s="306" t="s">
        <v>479</v>
      </c>
      <c r="I80" s="306" t="s">
        <v>477</v>
      </c>
      <c r="J80" s="306">
        <v>120</v>
      </c>
      <c r="K80" s="320"/>
    </row>
    <row r="81" spans="2:11" s="1" customFormat="1" ht="15" customHeight="1">
      <c r="B81" s="331"/>
      <c r="C81" s="306" t="s">
        <v>480</v>
      </c>
      <c r="D81" s="306"/>
      <c r="E81" s="306"/>
      <c r="F81" s="329" t="s">
        <v>481</v>
      </c>
      <c r="G81" s="330"/>
      <c r="H81" s="306" t="s">
        <v>482</v>
      </c>
      <c r="I81" s="306" t="s">
        <v>477</v>
      </c>
      <c r="J81" s="306">
        <v>50</v>
      </c>
      <c r="K81" s="320"/>
    </row>
    <row r="82" spans="2:11" s="1" customFormat="1" ht="15" customHeight="1">
      <c r="B82" s="331"/>
      <c r="C82" s="306" t="s">
        <v>483</v>
      </c>
      <c r="D82" s="306"/>
      <c r="E82" s="306"/>
      <c r="F82" s="329" t="s">
        <v>475</v>
      </c>
      <c r="G82" s="330"/>
      <c r="H82" s="306" t="s">
        <v>484</v>
      </c>
      <c r="I82" s="306" t="s">
        <v>485</v>
      </c>
      <c r="J82" s="306"/>
      <c r="K82" s="320"/>
    </row>
    <row r="83" spans="2:11" s="1" customFormat="1" ht="15" customHeight="1">
      <c r="B83" s="331"/>
      <c r="C83" s="332" t="s">
        <v>486</v>
      </c>
      <c r="D83" s="332"/>
      <c r="E83" s="332"/>
      <c r="F83" s="333" t="s">
        <v>481</v>
      </c>
      <c r="G83" s="332"/>
      <c r="H83" s="332" t="s">
        <v>487</v>
      </c>
      <c r="I83" s="332" t="s">
        <v>477</v>
      </c>
      <c r="J83" s="332">
        <v>15</v>
      </c>
      <c r="K83" s="320"/>
    </row>
    <row r="84" spans="2:11" s="1" customFormat="1" ht="15" customHeight="1">
      <c r="B84" s="331"/>
      <c r="C84" s="332" t="s">
        <v>488</v>
      </c>
      <c r="D84" s="332"/>
      <c r="E84" s="332"/>
      <c r="F84" s="333" t="s">
        <v>481</v>
      </c>
      <c r="G84" s="332"/>
      <c r="H84" s="332" t="s">
        <v>489</v>
      </c>
      <c r="I84" s="332" t="s">
        <v>477</v>
      </c>
      <c r="J84" s="332">
        <v>15</v>
      </c>
      <c r="K84" s="320"/>
    </row>
    <row r="85" spans="2:11" s="1" customFormat="1" ht="15" customHeight="1">
      <c r="B85" s="331"/>
      <c r="C85" s="332" t="s">
        <v>490</v>
      </c>
      <c r="D85" s="332"/>
      <c r="E85" s="332"/>
      <c r="F85" s="333" t="s">
        <v>481</v>
      </c>
      <c r="G85" s="332"/>
      <c r="H85" s="332" t="s">
        <v>491</v>
      </c>
      <c r="I85" s="332" t="s">
        <v>477</v>
      </c>
      <c r="J85" s="332">
        <v>20</v>
      </c>
      <c r="K85" s="320"/>
    </row>
    <row r="86" spans="2:11" s="1" customFormat="1" ht="15" customHeight="1">
      <c r="B86" s="331"/>
      <c r="C86" s="332" t="s">
        <v>492</v>
      </c>
      <c r="D86" s="332"/>
      <c r="E86" s="332"/>
      <c r="F86" s="333" t="s">
        <v>481</v>
      </c>
      <c r="G86" s="332"/>
      <c r="H86" s="332" t="s">
        <v>493</v>
      </c>
      <c r="I86" s="332" t="s">
        <v>477</v>
      </c>
      <c r="J86" s="332">
        <v>20</v>
      </c>
      <c r="K86" s="320"/>
    </row>
    <row r="87" spans="2:11" s="1" customFormat="1" ht="15" customHeight="1">
      <c r="B87" s="331"/>
      <c r="C87" s="306" t="s">
        <v>494</v>
      </c>
      <c r="D87" s="306"/>
      <c r="E87" s="306"/>
      <c r="F87" s="329" t="s">
        <v>481</v>
      </c>
      <c r="G87" s="330"/>
      <c r="H87" s="306" t="s">
        <v>495</v>
      </c>
      <c r="I87" s="306" t="s">
        <v>477</v>
      </c>
      <c r="J87" s="306">
        <v>50</v>
      </c>
      <c r="K87" s="320"/>
    </row>
    <row r="88" spans="2:11" s="1" customFormat="1" ht="15" customHeight="1">
      <c r="B88" s="331"/>
      <c r="C88" s="306" t="s">
        <v>496</v>
      </c>
      <c r="D88" s="306"/>
      <c r="E88" s="306"/>
      <c r="F88" s="329" t="s">
        <v>481</v>
      </c>
      <c r="G88" s="330"/>
      <c r="H88" s="306" t="s">
        <v>497</v>
      </c>
      <c r="I88" s="306" t="s">
        <v>477</v>
      </c>
      <c r="J88" s="306">
        <v>20</v>
      </c>
      <c r="K88" s="320"/>
    </row>
    <row r="89" spans="2:11" s="1" customFormat="1" ht="15" customHeight="1">
      <c r="B89" s="331"/>
      <c r="C89" s="306" t="s">
        <v>498</v>
      </c>
      <c r="D89" s="306"/>
      <c r="E89" s="306"/>
      <c r="F89" s="329" t="s">
        <v>481</v>
      </c>
      <c r="G89" s="330"/>
      <c r="H89" s="306" t="s">
        <v>499</v>
      </c>
      <c r="I89" s="306" t="s">
        <v>477</v>
      </c>
      <c r="J89" s="306">
        <v>20</v>
      </c>
      <c r="K89" s="320"/>
    </row>
    <row r="90" spans="2:11" s="1" customFormat="1" ht="15" customHeight="1">
      <c r="B90" s="331"/>
      <c r="C90" s="306" t="s">
        <v>500</v>
      </c>
      <c r="D90" s="306"/>
      <c r="E90" s="306"/>
      <c r="F90" s="329" t="s">
        <v>481</v>
      </c>
      <c r="G90" s="330"/>
      <c r="H90" s="306" t="s">
        <v>501</v>
      </c>
      <c r="I90" s="306" t="s">
        <v>477</v>
      </c>
      <c r="J90" s="306">
        <v>50</v>
      </c>
      <c r="K90" s="320"/>
    </row>
    <row r="91" spans="2:11" s="1" customFormat="1" ht="15" customHeight="1">
      <c r="B91" s="331"/>
      <c r="C91" s="306" t="s">
        <v>502</v>
      </c>
      <c r="D91" s="306"/>
      <c r="E91" s="306"/>
      <c r="F91" s="329" t="s">
        <v>481</v>
      </c>
      <c r="G91" s="330"/>
      <c r="H91" s="306" t="s">
        <v>502</v>
      </c>
      <c r="I91" s="306" t="s">
        <v>477</v>
      </c>
      <c r="J91" s="306">
        <v>50</v>
      </c>
      <c r="K91" s="320"/>
    </row>
    <row r="92" spans="2:11" s="1" customFormat="1" ht="15" customHeight="1">
      <c r="B92" s="331"/>
      <c r="C92" s="306" t="s">
        <v>503</v>
      </c>
      <c r="D92" s="306"/>
      <c r="E92" s="306"/>
      <c r="F92" s="329" t="s">
        <v>481</v>
      </c>
      <c r="G92" s="330"/>
      <c r="H92" s="306" t="s">
        <v>504</v>
      </c>
      <c r="I92" s="306" t="s">
        <v>477</v>
      </c>
      <c r="J92" s="306">
        <v>255</v>
      </c>
      <c r="K92" s="320"/>
    </row>
    <row r="93" spans="2:11" s="1" customFormat="1" ht="15" customHeight="1">
      <c r="B93" s="331"/>
      <c r="C93" s="306" t="s">
        <v>505</v>
      </c>
      <c r="D93" s="306"/>
      <c r="E93" s="306"/>
      <c r="F93" s="329" t="s">
        <v>475</v>
      </c>
      <c r="G93" s="330"/>
      <c r="H93" s="306" t="s">
        <v>506</v>
      </c>
      <c r="I93" s="306" t="s">
        <v>507</v>
      </c>
      <c r="J93" s="306"/>
      <c r="K93" s="320"/>
    </row>
    <row r="94" spans="2:11" s="1" customFormat="1" ht="15" customHeight="1">
      <c r="B94" s="331"/>
      <c r="C94" s="306" t="s">
        <v>508</v>
      </c>
      <c r="D94" s="306"/>
      <c r="E94" s="306"/>
      <c r="F94" s="329" t="s">
        <v>475</v>
      </c>
      <c r="G94" s="330"/>
      <c r="H94" s="306" t="s">
        <v>509</v>
      </c>
      <c r="I94" s="306" t="s">
        <v>510</v>
      </c>
      <c r="J94" s="306"/>
      <c r="K94" s="320"/>
    </row>
    <row r="95" spans="2:11" s="1" customFormat="1" ht="15" customHeight="1">
      <c r="B95" s="331"/>
      <c r="C95" s="306" t="s">
        <v>511</v>
      </c>
      <c r="D95" s="306"/>
      <c r="E95" s="306"/>
      <c r="F95" s="329" t="s">
        <v>475</v>
      </c>
      <c r="G95" s="330"/>
      <c r="H95" s="306" t="s">
        <v>511</v>
      </c>
      <c r="I95" s="306" t="s">
        <v>510</v>
      </c>
      <c r="J95" s="306"/>
      <c r="K95" s="320"/>
    </row>
    <row r="96" spans="2:11" s="1" customFormat="1" ht="15" customHeight="1">
      <c r="B96" s="331"/>
      <c r="C96" s="306" t="s">
        <v>37</v>
      </c>
      <c r="D96" s="306"/>
      <c r="E96" s="306"/>
      <c r="F96" s="329" t="s">
        <v>475</v>
      </c>
      <c r="G96" s="330"/>
      <c r="H96" s="306" t="s">
        <v>512</v>
      </c>
      <c r="I96" s="306" t="s">
        <v>510</v>
      </c>
      <c r="J96" s="306"/>
      <c r="K96" s="320"/>
    </row>
    <row r="97" spans="2:11" s="1" customFormat="1" ht="15" customHeight="1">
      <c r="B97" s="331"/>
      <c r="C97" s="306" t="s">
        <v>47</v>
      </c>
      <c r="D97" s="306"/>
      <c r="E97" s="306"/>
      <c r="F97" s="329" t="s">
        <v>475</v>
      </c>
      <c r="G97" s="330"/>
      <c r="H97" s="306" t="s">
        <v>513</v>
      </c>
      <c r="I97" s="306" t="s">
        <v>510</v>
      </c>
      <c r="J97" s="306"/>
      <c r="K97" s="320"/>
    </row>
    <row r="98" spans="2:11" s="1" customFormat="1" ht="15" customHeight="1">
      <c r="B98" s="334"/>
      <c r="C98" s="335"/>
      <c r="D98" s="335"/>
      <c r="E98" s="335"/>
      <c r="F98" s="335"/>
      <c r="G98" s="335"/>
      <c r="H98" s="335"/>
      <c r="I98" s="335"/>
      <c r="J98" s="335"/>
      <c r="K98" s="336"/>
    </row>
    <row r="99" spans="2:11" s="1" customFormat="1" ht="18.7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7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514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469</v>
      </c>
      <c r="D103" s="321"/>
      <c r="E103" s="321"/>
      <c r="F103" s="321" t="s">
        <v>470</v>
      </c>
      <c r="G103" s="322"/>
      <c r="H103" s="321" t="s">
        <v>53</v>
      </c>
      <c r="I103" s="321" t="s">
        <v>56</v>
      </c>
      <c r="J103" s="321" t="s">
        <v>471</v>
      </c>
      <c r="K103" s="320"/>
    </row>
    <row r="104" spans="2:11" s="1" customFormat="1" ht="17.25" customHeight="1">
      <c r="B104" s="318"/>
      <c r="C104" s="323" t="s">
        <v>472</v>
      </c>
      <c r="D104" s="323"/>
      <c r="E104" s="323"/>
      <c r="F104" s="324" t="s">
        <v>473</v>
      </c>
      <c r="G104" s="325"/>
      <c r="H104" s="323"/>
      <c r="I104" s="323"/>
      <c r="J104" s="323" t="s">
        <v>474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9"/>
      <c r="H105" s="321"/>
      <c r="I105" s="321"/>
      <c r="J105" s="321"/>
      <c r="K105" s="320"/>
    </row>
    <row r="106" spans="2:11" s="1" customFormat="1" ht="15" customHeight="1">
      <c r="B106" s="318"/>
      <c r="C106" s="306" t="s">
        <v>52</v>
      </c>
      <c r="D106" s="328"/>
      <c r="E106" s="328"/>
      <c r="F106" s="329" t="s">
        <v>475</v>
      </c>
      <c r="G106" s="306"/>
      <c r="H106" s="306" t="s">
        <v>515</v>
      </c>
      <c r="I106" s="306" t="s">
        <v>477</v>
      </c>
      <c r="J106" s="306">
        <v>20</v>
      </c>
      <c r="K106" s="320"/>
    </row>
    <row r="107" spans="2:11" s="1" customFormat="1" ht="15" customHeight="1">
      <c r="B107" s="318"/>
      <c r="C107" s="306" t="s">
        <v>478</v>
      </c>
      <c r="D107" s="306"/>
      <c r="E107" s="306"/>
      <c r="F107" s="329" t="s">
        <v>475</v>
      </c>
      <c r="G107" s="306"/>
      <c r="H107" s="306" t="s">
        <v>515</v>
      </c>
      <c r="I107" s="306" t="s">
        <v>477</v>
      </c>
      <c r="J107" s="306">
        <v>120</v>
      </c>
      <c r="K107" s="320"/>
    </row>
    <row r="108" spans="2:11" s="1" customFormat="1" ht="15" customHeight="1">
      <c r="B108" s="331"/>
      <c r="C108" s="306" t="s">
        <v>480</v>
      </c>
      <c r="D108" s="306"/>
      <c r="E108" s="306"/>
      <c r="F108" s="329" t="s">
        <v>481</v>
      </c>
      <c r="G108" s="306"/>
      <c r="H108" s="306" t="s">
        <v>515</v>
      </c>
      <c r="I108" s="306" t="s">
        <v>477</v>
      </c>
      <c r="J108" s="306">
        <v>50</v>
      </c>
      <c r="K108" s="320"/>
    </row>
    <row r="109" spans="2:11" s="1" customFormat="1" ht="15" customHeight="1">
      <c r="B109" s="331"/>
      <c r="C109" s="306" t="s">
        <v>483</v>
      </c>
      <c r="D109" s="306"/>
      <c r="E109" s="306"/>
      <c r="F109" s="329" t="s">
        <v>475</v>
      </c>
      <c r="G109" s="306"/>
      <c r="H109" s="306" t="s">
        <v>515</v>
      </c>
      <c r="I109" s="306" t="s">
        <v>485</v>
      </c>
      <c r="J109" s="306"/>
      <c r="K109" s="320"/>
    </row>
    <row r="110" spans="2:11" s="1" customFormat="1" ht="15" customHeight="1">
      <c r="B110" s="331"/>
      <c r="C110" s="306" t="s">
        <v>494</v>
      </c>
      <c r="D110" s="306"/>
      <c r="E110" s="306"/>
      <c r="F110" s="329" t="s">
        <v>481</v>
      </c>
      <c r="G110" s="306"/>
      <c r="H110" s="306" t="s">
        <v>515</v>
      </c>
      <c r="I110" s="306" t="s">
        <v>477</v>
      </c>
      <c r="J110" s="306">
        <v>50</v>
      </c>
      <c r="K110" s="320"/>
    </row>
    <row r="111" spans="2:11" s="1" customFormat="1" ht="15" customHeight="1">
      <c r="B111" s="331"/>
      <c r="C111" s="306" t="s">
        <v>502</v>
      </c>
      <c r="D111" s="306"/>
      <c r="E111" s="306"/>
      <c r="F111" s="329" t="s">
        <v>481</v>
      </c>
      <c r="G111" s="306"/>
      <c r="H111" s="306" t="s">
        <v>515</v>
      </c>
      <c r="I111" s="306" t="s">
        <v>477</v>
      </c>
      <c r="J111" s="306">
        <v>50</v>
      </c>
      <c r="K111" s="320"/>
    </row>
    <row r="112" spans="2:11" s="1" customFormat="1" ht="15" customHeight="1">
      <c r="B112" s="331"/>
      <c r="C112" s="306" t="s">
        <v>500</v>
      </c>
      <c r="D112" s="306"/>
      <c r="E112" s="306"/>
      <c r="F112" s="329" t="s">
        <v>481</v>
      </c>
      <c r="G112" s="306"/>
      <c r="H112" s="306" t="s">
        <v>515</v>
      </c>
      <c r="I112" s="306" t="s">
        <v>477</v>
      </c>
      <c r="J112" s="306">
        <v>50</v>
      </c>
      <c r="K112" s="320"/>
    </row>
    <row r="113" spans="2:11" s="1" customFormat="1" ht="15" customHeight="1">
      <c r="B113" s="331"/>
      <c r="C113" s="306" t="s">
        <v>52</v>
      </c>
      <c r="D113" s="306"/>
      <c r="E113" s="306"/>
      <c r="F113" s="329" t="s">
        <v>475</v>
      </c>
      <c r="G113" s="306"/>
      <c r="H113" s="306" t="s">
        <v>516</v>
      </c>
      <c r="I113" s="306" t="s">
        <v>477</v>
      </c>
      <c r="J113" s="306">
        <v>20</v>
      </c>
      <c r="K113" s="320"/>
    </row>
    <row r="114" spans="2:11" s="1" customFormat="1" ht="15" customHeight="1">
      <c r="B114" s="331"/>
      <c r="C114" s="306" t="s">
        <v>517</v>
      </c>
      <c r="D114" s="306"/>
      <c r="E114" s="306"/>
      <c r="F114" s="329" t="s">
        <v>475</v>
      </c>
      <c r="G114" s="306"/>
      <c r="H114" s="306" t="s">
        <v>518</v>
      </c>
      <c r="I114" s="306" t="s">
        <v>477</v>
      </c>
      <c r="J114" s="306">
        <v>120</v>
      </c>
      <c r="K114" s="320"/>
    </row>
    <row r="115" spans="2:11" s="1" customFormat="1" ht="15" customHeight="1">
      <c r="B115" s="331"/>
      <c r="C115" s="306" t="s">
        <v>37</v>
      </c>
      <c r="D115" s="306"/>
      <c r="E115" s="306"/>
      <c r="F115" s="329" t="s">
        <v>475</v>
      </c>
      <c r="G115" s="306"/>
      <c r="H115" s="306" t="s">
        <v>519</v>
      </c>
      <c r="I115" s="306" t="s">
        <v>510</v>
      </c>
      <c r="J115" s="306"/>
      <c r="K115" s="320"/>
    </row>
    <row r="116" spans="2:11" s="1" customFormat="1" ht="15" customHeight="1">
      <c r="B116" s="331"/>
      <c r="C116" s="306" t="s">
        <v>47</v>
      </c>
      <c r="D116" s="306"/>
      <c r="E116" s="306"/>
      <c r="F116" s="329" t="s">
        <v>475</v>
      </c>
      <c r="G116" s="306"/>
      <c r="H116" s="306" t="s">
        <v>520</v>
      </c>
      <c r="I116" s="306" t="s">
        <v>510</v>
      </c>
      <c r="J116" s="306"/>
      <c r="K116" s="320"/>
    </row>
    <row r="117" spans="2:11" s="1" customFormat="1" ht="15" customHeight="1">
      <c r="B117" s="331"/>
      <c r="C117" s="306" t="s">
        <v>56</v>
      </c>
      <c r="D117" s="306"/>
      <c r="E117" s="306"/>
      <c r="F117" s="329" t="s">
        <v>475</v>
      </c>
      <c r="G117" s="306"/>
      <c r="H117" s="306" t="s">
        <v>521</v>
      </c>
      <c r="I117" s="306" t="s">
        <v>522</v>
      </c>
      <c r="J117" s="306"/>
      <c r="K117" s="320"/>
    </row>
    <row r="118" spans="2:11" s="1" customFormat="1" ht="15" customHeight="1">
      <c r="B118" s="334"/>
      <c r="C118" s="340"/>
      <c r="D118" s="340"/>
      <c r="E118" s="340"/>
      <c r="F118" s="340"/>
      <c r="G118" s="340"/>
      <c r="H118" s="340"/>
      <c r="I118" s="340"/>
      <c r="J118" s="340"/>
      <c r="K118" s="336"/>
    </row>
    <row r="119" spans="2:11" s="1" customFormat="1" ht="18.75" customHeight="1">
      <c r="B119" s="341"/>
      <c r="C119" s="342"/>
      <c r="D119" s="342"/>
      <c r="E119" s="342"/>
      <c r="F119" s="343"/>
      <c r="G119" s="342"/>
      <c r="H119" s="342"/>
      <c r="I119" s="342"/>
      <c r="J119" s="342"/>
      <c r="K119" s="341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4"/>
      <c r="C121" s="345"/>
      <c r="D121" s="345"/>
      <c r="E121" s="345"/>
      <c r="F121" s="345"/>
      <c r="G121" s="345"/>
      <c r="H121" s="345"/>
      <c r="I121" s="345"/>
      <c r="J121" s="345"/>
      <c r="K121" s="346"/>
    </row>
    <row r="122" spans="2:11" s="1" customFormat="1" ht="45" customHeight="1">
      <c r="B122" s="347"/>
      <c r="C122" s="297" t="s">
        <v>523</v>
      </c>
      <c r="D122" s="297"/>
      <c r="E122" s="297"/>
      <c r="F122" s="297"/>
      <c r="G122" s="297"/>
      <c r="H122" s="297"/>
      <c r="I122" s="297"/>
      <c r="J122" s="297"/>
      <c r="K122" s="348"/>
    </row>
    <row r="123" spans="2:11" s="1" customFormat="1" ht="17.25" customHeight="1">
      <c r="B123" s="349"/>
      <c r="C123" s="321" t="s">
        <v>469</v>
      </c>
      <c r="D123" s="321"/>
      <c r="E123" s="321"/>
      <c r="F123" s="321" t="s">
        <v>470</v>
      </c>
      <c r="G123" s="322"/>
      <c r="H123" s="321" t="s">
        <v>53</v>
      </c>
      <c r="I123" s="321" t="s">
        <v>56</v>
      </c>
      <c r="J123" s="321" t="s">
        <v>471</v>
      </c>
      <c r="K123" s="350"/>
    </row>
    <row r="124" spans="2:11" s="1" customFormat="1" ht="17.25" customHeight="1">
      <c r="B124" s="349"/>
      <c r="C124" s="323" t="s">
        <v>472</v>
      </c>
      <c r="D124" s="323"/>
      <c r="E124" s="323"/>
      <c r="F124" s="324" t="s">
        <v>473</v>
      </c>
      <c r="G124" s="325"/>
      <c r="H124" s="323"/>
      <c r="I124" s="323"/>
      <c r="J124" s="323" t="s">
        <v>474</v>
      </c>
      <c r="K124" s="350"/>
    </row>
    <row r="125" spans="2:11" s="1" customFormat="1" ht="5.25" customHeight="1">
      <c r="B125" s="351"/>
      <c r="C125" s="326"/>
      <c r="D125" s="326"/>
      <c r="E125" s="326"/>
      <c r="F125" s="326"/>
      <c r="G125" s="352"/>
      <c r="H125" s="326"/>
      <c r="I125" s="326"/>
      <c r="J125" s="326"/>
      <c r="K125" s="353"/>
    </row>
    <row r="126" spans="2:11" s="1" customFormat="1" ht="15" customHeight="1">
      <c r="B126" s="351"/>
      <c r="C126" s="306" t="s">
        <v>478</v>
      </c>
      <c r="D126" s="328"/>
      <c r="E126" s="328"/>
      <c r="F126" s="329" t="s">
        <v>475</v>
      </c>
      <c r="G126" s="306"/>
      <c r="H126" s="306" t="s">
        <v>515</v>
      </c>
      <c r="I126" s="306" t="s">
        <v>477</v>
      </c>
      <c r="J126" s="306">
        <v>120</v>
      </c>
      <c r="K126" s="354"/>
    </row>
    <row r="127" spans="2:11" s="1" customFormat="1" ht="15" customHeight="1">
      <c r="B127" s="351"/>
      <c r="C127" s="306" t="s">
        <v>524</v>
      </c>
      <c r="D127" s="306"/>
      <c r="E127" s="306"/>
      <c r="F127" s="329" t="s">
        <v>475</v>
      </c>
      <c r="G127" s="306"/>
      <c r="H127" s="306" t="s">
        <v>525</v>
      </c>
      <c r="I127" s="306" t="s">
        <v>477</v>
      </c>
      <c r="J127" s="306" t="s">
        <v>526</v>
      </c>
      <c r="K127" s="354"/>
    </row>
    <row r="128" spans="2:11" s="1" customFormat="1" ht="15" customHeight="1">
      <c r="B128" s="351"/>
      <c r="C128" s="306" t="s">
        <v>423</v>
      </c>
      <c r="D128" s="306"/>
      <c r="E128" s="306"/>
      <c r="F128" s="329" t="s">
        <v>475</v>
      </c>
      <c r="G128" s="306"/>
      <c r="H128" s="306" t="s">
        <v>527</v>
      </c>
      <c r="I128" s="306" t="s">
        <v>477</v>
      </c>
      <c r="J128" s="306" t="s">
        <v>526</v>
      </c>
      <c r="K128" s="354"/>
    </row>
    <row r="129" spans="2:11" s="1" customFormat="1" ht="15" customHeight="1">
      <c r="B129" s="351"/>
      <c r="C129" s="306" t="s">
        <v>486</v>
      </c>
      <c r="D129" s="306"/>
      <c r="E129" s="306"/>
      <c r="F129" s="329" t="s">
        <v>481</v>
      </c>
      <c r="G129" s="306"/>
      <c r="H129" s="306" t="s">
        <v>487</v>
      </c>
      <c r="I129" s="306" t="s">
        <v>477</v>
      </c>
      <c r="J129" s="306">
        <v>15</v>
      </c>
      <c r="K129" s="354"/>
    </row>
    <row r="130" spans="2:11" s="1" customFormat="1" ht="15" customHeight="1">
      <c r="B130" s="351"/>
      <c r="C130" s="332" t="s">
        <v>488</v>
      </c>
      <c r="D130" s="332"/>
      <c r="E130" s="332"/>
      <c r="F130" s="333" t="s">
        <v>481</v>
      </c>
      <c r="G130" s="332"/>
      <c r="H130" s="332" t="s">
        <v>489</v>
      </c>
      <c r="I130" s="332" t="s">
        <v>477</v>
      </c>
      <c r="J130" s="332">
        <v>15</v>
      </c>
      <c r="K130" s="354"/>
    </row>
    <row r="131" spans="2:11" s="1" customFormat="1" ht="15" customHeight="1">
      <c r="B131" s="351"/>
      <c r="C131" s="332" t="s">
        <v>490</v>
      </c>
      <c r="D131" s="332"/>
      <c r="E131" s="332"/>
      <c r="F131" s="333" t="s">
        <v>481</v>
      </c>
      <c r="G131" s="332"/>
      <c r="H131" s="332" t="s">
        <v>491</v>
      </c>
      <c r="I131" s="332" t="s">
        <v>477</v>
      </c>
      <c r="J131" s="332">
        <v>20</v>
      </c>
      <c r="K131" s="354"/>
    </row>
    <row r="132" spans="2:11" s="1" customFormat="1" ht="15" customHeight="1">
      <c r="B132" s="351"/>
      <c r="C132" s="332" t="s">
        <v>492</v>
      </c>
      <c r="D132" s="332"/>
      <c r="E132" s="332"/>
      <c r="F132" s="333" t="s">
        <v>481</v>
      </c>
      <c r="G132" s="332"/>
      <c r="H132" s="332" t="s">
        <v>493</v>
      </c>
      <c r="I132" s="332" t="s">
        <v>477</v>
      </c>
      <c r="J132" s="332">
        <v>20</v>
      </c>
      <c r="K132" s="354"/>
    </row>
    <row r="133" spans="2:11" s="1" customFormat="1" ht="15" customHeight="1">
      <c r="B133" s="351"/>
      <c r="C133" s="306" t="s">
        <v>480</v>
      </c>
      <c r="D133" s="306"/>
      <c r="E133" s="306"/>
      <c r="F133" s="329" t="s">
        <v>481</v>
      </c>
      <c r="G133" s="306"/>
      <c r="H133" s="306" t="s">
        <v>515</v>
      </c>
      <c r="I133" s="306" t="s">
        <v>477</v>
      </c>
      <c r="J133" s="306">
        <v>50</v>
      </c>
      <c r="K133" s="354"/>
    </row>
    <row r="134" spans="2:11" s="1" customFormat="1" ht="15" customHeight="1">
      <c r="B134" s="351"/>
      <c r="C134" s="306" t="s">
        <v>494</v>
      </c>
      <c r="D134" s="306"/>
      <c r="E134" s="306"/>
      <c r="F134" s="329" t="s">
        <v>481</v>
      </c>
      <c r="G134" s="306"/>
      <c r="H134" s="306" t="s">
        <v>515</v>
      </c>
      <c r="I134" s="306" t="s">
        <v>477</v>
      </c>
      <c r="J134" s="306">
        <v>50</v>
      </c>
      <c r="K134" s="354"/>
    </row>
    <row r="135" spans="2:11" s="1" customFormat="1" ht="15" customHeight="1">
      <c r="B135" s="351"/>
      <c r="C135" s="306" t="s">
        <v>500</v>
      </c>
      <c r="D135" s="306"/>
      <c r="E135" s="306"/>
      <c r="F135" s="329" t="s">
        <v>481</v>
      </c>
      <c r="G135" s="306"/>
      <c r="H135" s="306" t="s">
        <v>515</v>
      </c>
      <c r="I135" s="306" t="s">
        <v>477</v>
      </c>
      <c r="J135" s="306">
        <v>50</v>
      </c>
      <c r="K135" s="354"/>
    </row>
    <row r="136" spans="2:11" s="1" customFormat="1" ht="15" customHeight="1">
      <c r="B136" s="351"/>
      <c r="C136" s="306" t="s">
        <v>502</v>
      </c>
      <c r="D136" s="306"/>
      <c r="E136" s="306"/>
      <c r="F136" s="329" t="s">
        <v>481</v>
      </c>
      <c r="G136" s="306"/>
      <c r="H136" s="306" t="s">
        <v>515</v>
      </c>
      <c r="I136" s="306" t="s">
        <v>477</v>
      </c>
      <c r="J136" s="306">
        <v>50</v>
      </c>
      <c r="K136" s="354"/>
    </row>
    <row r="137" spans="2:11" s="1" customFormat="1" ht="15" customHeight="1">
      <c r="B137" s="351"/>
      <c r="C137" s="306" t="s">
        <v>503</v>
      </c>
      <c r="D137" s="306"/>
      <c r="E137" s="306"/>
      <c r="F137" s="329" t="s">
        <v>481</v>
      </c>
      <c r="G137" s="306"/>
      <c r="H137" s="306" t="s">
        <v>528</v>
      </c>
      <c r="I137" s="306" t="s">
        <v>477</v>
      </c>
      <c r="J137" s="306">
        <v>255</v>
      </c>
      <c r="K137" s="354"/>
    </row>
    <row r="138" spans="2:11" s="1" customFormat="1" ht="15" customHeight="1">
      <c r="B138" s="351"/>
      <c r="C138" s="306" t="s">
        <v>505</v>
      </c>
      <c r="D138" s="306"/>
      <c r="E138" s="306"/>
      <c r="F138" s="329" t="s">
        <v>475</v>
      </c>
      <c r="G138" s="306"/>
      <c r="H138" s="306" t="s">
        <v>529</v>
      </c>
      <c r="I138" s="306" t="s">
        <v>507</v>
      </c>
      <c r="J138" s="306"/>
      <c r="K138" s="354"/>
    </row>
    <row r="139" spans="2:11" s="1" customFormat="1" ht="15" customHeight="1">
      <c r="B139" s="351"/>
      <c r="C139" s="306" t="s">
        <v>508</v>
      </c>
      <c r="D139" s="306"/>
      <c r="E139" s="306"/>
      <c r="F139" s="329" t="s">
        <v>475</v>
      </c>
      <c r="G139" s="306"/>
      <c r="H139" s="306" t="s">
        <v>530</v>
      </c>
      <c r="I139" s="306" t="s">
        <v>510</v>
      </c>
      <c r="J139" s="306"/>
      <c r="K139" s="354"/>
    </row>
    <row r="140" spans="2:11" s="1" customFormat="1" ht="15" customHeight="1">
      <c r="B140" s="351"/>
      <c r="C140" s="306" t="s">
        <v>511</v>
      </c>
      <c r="D140" s="306"/>
      <c r="E140" s="306"/>
      <c r="F140" s="329" t="s">
        <v>475</v>
      </c>
      <c r="G140" s="306"/>
      <c r="H140" s="306" t="s">
        <v>511</v>
      </c>
      <c r="I140" s="306" t="s">
        <v>510</v>
      </c>
      <c r="J140" s="306"/>
      <c r="K140" s="354"/>
    </row>
    <row r="141" spans="2:11" s="1" customFormat="1" ht="15" customHeight="1">
      <c r="B141" s="351"/>
      <c r="C141" s="306" t="s">
        <v>37</v>
      </c>
      <c r="D141" s="306"/>
      <c r="E141" s="306"/>
      <c r="F141" s="329" t="s">
        <v>475</v>
      </c>
      <c r="G141" s="306"/>
      <c r="H141" s="306" t="s">
        <v>531</v>
      </c>
      <c r="I141" s="306" t="s">
        <v>510</v>
      </c>
      <c r="J141" s="306"/>
      <c r="K141" s="354"/>
    </row>
    <row r="142" spans="2:11" s="1" customFormat="1" ht="15" customHeight="1">
      <c r="B142" s="351"/>
      <c r="C142" s="306" t="s">
        <v>532</v>
      </c>
      <c r="D142" s="306"/>
      <c r="E142" s="306"/>
      <c r="F142" s="329" t="s">
        <v>475</v>
      </c>
      <c r="G142" s="306"/>
      <c r="H142" s="306" t="s">
        <v>533</v>
      </c>
      <c r="I142" s="306" t="s">
        <v>510</v>
      </c>
      <c r="J142" s="306"/>
      <c r="K142" s="354"/>
    </row>
    <row r="143" spans="2:11" s="1" customFormat="1" ht="15" customHeight="1">
      <c r="B143" s="355"/>
      <c r="C143" s="356"/>
      <c r="D143" s="356"/>
      <c r="E143" s="356"/>
      <c r="F143" s="356"/>
      <c r="G143" s="356"/>
      <c r="H143" s="356"/>
      <c r="I143" s="356"/>
      <c r="J143" s="356"/>
      <c r="K143" s="357"/>
    </row>
    <row r="144" spans="2:11" s="1" customFormat="1" ht="18.75" customHeight="1">
      <c r="B144" s="342"/>
      <c r="C144" s="342"/>
      <c r="D144" s="342"/>
      <c r="E144" s="342"/>
      <c r="F144" s="343"/>
      <c r="G144" s="342"/>
      <c r="H144" s="342"/>
      <c r="I144" s="342"/>
      <c r="J144" s="342"/>
      <c r="K144" s="342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534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469</v>
      </c>
      <c r="D148" s="321"/>
      <c r="E148" s="321"/>
      <c r="F148" s="321" t="s">
        <v>470</v>
      </c>
      <c r="G148" s="322"/>
      <c r="H148" s="321" t="s">
        <v>53</v>
      </c>
      <c r="I148" s="321" t="s">
        <v>56</v>
      </c>
      <c r="J148" s="321" t="s">
        <v>471</v>
      </c>
      <c r="K148" s="320"/>
    </row>
    <row r="149" spans="2:11" s="1" customFormat="1" ht="17.25" customHeight="1">
      <c r="B149" s="318"/>
      <c r="C149" s="323" t="s">
        <v>472</v>
      </c>
      <c r="D149" s="323"/>
      <c r="E149" s="323"/>
      <c r="F149" s="324" t="s">
        <v>473</v>
      </c>
      <c r="G149" s="325"/>
      <c r="H149" s="323"/>
      <c r="I149" s="323"/>
      <c r="J149" s="323" t="s">
        <v>474</v>
      </c>
      <c r="K149" s="320"/>
    </row>
    <row r="150" spans="2:11" s="1" customFormat="1" ht="5.25" customHeight="1">
      <c r="B150" s="331"/>
      <c r="C150" s="326"/>
      <c r="D150" s="326"/>
      <c r="E150" s="326"/>
      <c r="F150" s="326"/>
      <c r="G150" s="327"/>
      <c r="H150" s="326"/>
      <c r="I150" s="326"/>
      <c r="J150" s="326"/>
      <c r="K150" s="354"/>
    </row>
    <row r="151" spans="2:11" s="1" customFormat="1" ht="15" customHeight="1">
      <c r="B151" s="331"/>
      <c r="C151" s="358" t="s">
        <v>478</v>
      </c>
      <c r="D151" s="306"/>
      <c r="E151" s="306"/>
      <c r="F151" s="359" t="s">
        <v>475</v>
      </c>
      <c r="G151" s="306"/>
      <c r="H151" s="358" t="s">
        <v>515</v>
      </c>
      <c r="I151" s="358" t="s">
        <v>477</v>
      </c>
      <c r="J151" s="358">
        <v>120</v>
      </c>
      <c r="K151" s="354"/>
    </row>
    <row r="152" spans="2:11" s="1" customFormat="1" ht="15" customHeight="1">
      <c r="B152" s="331"/>
      <c r="C152" s="358" t="s">
        <v>524</v>
      </c>
      <c r="D152" s="306"/>
      <c r="E152" s="306"/>
      <c r="F152" s="359" t="s">
        <v>475</v>
      </c>
      <c r="G152" s="306"/>
      <c r="H152" s="358" t="s">
        <v>535</v>
      </c>
      <c r="I152" s="358" t="s">
        <v>477</v>
      </c>
      <c r="J152" s="358" t="s">
        <v>526</v>
      </c>
      <c r="K152" s="354"/>
    </row>
    <row r="153" spans="2:11" s="1" customFormat="1" ht="15" customHeight="1">
      <c r="B153" s="331"/>
      <c r="C153" s="358" t="s">
        <v>423</v>
      </c>
      <c r="D153" s="306"/>
      <c r="E153" s="306"/>
      <c r="F153" s="359" t="s">
        <v>475</v>
      </c>
      <c r="G153" s="306"/>
      <c r="H153" s="358" t="s">
        <v>536</v>
      </c>
      <c r="I153" s="358" t="s">
        <v>477</v>
      </c>
      <c r="J153" s="358" t="s">
        <v>526</v>
      </c>
      <c r="K153" s="354"/>
    </row>
    <row r="154" spans="2:11" s="1" customFormat="1" ht="15" customHeight="1">
      <c r="B154" s="331"/>
      <c r="C154" s="358" t="s">
        <v>480</v>
      </c>
      <c r="D154" s="306"/>
      <c r="E154" s="306"/>
      <c r="F154" s="359" t="s">
        <v>481</v>
      </c>
      <c r="G154" s="306"/>
      <c r="H154" s="358" t="s">
        <v>515</v>
      </c>
      <c r="I154" s="358" t="s">
        <v>477</v>
      </c>
      <c r="J154" s="358">
        <v>50</v>
      </c>
      <c r="K154" s="354"/>
    </row>
    <row r="155" spans="2:11" s="1" customFormat="1" ht="15" customHeight="1">
      <c r="B155" s="331"/>
      <c r="C155" s="358" t="s">
        <v>483</v>
      </c>
      <c r="D155" s="306"/>
      <c r="E155" s="306"/>
      <c r="F155" s="359" t="s">
        <v>475</v>
      </c>
      <c r="G155" s="306"/>
      <c r="H155" s="358" t="s">
        <v>515</v>
      </c>
      <c r="I155" s="358" t="s">
        <v>485</v>
      </c>
      <c r="J155" s="358"/>
      <c r="K155" s="354"/>
    </row>
    <row r="156" spans="2:11" s="1" customFormat="1" ht="15" customHeight="1">
      <c r="B156" s="331"/>
      <c r="C156" s="358" t="s">
        <v>494</v>
      </c>
      <c r="D156" s="306"/>
      <c r="E156" s="306"/>
      <c r="F156" s="359" t="s">
        <v>481</v>
      </c>
      <c r="G156" s="306"/>
      <c r="H156" s="358" t="s">
        <v>515</v>
      </c>
      <c r="I156" s="358" t="s">
        <v>477</v>
      </c>
      <c r="J156" s="358">
        <v>50</v>
      </c>
      <c r="K156" s="354"/>
    </row>
    <row r="157" spans="2:11" s="1" customFormat="1" ht="15" customHeight="1">
      <c r="B157" s="331"/>
      <c r="C157" s="358" t="s">
        <v>502</v>
      </c>
      <c r="D157" s="306"/>
      <c r="E157" s="306"/>
      <c r="F157" s="359" t="s">
        <v>481</v>
      </c>
      <c r="G157" s="306"/>
      <c r="H157" s="358" t="s">
        <v>515</v>
      </c>
      <c r="I157" s="358" t="s">
        <v>477</v>
      </c>
      <c r="J157" s="358">
        <v>50</v>
      </c>
      <c r="K157" s="354"/>
    </row>
    <row r="158" spans="2:11" s="1" customFormat="1" ht="15" customHeight="1">
      <c r="B158" s="331"/>
      <c r="C158" s="358" t="s">
        <v>500</v>
      </c>
      <c r="D158" s="306"/>
      <c r="E158" s="306"/>
      <c r="F158" s="359" t="s">
        <v>481</v>
      </c>
      <c r="G158" s="306"/>
      <c r="H158" s="358" t="s">
        <v>515</v>
      </c>
      <c r="I158" s="358" t="s">
        <v>477</v>
      </c>
      <c r="J158" s="358">
        <v>50</v>
      </c>
      <c r="K158" s="354"/>
    </row>
    <row r="159" spans="2:11" s="1" customFormat="1" ht="15" customHeight="1">
      <c r="B159" s="331"/>
      <c r="C159" s="358" t="s">
        <v>101</v>
      </c>
      <c r="D159" s="306"/>
      <c r="E159" s="306"/>
      <c r="F159" s="359" t="s">
        <v>475</v>
      </c>
      <c r="G159" s="306"/>
      <c r="H159" s="358" t="s">
        <v>537</v>
      </c>
      <c r="I159" s="358" t="s">
        <v>477</v>
      </c>
      <c r="J159" s="358" t="s">
        <v>538</v>
      </c>
      <c r="K159" s="354"/>
    </row>
    <row r="160" spans="2:11" s="1" customFormat="1" ht="15" customHeight="1">
      <c r="B160" s="331"/>
      <c r="C160" s="358" t="s">
        <v>539</v>
      </c>
      <c r="D160" s="306"/>
      <c r="E160" s="306"/>
      <c r="F160" s="359" t="s">
        <v>475</v>
      </c>
      <c r="G160" s="306"/>
      <c r="H160" s="358" t="s">
        <v>540</v>
      </c>
      <c r="I160" s="358" t="s">
        <v>510</v>
      </c>
      <c r="J160" s="358"/>
      <c r="K160" s="354"/>
    </row>
    <row r="161" spans="2:11" s="1" customFormat="1" ht="15" customHeight="1">
      <c r="B161" s="360"/>
      <c r="C161" s="340"/>
      <c r="D161" s="340"/>
      <c r="E161" s="340"/>
      <c r="F161" s="340"/>
      <c r="G161" s="340"/>
      <c r="H161" s="340"/>
      <c r="I161" s="340"/>
      <c r="J161" s="340"/>
      <c r="K161" s="361"/>
    </row>
    <row r="162" spans="2:11" s="1" customFormat="1" ht="18.75" customHeight="1">
      <c r="B162" s="342"/>
      <c r="C162" s="352"/>
      <c r="D162" s="352"/>
      <c r="E162" s="352"/>
      <c r="F162" s="362"/>
      <c r="G162" s="352"/>
      <c r="H162" s="352"/>
      <c r="I162" s="352"/>
      <c r="J162" s="352"/>
      <c r="K162" s="342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541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469</v>
      </c>
      <c r="D166" s="321"/>
      <c r="E166" s="321"/>
      <c r="F166" s="321" t="s">
        <v>470</v>
      </c>
      <c r="G166" s="363"/>
      <c r="H166" s="364" t="s">
        <v>53</v>
      </c>
      <c r="I166" s="364" t="s">
        <v>56</v>
      </c>
      <c r="J166" s="321" t="s">
        <v>471</v>
      </c>
      <c r="K166" s="298"/>
    </row>
    <row r="167" spans="2:11" s="1" customFormat="1" ht="17.25" customHeight="1">
      <c r="B167" s="299"/>
      <c r="C167" s="323" t="s">
        <v>472</v>
      </c>
      <c r="D167" s="323"/>
      <c r="E167" s="323"/>
      <c r="F167" s="324" t="s">
        <v>473</v>
      </c>
      <c r="G167" s="365"/>
      <c r="H167" s="366"/>
      <c r="I167" s="366"/>
      <c r="J167" s="323" t="s">
        <v>474</v>
      </c>
      <c r="K167" s="301"/>
    </row>
    <row r="168" spans="2:11" s="1" customFormat="1" ht="5.25" customHeight="1">
      <c r="B168" s="331"/>
      <c r="C168" s="326"/>
      <c r="D168" s="326"/>
      <c r="E168" s="326"/>
      <c r="F168" s="326"/>
      <c r="G168" s="327"/>
      <c r="H168" s="326"/>
      <c r="I168" s="326"/>
      <c r="J168" s="326"/>
      <c r="K168" s="354"/>
    </row>
    <row r="169" spans="2:11" s="1" customFormat="1" ht="15" customHeight="1">
      <c r="B169" s="331"/>
      <c r="C169" s="306" t="s">
        <v>478</v>
      </c>
      <c r="D169" s="306"/>
      <c r="E169" s="306"/>
      <c r="F169" s="329" t="s">
        <v>475</v>
      </c>
      <c r="G169" s="306"/>
      <c r="H169" s="306" t="s">
        <v>515</v>
      </c>
      <c r="I169" s="306" t="s">
        <v>477</v>
      </c>
      <c r="J169" s="306">
        <v>120</v>
      </c>
      <c r="K169" s="354"/>
    </row>
    <row r="170" spans="2:11" s="1" customFormat="1" ht="15" customHeight="1">
      <c r="B170" s="331"/>
      <c r="C170" s="306" t="s">
        <v>524</v>
      </c>
      <c r="D170" s="306"/>
      <c r="E170" s="306"/>
      <c r="F170" s="329" t="s">
        <v>475</v>
      </c>
      <c r="G170" s="306"/>
      <c r="H170" s="306" t="s">
        <v>525</v>
      </c>
      <c r="I170" s="306" t="s">
        <v>477</v>
      </c>
      <c r="J170" s="306" t="s">
        <v>526</v>
      </c>
      <c r="K170" s="354"/>
    </row>
    <row r="171" spans="2:11" s="1" customFormat="1" ht="15" customHeight="1">
      <c r="B171" s="331"/>
      <c r="C171" s="306" t="s">
        <v>423</v>
      </c>
      <c r="D171" s="306"/>
      <c r="E171" s="306"/>
      <c r="F171" s="329" t="s">
        <v>475</v>
      </c>
      <c r="G171" s="306"/>
      <c r="H171" s="306" t="s">
        <v>542</v>
      </c>
      <c r="I171" s="306" t="s">
        <v>477</v>
      </c>
      <c r="J171" s="306" t="s">
        <v>526</v>
      </c>
      <c r="K171" s="354"/>
    </row>
    <row r="172" spans="2:11" s="1" customFormat="1" ht="15" customHeight="1">
      <c r="B172" s="331"/>
      <c r="C172" s="306" t="s">
        <v>480</v>
      </c>
      <c r="D172" s="306"/>
      <c r="E172" s="306"/>
      <c r="F172" s="329" t="s">
        <v>481</v>
      </c>
      <c r="G172" s="306"/>
      <c r="H172" s="306" t="s">
        <v>542</v>
      </c>
      <c r="I172" s="306" t="s">
        <v>477</v>
      </c>
      <c r="J172" s="306">
        <v>50</v>
      </c>
      <c r="K172" s="354"/>
    </row>
    <row r="173" spans="2:11" s="1" customFormat="1" ht="15" customHeight="1">
      <c r="B173" s="331"/>
      <c r="C173" s="306" t="s">
        <v>483</v>
      </c>
      <c r="D173" s="306"/>
      <c r="E173" s="306"/>
      <c r="F173" s="329" t="s">
        <v>475</v>
      </c>
      <c r="G173" s="306"/>
      <c r="H173" s="306" t="s">
        <v>542</v>
      </c>
      <c r="I173" s="306" t="s">
        <v>485</v>
      </c>
      <c r="J173" s="306"/>
      <c r="K173" s="354"/>
    </row>
    <row r="174" spans="2:11" s="1" customFormat="1" ht="15" customHeight="1">
      <c r="B174" s="331"/>
      <c r="C174" s="306" t="s">
        <v>494</v>
      </c>
      <c r="D174" s="306"/>
      <c r="E174" s="306"/>
      <c r="F174" s="329" t="s">
        <v>481</v>
      </c>
      <c r="G174" s="306"/>
      <c r="H174" s="306" t="s">
        <v>542</v>
      </c>
      <c r="I174" s="306" t="s">
        <v>477</v>
      </c>
      <c r="J174" s="306">
        <v>50</v>
      </c>
      <c r="K174" s="354"/>
    </row>
    <row r="175" spans="2:11" s="1" customFormat="1" ht="15" customHeight="1">
      <c r="B175" s="331"/>
      <c r="C175" s="306" t="s">
        <v>502</v>
      </c>
      <c r="D175" s="306"/>
      <c r="E175" s="306"/>
      <c r="F175" s="329" t="s">
        <v>481</v>
      </c>
      <c r="G175" s="306"/>
      <c r="H175" s="306" t="s">
        <v>542</v>
      </c>
      <c r="I175" s="306" t="s">
        <v>477</v>
      </c>
      <c r="J175" s="306">
        <v>50</v>
      </c>
      <c r="K175" s="354"/>
    </row>
    <row r="176" spans="2:11" s="1" customFormat="1" ht="15" customHeight="1">
      <c r="B176" s="331"/>
      <c r="C176" s="306" t="s">
        <v>500</v>
      </c>
      <c r="D176" s="306"/>
      <c r="E176" s="306"/>
      <c r="F176" s="329" t="s">
        <v>481</v>
      </c>
      <c r="G176" s="306"/>
      <c r="H176" s="306" t="s">
        <v>542</v>
      </c>
      <c r="I176" s="306" t="s">
        <v>477</v>
      </c>
      <c r="J176" s="306">
        <v>50</v>
      </c>
      <c r="K176" s="354"/>
    </row>
    <row r="177" spans="2:11" s="1" customFormat="1" ht="15" customHeight="1">
      <c r="B177" s="331"/>
      <c r="C177" s="306" t="s">
        <v>112</v>
      </c>
      <c r="D177" s="306"/>
      <c r="E177" s="306"/>
      <c r="F177" s="329" t="s">
        <v>475</v>
      </c>
      <c r="G177" s="306"/>
      <c r="H177" s="306" t="s">
        <v>543</v>
      </c>
      <c r="I177" s="306" t="s">
        <v>544</v>
      </c>
      <c r="J177" s="306"/>
      <c r="K177" s="354"/>
    </row>
    <row r="178" spans="2:11" s="1" customFormat="1" ht="15" customHeight="1">
      <c r="B178" s="331"/>
      <c r="C178" s="306" t="s">
        <v>56</v>
      </c>
      <c r="D178" s="306"/>
      <c r="E178" s="306"/>
      <c r="F178" s="329" t="s">
        <v>475</v>
      </c>
      <c r="G178" s="306"/>
      <c r="H178" s="306" t="s">
        <v>545</v>
      </c>
      <c r="I178" s="306" t="s">
        <v>546</v>
      </c>
      <c r="J178" s="306">
        <v>1</v>
      </c>
      <c r="K178" s="354"/>
    </row>
    <row r="179" spans="2:11" s="1" customFormat="1" ht="15" customHeight="1">
      <c r="B179" s="331"/>
      <c r="C179" s="306" t="s">
        <v>52</v>
      </c>
      <c r="D179" s="306"/>
      <c r="E179" s="306"/>
      <c r="F179" s="329" t="s">
        <v>475</v>
      </c>
      <c r="G179" s="306"/>
      <c r="H179" s="306" t="s">
        <v>547</v>
      </c>
      <c r="I179" s="306" t="s">
        <v>477</v>
      </c>
      <c r="J179" s="306">
        <v>20</v>
      </c>
      <c r="K179" s="354"/>
    </row>
    <row r="180" spans="2:11" s="1" customFormat="1" ht="15" customHeight="1">
      <c r="B180" s="331"/>
      <c r="C180" s="306" t="s">
        <v>53</v>
      </c>
      <c r="D180" s="306"/>
      <c r="E180" s="306"/>
      <c r="F180" s="329" t="s">
        <v>475</v>
      </c>
      <c r="G180" s="306"/>
      <c r="H180" s="306" t="s">
        <v>548</v>
      </c>
      <c r="I180" s="306" t="s">
        <v>477</v>
      </c>
      <c r="J180" s="306">
        <v>255</v>
      </c>
      <c r="K180" s="354"/>
    </row>
    <row r="181" spans="2:11" s="1" customFormat="1" ht="15" customHeight="1">
      <c r="B181" s="331"/>
      <c r="C181" s="306" t="s">
        <v>113</v>
      </c>
      <c r="D181" s="306"/>
      <c r="E181" s="306"/>
      <c r="F181" s="329" t="s">
        <v>475</v>
      </c>
      <c r="G181" s="306"/>
      <c r="H181" s="306" t="s">
        <v>439</v>
      </c>
      <c r="I181" s="306" t="s">
        <v>477</v>
      </c>
      <c r="J181" s="306">
        <v>10</v>
      </c>
      <c r="K181" s="354"/>
    </row>
    <row r="182" spans="2:11" s="1" customFormat="1" ht="15" customHeight="1">
      <c r="B182" s="331"/>
      <c r="C182" s="306" t="s">
        <v>114</v>
      </c>
      <c r="D182" s="306"/>
      <c r="E182" s="306"/>
      <c r="F182" s="329" t="s">
        <v>475</v>
      </c>
      <c r="G182" s="306"/>
      <c r="H182" s="306" t="s">
        <v>549</v>
      </c>
      <c r="I182" s="306" t="s">
        <v>510</v>
      </c>
      <c r="J182" s="306"/>
      <c r="K182" s="354"/>
    </row>
    <row r="183" spans="2:11" s="1" customFormat="1" ht="15" customHeight="1">
      <c r="B183" s="331"/>
      <c r="C183" s="306" t="s">
        <v>550</v>
      </c>
      <c r="D183" s="306"/>
      <c r="E183" s="306"/>
      <c r="F183" s="329" t="s">
        <v>475</v>
      </c>
      <c r="G183" s="306"/>
      <c r="H183" s="306" t="s">
        <v>551</v>
      </c>
      <c r="I183" s="306" t="s">
        <v>510</v>
      </c>
      <c r="J183" s="306"/>
      <c r="K183" s="354"/>
    </row>
    <row r="184" spans="2:11" s="1" customFormat="1" ht="15" customHeight="1">
      <c r="B184" s="331"/>
      <c r="C184" s="306" t="s">
        <v>539</v>
      </c>
      <c r="D184" s="306"/>
      <c r="E184" s="306"/>
      <c r="F184" s="329" t="s">
        <v>475</v>
      </c>
      <c r="G184" s="306"/>
      <c r="H184" s="306" t="s">
        <v>552</v>
      </c>
      <c r="I184" s="306" t="s">
        <v>510</v>
      </c>
      <c r="J184" s="306"/>
      <c r="K184" s="354"/>
    </row>
    <row r="185" spans="2:11" s="1" customFormat="1" ht="15" customHeight="1">
      <c r="B185" s="331"/>
      <c r="C185" s="306" t="s">
        <v>116</v>
      </c>
      <c r="D185" s="306"/>
      <c r="E185" s="306"/>
      <c r="F185" s="329" t="s">
        <v>481</v>
      </c>
      <c r="G185" s="306"/>
      <c r="H185" s="306" t="s">
        <v>553</v>
      </c>
      <c r="I185" s="306" t="s">
        <v>477</v>
      </c>
      <c r="J185" s="306">
        <v>50</v>
      </c>
      <c r="K185" s="354"/>
    </row>
    <row r="186" spans="2:11" s="1" customFormat="1" ht="15" customHeight="1">
      <c r="B186" s="331"/>
      <c r="C186" s="306" t="s">
        <v>554</v>
      </c>
      <c r="D186" s="306"/>
      <c r="E186" s="306"/>
      <c r="F186" s="329" t="s">
        <v>481</v>
      </c>
      <c r="G186" s="306"/>
      <c r="H186" s="306" t="s">
        <v>555</v>
      </c>
      <c r="I186" s="306" t="s">
        <v>556</v>
      </c>
      <c r="J186" s="306"/>
      <c r="K186" s="354"/>
    </row>
    <row r="187" spans="2:11" s="1" customFormat="1" ht="15" customHeight="1">
      <c r="B187" s="331"/>
      <c r="C187" s="306" t="s">
        <v>557</v>
      </c>
      <c r="D187" s="306"/>
      <c r="E187" s="306"/>
      <c r="F187" s="329" t="s">
        <v>481</v>
      </c>
      <c r="G187" s="306"/>
      <c r="H187" s="306" t="s">
        <v>558</v>
      </c>
      <c r="I187" s="306" t="s">
        <v>556</v>
      </c>
      <c r="J187" s="306"/>
      <c r="K187" s="354"/>
    </row>
    <row r="188" spans="2:11" s="1" customFormat="1" ht="15" customHeight="1">
      <c r="B188" s="331"/>
      <c r="C188" s="306" t="s">
        <v>559</v>
      </c>
      <c r="D188" s="306"/>
      <c r="E188" s="306"/>
      <c r="F188" s="329" t="s">
        <v>481</v>
      </c>
      <c r="G188" s="306"/>
      <c r="H188" s="306" t="s">
        <v>560</v>
      </c>
      <c r="I188" s="306" t="s">
        <v>556</v>
      </c>
      <c r="J188" s="306"/>
      <c r="K188" s="354"/>
    </row>
    <row r="189" spans="2:11" s="1" customFormat="1" ht="15" customHeight="1">
      <c r="B189" s="331"/>
      <c r="C189" s="367" t="s">
        <v>561</v>
      </c>
      <c r="D189" s="306"/>
      <c r="E189" s="306"/>
      <c r="F189" s="329" t="s">
        <v>481</v>
      </c>
      <c r="G189" s="306"/>
      <c r="H189" s="306" t="s">
        <v>562</v>
      </c>
      <c r="I189" s="306" t="s">
        <v>563</v>
      </c>
      <c r="J189" s="368" t="s">
        <v>564</v>
      </c>
      <c r="K189" s="354"/>
    </row>
    <row r="190" spans="2:11" s="17" customFormat="1" ht="15" customHeight="1">
      <c r="B190" s="369"/>
      <c r="C190" s="370" t="s">
        <v>565</v>
      </c>
      <c r="D190" s="371"/>
      <c r="E190" s="371"/>
      <c r="F190" s="372" t="s">
        <v>481</v>
      </c>
      <c r="G190" s="371"/>
      <c r="H190" s="371" t="s">
        <v>566</v>
      </c>
      <c r="I190" s="371" t="s">
        <v>563</v>
      </c>
      <c r="J190" s="373" t="s">
        <v>564</v>
      </c>
      <c r="K190" s="374"/>
    </row>
    <row r="191" spans="2:11" s="1" customFormat="1" ht="15" customHeight="1">
      <c r="B191" s="331"/>
      <c r="C191" s="367" t="s">
        <v>41</v>
      </c>
      <c r="D191" s="306"/>
      <c r="E191" s="306"/>
      <c r="F191" s="329" t="s">
        <v>475</v>
      </c>
      <c r="G191" s="306"/>
      <c r="H191" s="303" t="s">
        <v>567</v>
      </c>
      <c r="I191" s="306" t="s">
        <v>568</v>
      </c>
      <c r="J191" s="306"/>
      <c r="K191" s="354"/>
    </row>
    <row r="192" spans="2:11" s="1" customFormat="1" ht="15" customHeight="1">
      <c r="B192" s="331"/>
      <c r="C192" s="367" t="s">
        <v>569</v>
      </c>
      <c r="D192" s="306"/>
      <c r="E192" s="306"/>
      <c r="F192" s="329" t="s">
        <v>475</v>
      </c>
      <c r="G192" s="306"/>
      <c r="H192" s="306" t="s">
        <v>570</v>
      </c>
      <c r="I192" s="306" t="s">
        <v>510</v>
      </c>
      <c r="J192" s="306"/>
      <c r="K192" s="354"/>
    </row>
    <row r="193" spans="2:11" s="1" customFormat="1" ht="15" customHeight="1">
      <c r="B193" s="331"/>
      <c r="C193" s="367" t="s">
        <v>571</v>
      </c>
      <c r="D193" s="306"/>
      <c r="E193" s="306"/>
      <c r="F193" s="329" t="s">
        <v>475</v>
      </c>
      <c r="G193" s="306"/>
      <c r="H193" s="306" t="s">
        <v>572</v>
      </c>
      <c r="I193" s="306" t="s">
        <v>510</v>
      </c>
      <c r="J193" s="306"/>
      <c r="K193" s="354"/>
    </row>
    <row r="194" spans="2:11" s="1" customFormat="1" ht="15" customHeight="1">
      <c r="B194" s="331"/>
      <c r="C194" s="367" t="s">
        <v>573</v>
      </c>
      <c r="D194" s="306"/>
      <c r="E194" s="306"/>
      <c r="F194" s="329" t="s">
        <v>481</v>
      </c>
      <c r="G194" s="306"/>
      <c r="H194" s="306" t="s">
        <v>574</v>
      </c>
      <c r="I194" s="306" t="s">
        <v>510</v>
      </c>
      <c r="J194" s="306"/>
      <c r="K194" s="354"/>
    </row>
    <row r="195" spans="2:11" s="1" customFormat="1" ht="15" customHeight="1">
      <c r="B195" s="360"/>
      <c r="C195" s="375"/>
      <c r="D195" s="340"/>
      <c r="E195" s="340"/>
      <c r="F195" s="340"/>
      <c r="G195" s="340"/>
      <c r="H195" s="340"/>
      <c r="I195" s="340"/>
      <c r="J195" s="340"/>
      <c r="K195" s="361"/>
    </row>
    <row r="196" spans="2:11" s="1" customFormat="1" ht="18.75" customHeight="1">
      <c r="B196" s="342"/>
      <c r="C196" s="352"/>
      <c r="D196" s="352"/>
      <c r="E196" s="352"/>
      <c r="F196" s="362"/>
      <c r="G196" s="352"/>
      <c r="H196" s="352"/>
      <c r="I196" s="352"/>
      <c r="J196" s="352"/>
      <c r="K196" s="342"/>
    </row>
    <row r="197" spans="2:11" s="1" customFormat="1" ht="18.75" customHeight="1">
      <c r="B197" s="342"/>
      <c r="C197" s="352"/>
      <c r="D197" s="352"/>
      <c r="E197" s="352"/>
      <c r="F197" s="362"/>
      <c r="G197" s="352"/>
      <c r="H197" s="352"/>
      <c r="I197" s="352"/>
      <c r="J197" s="352"/>
      <c r="K197" s="342"/>
    </row>
    <row r="198" spans="2:11" s="1" customFormat="1" ht="18.75" customHeight="1"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</row>
    <row r="199" spans="2:11" s="1" customFormat="1" ht="13.5">
      <c r="B199" s="293"/>
      <c r="C199" s="294"/>
      <c r="D199" s="294"/>
      <c r="E199" s="294"/>
      <c r="F199" s="294"/>
      <c r="G199" s="294"/>
      <c r="H199" s="294"/>
      <c r="I199" s="294"/>
      <c r="J199" s="294"/>
      <c r="K199" s="295"/>
    </row>
    <row r="200" spans="2:11" s="1" customFormat="1" ht="21">
      <c r="B200" s="296"/>
      <c r="C200" s="297" t="s">
        <v>575</v>
      </c>
      <c r="D200" s="297"/>
      <c r="E200" s="297"/>
      <c r="F200" s="297"/>
      <c r="G200" s="297"/>
      <c r="H200" s="297"/>
      <c r="I200" s="297"/>
      <c r="J200" s="297"/>
      <c r="K200" s="298"/>
    </row>
    <row r="201" spans="2:11" s="1" customFormat="1" ht="25.5" customHeight="1">
      <c r="B201" s="296"/>
      <c r="C201" s="376" t="s">
        <v>576</v>
      </c>
      <c r="D201" s="376"/>
      <c r="E201" s="376"/>
      <c r="F201" s="376" t="s">
        <v>577</v>
      </c>
      <c r="G201" s="377"/>
      <c r="H201" s="376" t="s">
        <v>578</v>
      </c>
      <c r="I201" s="376"/>
      <c r="J201" s="376"/>
      <c r="K201" s="298"/>
    </row>
    <row r="202" spans="2:11" s="1" customFormat="1" ht="5.25" customHeight="1">
      <c r="B202" s="331"/>
      <c r="C202" s="326"/>
      <c r="D202" s="326"/>
      <c r="E202" s="326"/>
      <c r="F202" s="326"/>
      <c r="G202" s="352"/>
      <c r="H202" s="326"/>
      <c r="I202" s="326"/>
      <c r="J202" s="326"/>
      <c r="K202" s="354"/>
    </row>
    <row r="203" spans="2:11" s="1" customFormat="1" ht="15" customHeight="1">
      <c r="B203" s="331"/>
      <c r="C203" s="306" t="s">
        <v>568</v>
      </c>
      <c r="D203" s="306"/>
      <c r="E203" s="306"/>
      <c r="F203" s="329" t="s">
        <v>42</v>
      </c>
      <c r="G203" s="306"/>
      <c r="H203" s="306" t="s">
        <v>579</v>
      </c>
      <c r="I203" s="306"/>
      <c r="J203" s="306"/>
      <c r="K203" s="354"/>
    </row>
    <row r="204" spans="2:11" s="1" customFormat="1" ht="15" customHeight="1">
      <c r="B204" s="331"/>
      <c r="C204" s="306"/>
      <c r="D204" s="306"/>
      <c r="E204" s="306"/>
      <c r="F204" s="329" t="s">
        <v>43</v>
      </c>
      <c r="G204" s="306"/>
      <c r="H204" s="306" t="s">
        <v>580</v>
      </c>
      <c r="I204" s="306"/>
      <c r="J204" s="306"/>
      <c r="K204" s="354"/>
    </row>
    <row r="205" spans="2:11" s="1" customFormat="1" ht="15" customHeight="1">
      <c r="B205" s="331"/>
      <c r="C205" s="306"/>
      <c r="D205" s="306"/>
      <c r="E205" s="306"/>
      <c r="F205" s="329" t="s">
        <v>46</v>
      </c>
      <c r="G205" s="306"/>
      <c r="H205" s="306" t="s">
        <v>581</v>
      </c>
      <c r="I205" s="306"/>
      <c r="J205" s="306"/>
      <c r="K205" s="354"/>
    </row>
    <row r="206" spans="2:11" s="1" customFormat="1" ht="15" customHeight="1">
      <c r="B206" s="331"/>
      <c r="C206" s="306"/>
      <c r="D206" s="306"/>
      <c r="E206" s="306"/>
      <c r="F206" s="329" t="s">
        <v>44</v>
      </c>
      <c r="G206" s="306"/>
      <c r="H206" s="306" t="s">
        <v>582</v>
      </c>
      <c r="I206" s="306"/>
      <c r="J206" s="306"/>
      <c r="K206" s="354"/>
    </row>
    <row r="207" spans="2:11" s="1" customFormat="1" ht="15" customHeight="1">
      <c r="B207" s="331"/>
      <c r="C207" s="306"/>
      <c r="D207" s="306"/>
      <c r="E207" s="306"/>
      <c r="F207" s="329" t="s">
        <v>45</v>
      </c>
      <c r="G207" s="306"/>
      <c r="H207" s="306" t="s">
        <v>583</v>
      </c>
      <c r="I207" s="306"/>
      <c r="J207" s="306"/>
      <c r="K207" s="354"/>
    </row>
    <row r="208" spans="2:11" s="1" customFormat="1" ht="15" customHeight="1">
      <c r="B208" s="331"/>
      <c r="C208" s="306"/>
      <c r="D208" s="306"/>
      <c r="E208" s="306"/>
      <c r="F208" s="329"/>
      <c r="G208" s="306"/>
      <c r="H208" s="306"/>
      <c r="I208" s="306"/>
      <c r="J208" s="306"/>
      <c r="K208" s="354"/>
    </row>
    <row r="209" spans="2:11" s="1" customFormat="1" ht="15" customHeight="1">
      <c r="B209" s="331"/>
      <c r="C209" s="306" t="s">
        <v>522</v>
      </c>
      <c r="D209" s="306"/>
      <c r="E209" s="306"/>
      <c r="F209" s="329" t="s">
        <v>78</v>
      </c>
      <c r="G209" s="306"/>
      <c r="H209" s="306" t="s">
        <v>584</v>
      </c>
      <c r="I209" s="306"/>
      <c r="J209" s="306"/>
      <c r="K209" s="354"/>
    </row>
    <row r="210" spans="2:11" s="1" customFormat="1" ht="15" customHeight="1">
      <c r="B210" s="331"/>
      <c r="C210" s="306"/>
      <c r="D210" s="306"/>
      <c r="E210" s="306"/>
      <c r="F210" s="329" t="s">
        <v>417</v>
      </c>
      <c r="G210" s="306"/>
      <c r="H210" s="306" t="s">
        <v>418</v>
      </c>
      <c r="I210" s="306"/>
      <c r="J210" s="306"/>
      <c r="K210" s="354"/>
    </row>
    <row r="211" spans="2:11" s="1" customFormat="1" ht="15" customHeight="1">
      <c r="B211" s="331"/>
      <c r="C211" s="306"/>
      <c r="D211" s="306"/>
      <c r="E211" s="306"/>
      <c r="F211" s="329" t="s">
        <v>415</v>
      </c>
      <c r="G211" s="306"/>
      <c r="H211" s="306" t="s">
        <v>585</v>
      </c>
      <c r="I211" s="306"/>
      <c r="J211" s="306"/>
      <c r="K211" s="354"/>
    </row>
    <row r="212" spans="2:11" s="1" customFormat="1" ht="15" customHeight="1">
      <c r="B212" s="378"/>
      <c r="C212" s="306"/>
      <c r="D212" s="306"/>
      <c r="E212" s="306"/>
      <c r="F212" s="329" t="s">
        <v>419</v>
      </c>
      <c r="G212" s="367"/>
      <c r="H212" s="358" t="s">
        <v>420</v>
      </c>
      <c r="I212" s="358"/>
      <c r="J212" s="358"/>
      <c r="K212" s="379"/>
    </row>
    <row r="213" spans="2:11" s="1" customFormat="1" ht="15" customHeight="1">
      <c r="B213" s="378"/>
      <c r="C213" s="306"/>
      <c r="D213" s="306"/>
      <c r="E213" s="306"/>
      <c r="F213" s="329" t="s">
        <v>421</v>
      </c>
      <c r="G213" s="367"/>
      <c r="H213" s="358" t="s">
        <v>390</v>
      </c>
      <c r="I213" s="358"/>
      <c r="J213" s="358"/>
      <c r="K213" s="379"/>
    </row>
    <row r="214" spans="2:11" s="1" customFormat="1" ht="15" customHeight="1">
      <c r="B214" s="378"/>
      <c r="C214" s="306"/>
      <c r="D214" s="306"/>
      <c r="E214" s="306"/>
      <c r="F214" s="329"/>
      <c r="G214" s="367"/>
      <c r="H214" s="358"/>
      <c r="I214" s="358"/>
      <c r="J214" s="358"/>
      <c r="K214" s="379"/>
    </row>
    <row r="215" spans="2:11" s="1" customFormat="1" ht="15" customHeight="1">
      <c r="B215" s="378"/>
      <c r="C215" s="306" t="s">
        <v>546</v>
      </c>
      <c r="D215" s="306"/>
      <c r="E215" s="306"/>
      <c r="F215" s="329">
        <v>1</v>
      </c>
      <c r="G215" s="367"/>
      <c r="H215" s="358" t="s">
        <v>586</v>
      </c>
      <c r="I215" s="358"/>
      <c r="J215" s="358"/>
      <c r="K215" s="379"/>
    </row>
    <row r="216" spans="2:11" s="1" customFormat="1" ht="15" customHeight="1">
      <c r="B216" s="378"/>
      <c r="C216" s="306"/>
      <c r="D216" s="306"/>
      <c r="E216" s="306"/>
      <c r="F216" s="329">
        <v>2</v>
      </c>
      <c r="G216" s="367"/>
      <c r="H216" s="358" t="s">
        <v>587</v>
      </c>
      <c r="I216" s="358"/>
      <c r="J216" s="358"/>
      <c r="K216" s="379"/>
    </row>
    <row r="217" spans="2:11" s="1" customFormat="1" ht="15" customHeight="1">
      <c r="B217" s="378"/>
      <c r="C217" s="306"/>
      <c r="D217" s="306"/>
      <c r="E217" s="306"/>
      <c r="F217" s="329">
        <v>3</v>
      </c>
      <c r="G217" s="367"/>
      <c r="H217" s="358" t="s">
        <v>588</v>
      </c>
      <c r="I217" s="358"/>
      <c r="J217" s="358"/>
      <c r="K217" s="379"/>
    </row>
    <row r="218" spans="2:11" s="1" customFormat="1" ht="15" customHeight="1">
      <c r="B218" s="378"/>
      <c r="C218" s="306"/>
      <c r="D218" s="306"/>
      <c r="E218" s="306"/>
      <c r="F218" s="329">
        <v>4</v>
      </c>
      <c r="G218" s="367"/>
      <c r="H218" s="358" t="s">
        <v>589</v>
      </c>
      <c r="I218" s="358"/>
      <c r="J218" s="358"/>
      <c r="K218" s="379"/>
    </row>
    <row r="219" spans="2:11" s="1" customFormat="1" ht="12.75" customHeight="1">
      <c r="B219" s="380"/>
      <c r="C219" s="381"/>
      <c r="D219" s="381"/>
      <c r="E219" s="381"/>
      <c r="F219" s="381"/>
      <c r="G219" s="381"/>
      <c r="H219" s="381"/>
      <c r="I219" s="381"/>
      <c r="J219" s="381"/>
      <c r="K219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Lepik</dc:creator>
  <cp:keywords/>
  <dc:description/>
  <cp:lastModifiedBy>Lepik</cp:lastModifiedBy>
  <dcterms:created xsi:type="dcterms:W3CDTF">2024-04-16T08:15:52Z</dcterms:created>
  <dcterms:modified xsi:type="dcterms:W3CDTF">2024-04-16T08:15:58Z</dcterms:modified>
  <cp:category/>
  <cp:version/>
  <cp:contentType/>
  <cp:contentStatus/>
</cp:coreProperties>
</file>