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íjezdná účelová ko..." sheetId="2" r:id="rId2"/>
    <sheet name="02 - Úprava a opevnění břehů" sheetId="3" r:id="rId3"/>
    <sheet name="03 - Přístup a kotevní pr..." sheetId="4" r:id="rId4"/>
    <sheet name="04 - Molo včetně přísluše..." sheetId="5" r:id="rId5"/>
    <sheet name="VON - Vedlejší a ostatní ..." sheetId="6" r:id="rId6"/>
  </sheets>
  <definedNames>
    <definedName name="_xlnm.Print_Area" localSheetId="0">'Rekapitulace stavby'!$D$4:$AO$76,'Rekapitulace stavby'!$C$82:$AQ$100</definedName>
    <definedName name="_xlnm._FilterDatabase" localSheetId="1" hidden="1">'01 - Příjezdná účelová ko...'!$C$121:$K$266</definedName>
    <definedName name="_xlnm.Print_Area" localSheetId="1">'01 - Příjezdná účelová ko...'!$C$4:$J$76,'01 - Příjezdná účelová ko...'!$C$82:$J$103,'01 - Příjezdná účelová ko...'!$C$109:$K$266</definedName>
    <definedName name="_xlnm._FilterDatabase" localSheetId="2" hidden="1">'02 - Úprava a opevnění břehů'!$C$119:$K$167</definedName>
    <definedName name="_xlnm.Print_Area" localSheetId="2">'02 - Úprava a opevnění břehů'!$C$4:$J$76,'02 - Úprava a opevnění břehů'!$C$82:$J$101,'02 - Úprava a opevnění břehů'!$C$107:$K$167</definedName>
    <definedName name="_xlnm._FilterDatabase" localSheetId="3" hidden="1">'03 - Přístup a kotevní pr...'!$C$120:$K$251</definedName>
    <definedName name="_xlnm.Print_Area" localSheetId="3">'03 - Přístup a kotevní pr...'!$C$4:$J$76,'03 - Přístup a kotevní pr...'!$C$82:$J$102,'03 - Přístup a kotevní pr...'!$C$108:$K$251</definedName>
    <definedName name="_xlnm._FilterDatabase" localSheetId="4" hidden="1">'04 - Molo včetně přísluše...'!$C$116:$K$120</definedName>
    <definedName name="_xlnm.Print_Area" localSheetId="4">'04 - Molo včetně přísluše...'!$C$4:$J$76,'04 - Molo včetně přísluše...'!$C$82:$J$98,'04 - Molo včetně přísluše...'!$C$104:$K$120</definedName>
    <definedName name="_xlnm._FilterDatabase" localSheetId="5" hidden="1">'VON - Vedlejší a ostatní ...'!$C$120:$K$173</definedName>
    <definedName name="_xlnm.Print_Area" localSheetId="5">'VON - Vedlejší a ostatní ...'!$C$4:$J$76,'VON - Vedlejší a ostatní ...'!$C$82:$J$102,'VON - Vedlejší a ostatní ...'!$C$108:$K$173</definedName>
    <definedName name="_xlnm.Print_Titles" localSheetId="0">'Rekapitulace stavby'!$92:$92</definedName>
    <definedName name="_xlnm.Print_Titles" localSheetId="1">'01 - Příjezdná účelová ko...'!$121:$121</definedName>
    <definedName name="_xlnm.Print_Titles" localSheetId="2">'02 - Úprava a opevnění břehů'!$119:$119</definedName>
    <definedName name="_xlnm.Print_Titles" localSheetId="3">'03 - Přístup a kotevní pr...'!$120:$120</definedName>
    <definedName name="_xlnm.Print_Titles" localSheetId="4">'04 - Molo včetně přísluše...'!$116:$116</definedName>
    <definedName name="_xlnm.Print_Titles" localSheetId="5">'VON - Vedlejší a ostatní ...'!$120:$120</definedName>
  </definedNames>
  <calcPr fullCalcOnLoad="1"/>
</workbook>
</file>

<file path=xl/sharedStrings.xml><?xml version="1.0" encoding="utf-8"?>
<sst xmlns="http://schemas.openxmlformats.org/spreadsheetml/2006/main" count="4095" uniqueCount="630">
  <si>
    <t>Export Komplet</t>
  </si>
  <si>
    <t/>
  </si>
  <si>
    <t>2.0</t>
  </si>
  <si>
    <t>ZAMOK</t>
  </si>
  <si>
    <t>False</t>
  </si>
  <si>
    <t>{9e05288a-ce37-49e0-8b4d-e402d6b7a6f2}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</si>
  <si>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</si>
  <si>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</si>
  <si>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</si>
  <si>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</si>
  <si>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</si>
  <si>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</si>
  <si>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</si>
  <si>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</si>
  <si>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16/19/3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</si>
  <si>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</si>
  <si>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</si>
  <si>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Molo Žermanice</t>
  </si>
  <si>
    <t>KSO:</t>
  </si>
  <si>
    <t>CC-CZ:</t>
  </si>
  <si>
    <t>Místo:</t>
  </si>
  <si>
    <t>Soběšovice</t>
  </si>
  <si>
    <t>Datum:</t>
  </si>
  <si>
    <t>28. 1. 2020</t>
  </si>
  <si>
    <t>Zadavatel:</t>
  </si>
  <si>
    <t>IČ:</t>
  </si>
  <si>
    <t>70890021</t>
  </si>
  <si>
    <t>Povodí Odry, státní podnik</t>
  </si>
  <si>
    <t>DIČ:</t>
  </si>
  <si>
    <t>Uchazeč:</t>
  </si>
  <si>
    <t>Vyplň údaj</t>
  </si>
  <si>
    <t>Projektant:</t>
  </si>
  <si>
    <t>62255860</t>
  </si>
  <si>
    <t>LINEPLAN s.r.o.</t>
  </si>
  <si>
    <t>True</t>
  </si>
  <si>
    <t>Zpracovatel:</t>
  </si>
  <si>
    <t>Ing. Marek Boháč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</si>
  <si>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</si>
  <si>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</si>
  <si>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</si>
  <si>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</si>
  <si>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</si>
  <si>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</si>
  <si>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</si>
  <si>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</si>
  <si>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</si>
  <si>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</si>
  <si>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</si>
  <si>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</si>
  <si>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</si>
  <si>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</si>
  <si>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</si>
  <si>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</si>
  <si>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</si>
  <si>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</si>
  <si>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</si>
  <si>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</si>
  <si>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</si>
  <si>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</si>
  <si>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</si>
  <si>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</si>
  <si>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</si>
  <si>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</si>
  <si>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</si>
  <si>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</si>
  <si>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</si>
  <si>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</si>
  <si>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</si>
  <si>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</si>
  <si>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</si>
  <si>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</si>
  <si>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</si>
  <si>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</si>
  <si>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</si>
  <si>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</si>
  <si>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</si>
  <si>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</si>
  <si>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</si>
  <si>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</si>
  <si>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</si>
  <si>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</si>
  <si>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</si>
  <si>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</si>
  <si>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</si>
  <si>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Příjezdná účelová komunikace</t>
  </si>
  <si>
    <t>STA</t>
  </si>
  <si>
    <t>1</t>
  </si>
  <si>
    <t>{89fe5c76-827e-4812-8196-7602010511ac}</t>
  </si>
  <si>
    <t>2</t>
  </si>
  <si>
    <t>02</t>
  </si>
  <si>
    <t>Úprava a opevnění břehů</t>
  </si>
  <si>
    <t>{7f520107-1e54-437d-a1db-1a6d94269e69}</t>
  </si>
  <si>
    <t>03</t>
  </si>
  <si>
    <t>Přístup a kotevní prvky mola</t>
  </si>
  <si>
    <t>{3864a8e5-e178-48e5-bd89-55d281ca8052}</t>
  </si>
  <si>
    <t>04</t>
  </si>
  <si>
    <t>Molo včetně příslušenství (není součástí veřejné zakázky)</t>
  </si>
  <si>
    <t>{2c95d807-2ada-45d8-be4a-510006ba5211}</t>
  </si>
  <si>
    <t>VON</t>
  </si>
  <si>
    <t>Vedlejší a ostatní náklady</t>
  </si>
  <si>
    <t>{263f7fd0-9f94-4fd9-b8b8-8c048b16cbea}</t>
  </si>
  <si>
    <t>KRYCÍ LIST SOUPISU PRACÍ</t>
  </si>
  <si>
    <t>Objekt:</t>
  </si>
  <si>
    <t>01 - Příjezdná účelová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</si>
  <si>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</si>
  <si>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</si>
  <si>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</si>
  <si>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</si>
  <si>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</si>
  <si>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</si>
  <si>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</si>
  <si>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</si>
  <si>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</si>
  <si>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</si>
  <si>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</si>
  <si>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</si>
  <si>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</si>
  <si>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</si>
  <si>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</si>
  <si>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</si>
  <si>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</si>
  <si>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</si>
  <si>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</si>
  <si>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</si>
  <si>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</si>
  <si>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</si>
  <si>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</si>
  <si>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</si>
  <si>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</si>
  <si>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</si>
  <si>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</si>
  <si>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</si>
  <si>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</si>
  <si>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</si>
  <si>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</t>
  </si>
  <si>
    <t>m</t>
  </si>
  <si>
    <t>CS ÚRS 2023 01</t>
  </si>
  <si>
    <t>4</t>
  </si>
  <si>
    <t>-731533687</t>
  </si>
  <si>
    <t>PP</t>
  </si>
  <si>
    <t>Vytrhání obrub s vybouráním lože, s přemístěním hmot na skládku na vzdálenost do 3 m nebo s naložením na dopravní prostředek z krajníků nebo obrubníků stojatých</t>
  </si>
  <si>
    <t>VV</t>
  </si>
  <si>
    <t>délka odměřena digitálně</t>
  </si>
  <si>
    <t>10.4</t>
  </si>
  <si>
    <t>121151113</t>
  </si>
  <si>
    <t>Sejmutí ornice plochy do 500 m2 tl vrstvy do 200 mm strojně</t>
  </si>
  <si>
    <t>m2</t>
  </si>
  <si>
    <t>5089028</t>
  </si>
  <si>
    <t>Sejmutí ornice strojně při souvislé ploše přes 100 do 500 m2, tl. vrstvy do 200 mm</t>
  </si>
  <si>
    <t>490.9</t>
  </si>
  <si>
    <t>3</t>
  </si>
  <si>
    <t>122252204</t>
  </si>
  <si>
    <t>Odkopávky a prokopávky nezapažené pro silnice a dálnice v hornině třídy těžitelnosti I objem do 500 m3 strojně</t>
  </si>
  <si>
    <t>m3</t>
  </si>
  <si>
    <t>-1511571266</t>
  </si>
  <si>
    <t>Odkopávky a prokopávky nezapažené pro silnice a dálnice strojně v hornině třídy těžitelnosti I přes 100 do 500 m3</t>
  </si>
  <si>
    <t>Výkop pro těleso komunikace</t>
  </si>
  <si>
    <t>198.5</t>
  </si>
  <si>
    <t>167151111</t>
  </si>
  <si>
    <t>Nakládání výkopku z hornin třídy těžitelnosti I skupiny 1 až 3 přes 100 m3</t>
  </si>
  <si>
    <t>-638701960</t>
  </si>
  <si>
    <t>Nakládání, skládání a překládání neulehlého výkopku nebo sypaniny strojně nakládání, množství přes 100 m3, z hornin třídy těžitelnosti I, skupiny 1 až 3</t>
  </si>
  <si>
    <t>ornice - pro odvoz na mezideponii</t>
  </si>
  <si>
    <t>490.90*0.2</t>
  </si>
  <si>
    <t>ornice - nakládání pro zpětné použití</t>
  </si>
  <si>
    <t>188.5*0.1</t>
  </si>
  <si>
    <t>výkopy pro těleso komunikace - pro odvoz na mezideponii</t>
  </si>
  <si>
    <t>pro rozvoz zeminy do náspů</t>
  </si>
  <si>
    <t>53</t>
  </si>
  <si>
    <t>Součet</t>
  </si>
  <si>
    <t>5</t>
  </si>
  <si>
    <t>162251102</t>
  </si>
  <si>
    <t>Vodorovné přemístění přes 20 do 50 m výkopku/sypaniny z horniny třídy těžitelnosti I skupiny 1 až 3</t>
  </si>
  <si>
    <t>724687957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</si>
  <si>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</si>
  <si>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ornice - odvoz na mezideponii</t>
  </si>
  <si>
    <t>490.9*0.2</t>
  </si>
  <si>
    <t>ornice - rozvoz pro zpětné použití</t>
  </si>
  <si>
    <t>výkopy pro těleso komunikace - odvoz na mezideponii</t>
  </si>
  <si>
    <t>rozvoz zeminy do náspů</t>
  </si>
  <si>
    <t>6</t>
  </si>
  <si>
    <t>171151103</t>
  </si>
  <si>
    <t>Uložení sypaniny z hornin soudržných do násypů zhutněných strojně</t>
  </si>
  <si>
    <t>2030976702</t>
  </si>
  <si>
    <t>Uložení sypanin do násypů strojně s rozprostřením sypaniny ve vrstvách a s hrubým urovnáním zhutněných z hornin soudržných jakékoliv třídy těžitelnosti</t>
  </si>
  <si>
    <t>7</t>
  </si>
  <si>
    <t>171152111</t>
  </si>
  <si>
    <t>Uložení sypaniny z hornin nesoudržných a sypkých do násypů zhutněných v aktivní zóně silnic a dálnic</t>
  </si>
  <si>
    <t>-948361577</t>
  </si>
  <si>
    <t>Uložení sypaniny do zhutněných násypů pro silnice, dálnice a letiště s rozprostřením sypaniny ve vrstvách, s hrubým urovnáním a uzavřením povrchu násypu z hornin nesoudržných sypkých v aktivní zóně</t>
  </si>
  <si>
    <t>134.12</t>
  </si>
  <si>
    <t>8</t>
  </si>
  <si>
    <t>M</t>
  </si>
  <si>
    <t>58344197</t>
  </si>
  <si>
    <t>štěrkodrť frakce 0/63</t>
  </si>
  <si>
    <t>t</t>
  </si>
  <si>
    <t>1558591115</t>
  </si>
  <si>
    <t>převod m3 na tuny</t>
  </si>
  <si>
    <t xml:space="preserve">134.12*1,69*1,1*1,03 </t>
  </si>
  <si>
    <t>9</t>
  </si>
  <si>
    <t>181152302</t>
  </si>
  <si>
    <t>Úprava pláně pro silnice a dálnice v zářezech se zhutněním</t>
  </si>
  <si>
    <t>1312867447</t>
  </si>
  <si>
    <t>Úprava pláně na stavbách silnic a dálnic strojně v zářezech mimo skalních se zhutněním</t>
  </si>
  <si>
    <t>319.9</t>
  </si>
  <si>
    <t>10</t>
  </si>
  <si>
    <t>171152501</t>
  </si>
  <si>
    <t>Zhutnění podloží z hornin soudržných nebo nesoudržných pod násypy</t>
  </si>
  <si>
    <t>-96231513</t>
  </si>
  <si>
    <t>Zhutnění podloží pod násypy z rostlé horniny třídy těžitelnosti I a II, skupiny 1 až 4 z hornin soudružných a nesoudržných</t>
  </si>
  <si>
    <t>11</t>
  </si>
  <si>
    <t>181351003</t>
  </si>
  <si>
    <t>Rozprostření ornice tl vrstvy do 200 mm pl do 100 m2 v rovině nebo ve svahu do 1:5 strojně</t>
  </si>
  <si>
    <t>1480263434</t>
  </si>
  <si>
    <t>Rozprostření a urovnání ornice v rovině nebo ve svahu sklonu do 1:5 strojně při souvislé ploše do 100 m2, tl. vrstvy do 200 mm</t>
  </si>
  <si>
    <t>78.7</t>
  </si>
  <si>
    <t>12</t>
  </si>
  <si>
    <t>181411121</t>
  </si>
  <si>
    <t>Založení lučního trávníku výsevem pl do 1000 m2 v rovině a ve svahu do 1:5</t>
  </si>
  <si>
    <t>-1224663149</t>
  </si>
  <si>
    <t>Založení trávníku na půdě předem připravené plochy do 1000 m2 výsevem včetně utažení lučního v rovině nebo na svahu do 1:5</t>
  </si>
  <si>
    <t>13</t>
  </si>
  <si>
    <t>00572472</t>
  </si>
  <si>
    <t>osivo směs travní krajinná-rovinná</t>
  </si>
  <si>
    <t>kg</t>
  </si>
  <si>
    <t>1885641075</t>
  </si>
  <si>
    <t>78,7*0,015 'Přepočtené koeficientem množství</t>
  </si>
  <si>
    <t>14</t>
  </si>
  <si>
    <t>182151111</t>
  </si>
  <si>
    <t>Svahování v zářezech v hornině třídy těžitelnosti I skupiny 1 až 3 strojně</t>
  </si>
  <si>
    <t>1519796903</t>
  </si>
  <si>
    <t>Svahování trvalých svahů do projektovaných profilů strojně s potřebným přemístěním výkopku při svahování v zářezech v hornině třídy těžitelnosti I, skupiny 1 až 3</t>
  </si>
  <si>
    <t>122.9</t>
  </si>
  <si>
    <t>182251101</t>
  </si>
  <si>
    <t>Svahování násypů strojně</t>
  </si>
  <si>
    <t>589934446</t>
  </si>
  <si>
    <t>Svahování trvalých svahů do projektovaných profilů strojně s potřebným přemístěním výkopku při svahování násypů v jakékoliv hornině</t>
  </si>
  <si>
    <t>48.9</t>
  </si>
  <si>
    <t>16</t>
  </si>
  <si>
    <t>182351123</t>
  </si>
  <si>
    <t>Rozprostření ornice pl přes 100 do 500 m2 ve svahu přes 1:5 tl vrstvy do 200 mm strojně</t>
  </si>
  <si>
    <t>-1366826379</t>
  </si>
  <si>
    <t>Rozprostření a urovnání ornice ve svahu sklonu přes 1:5 strojně při souvislé ploše přes 100 do 500 m2, tl. vrstvy do 200 mm</t>
  </si>
  <si>
    <t>109.8</t>
  </si>
  <si>
    <t>17</t>
  </si>
  <si>
    <t>181411122</t>
  </si>
  <si>
    <t>Založení lučního trávníku výsevem pl do 1000 m2 ve svahu přes 1:5 do 1:2</t>
  </si>
  <si>
    <t>2112286068</t>
  </si>
  <si>
    <t>Založení trávníku na půdě předem připravené plochy do 1000 m2 výsevem včetně utažení lučního na svahu přes 1:5 do 1:2</t>
  </si>
  <si>
    <t>18</t>
  </si>
  <si>
    <t>00572474</t>
  </si>
  <si>
    <t>osivo směs travní krajinná-svahová</t>
  </si>
  <si>
    <t>1976089822</t>
  </si>
  <si>
    <t>109,8*0,015 'Přepočtené koeficientem množství</t>
  </si>
  <si>
    <t>Zakládání</t>
  </si>
  <si>
    <t>19</t>
  </si>
  <si>
    <t>212752111</t>
  </si>
  <si>
    <t>Trativod z drenážních trubek korugovaných PE-HD SN 4 perforace 220° včetně lože otevřený výkop DN 100 pro liniové stavby</t>
  </si>
  <si>
    <t>481458066</t>
  </si>
  <si>
    <t>Trativody z drenážních trubek pro liniové stavby a komunikace se zřízením štěrkového lože pod trubky a s jejich obsypem v otevřeném výkopu trubka korugovaná sendvičová PE-HD SN 4 perforace 220° DN 100</t>
  </si>
  <si>
    <t>Komunikace pozemní</t>
  </si>
  <si>
    <t>20</t>
  </si>
  <si>
    <t>564761111</t>
  </si>
  <si>
    <t>Podklad z kameniva hrubého drceného vel. 32-63 mm plochy přes 100 m2 tl 200 mm</t>
  </si>
  <si>
    <t>-737702718</t>
  </si>
  <si>
    <t>Podklad nebo kryt z kameniva hrubého drceného vel. 32-63 mm s rozprostřením a zhutněním plochy přes 100 m2, po zhutnění tl. 200 mm</t>
  </si>
  <si>
    <t>plocha komunikace odměřena digitálně</t>
  </si>
  <si>
    <t>260.84</t>
  </si>
  <si>
    <t>564861111</t>
  </si>
  <si>
    <t>Podklad ze štěrkodrtě ŠD plochy přes 100 m2 tl 200 mm</t>
  </si>
  <si>
    <t>-546383828</t>
  </si>
  <si>
    <t>Podklad ze štěrkodrti ŠD s rozprostřením a zhutněním plochy přes 100 m2, po zhutnění tl. 200 mm</t>
  </si>
  <si>
    <t>22</t>
  </si>
  <si>
    <t>571907111</t>
  </si>
  <si>
    <t>Posyp krytu kamenivem drceným nebo těženým přes 30 do 35 kg/m2</t>
  </si>
  <si>
    <t>83820515</t>
  </si>
  <si>
    <t>Posyp podkladu nebo krytu s rozprostřením a zhutněním kamenivem drceným nebo těženým, v množství přes 30 do 35 kg/m2</t>
  </si>
  <si>
    <t>23</t>
  </si>
  <si>
    <t>596211210</t>
  </si>
  <si>
    <t>Kladení zámkové dlažby komunikací pro pěší ručně tl 80 mm skupiny A pl do 50 m2</t>
  </si>
  <si>
    <t>-1878521432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</si>
  <si>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</si>
  <si>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přírodní</t>
  </si>
  <si>
    <t>19.5*1.1</t>
  </si>
  <si>
    <t>slepecká</t>
  </si>
  <si>
    <t>2.4*1.1</t>
  </si>
  <si>
    <t>24</t>
  </si>
  <si>
    <t>M-001</t>
  </si>
  <si>
    <t>Zámková dlažba 200x100x80 mm přírodní</t>
  </si>
  <si>
    <t>VLASTNÍ</t>
  </si>
  <si>
    <t>-401330459</t>
  </si>
  <si>
    <t>Zámková dlažba 200x100x80 mm</t>
  </si>
  <si>
    <t>21,45*1,1 'Přepočtené koeficientem množství</t>
  </si>
  <si>
    <t>25</t>
  </si>
  <si>
    <t>M-002</t>
  </si>
  <si>
    <t>Zámková dlažba 200x100x80 mm slepecká</t>
  </si>
  <si>
    <t>-2068327264</t>
  </si>
  <si>
    <t>2,4*1,1 'Přepočtené koeficientem množství</t>
  </si>
  <si>
    <t>26</t>
  </si>
  <si>
    <t>R-001</t>
  </si>
  <si>
    <t>Rozebrání a obnovení dotčené části komunikace</t>
  </si>
  <si>
    <t>896965397</t>
  </si>
  <si>
    <t>P</t>
  </si>
  <si>
    <t>Poznámka k položce:
Rozebrání a obnovení dotčené části stávající konunikace, předpoklad v pruhu 0.30 - 0.50 m. Cca 50 % plochy tvoří asfaltový povrch, 50 % dlažba z žulových kostek. Přesná skladba podkladních vrstev není známa. Pro obnovení dlažby je možno použít původní očištěný materiál.
Součástí položky je dodávka veškerých potřebných prací a materiálů : např. řezání plochy silnice, odstranění původního povrchu, podkladní vrstvy, hutnění, zálivky atp.</t>
  </si>
  <si>
    <t>10.40 * 0.5</t>
  </si>
  <si>
    <t>Ostatní konstrukce a práce, bourání</t>
  </si>
  <si>
    <t>27</t>
  </si>
  <si>
    <t>914511111</t>
  </si>
  <si>
    <t>Montáž sloupku dopravních značek délky do 3,5 m s betonovým základem</t>
  </si>
  <si>
    <t>kus</t>
  </si>
  <si>
    <t>-3185112</t>
  </si>
  <si>
    <t>Montáž sloupku dopravních značek délky do 3,5 m do betonového základu</t>
  </si>
  <si>
    <t>28</t>
  </si>
  <si>
    <t>40445225</t>
  </si>
  <si>
    <t>sloupek pro dopravní značku Zn D 60mm v 3,5m</t>
  </si>
  <si>
    <t>-1662614142</t>
  </si>
  <si>
    <t>29</t>
  </si>
  <si>
    <t>40445617</t>
  </si>
  <si>
    <t>značky upravující přednost P7 500mm</t>
  </si>
  <si>
    <t>-1646867090</t>
  </si>
  <si>
    <t>30</t>
  </si>
  <si>
    <t>40445619</t>
  </si>
  <si>
    <t>zákazové, příkazové dopravní značky B1-B34, C1-15 500mm</t>
  </si>
  <si>
    <t>2046638487</t>
  </si>
  <si>
    <t>31</t>
  </si>
  <si>
    <t>40445650</t>
  </si>
  <si>
    <t>dodatkové tabulky E7, E12, E13 500x300mm</t>
  </si>
  <si>
    <t>226167450</t>
  </si>
  <si>
    <t>32</t>
  </si>
  <si>
    <t>916131213</t>
  </si>
  <si>
    <t>Osazení silničního obrubníku betonového stojatého s boční opěrou do lože z betonu prostého</t>
  </si>
  <si>
    <t>189513610</t>
  </si>
  <si>
    <t>Osazení silničního obrubníku betonového se zřízením lože, s vyplněním a zatřením spár cementovou maltou stojatého s boční opěrou z betonu prostého, do lože z betonu prostého</t>
  </si>
  <si>
    <t>délka silničních obrubníků 100*15*30 - odměřeno digitálně</t>
  </si>
  <si>
    <t>154.00</t>
  </si>
  <si>
    <t>délka silničních obrubníků 100*10*25 - odměřeno digitálně</t>
  </si>
  <si>
    <t>2.00*3.00</t>
  </si>
  <si>
    <t>33</t>
  </si>
  <si>
    <t>59217034</t>
  </si>
  <si>
    <t>obrubník betonový silniční 1000x150x300mm</t>
  </si>
  <si>
    <t>-670183927</t>
  </si>
  <si>
    <t>154*1,05 'Přepočtené koeficientem množství</t>
  </si>
  <si>
    <t>34</t>
  </si>
  <si>
    <t>59217017</t>
  </si>
  <si>
    <t>obrubník betonový chodníkový 1000x100x250mm</t>
  </si>
  <si>
    <t>-1638672280</t>
  </si>
  <si>
    <t>3*2</t>
  </si>
  <si>
    <t>6*1,05 'Přepočtené koeficientem množství</t>
  </si>
  <si>
    <t>35</t>
  </si>
  <si>
    <t>916241113</t>
  </si>
  <si>
    <t>Osazení obrubníku kamenného ležatého s boční opěrou do lože z betonu prostého</t>
  </si>
  <si>
    <t>387484589</t>
  </si>
  <si>
    <t>Osazení obrubníku kamenného se zřízením lože, s vyplněním a zatřením spár cementovou maltou ležatého s boční opěrou z betonu prostého, do lože z betonu prostého</t>
  </si>
  <si>
    <t>36</t>
  </si>
  <si>
    <t>916991121</t>
  </si>
  <si>
    <t>Lože pod obrubníky, krajníky nebo obruby z dlažebních kostek z betonu prostého</t>
  </si>
  <si>
    <t>2110963349</t>
  </si>
  <si>
    <t>Lože pod obrubníky, krajníky nebo obruby z dlažebních kostek z betonu prostého</t>
  </si>
  <si>
    <t>10.4*0.5*0.05</t>
  </si>
  <si>
    <t>37</t>
  </si>
  <si>
    <t>919726123</t>
  </si>
  <si>
    <t>Geotextilie pro ochranu, separaci a filtraci netkaná měrná hm přes 300 do 500 g/m2</t>
  </si>
  <si>
    <t>930855942</t>
  </si>
  <si>
    <t>Geotextilie netkaná pro ochranu, separaci nebo filtraci měrná hmotnost přes 300 do 500 g/m2</t>
  </si>
  <si>
    <t>Plocha geotextilie</t>
  </si>
  <si>
    <t>315.620</t>
  </si>
  <si>
    <t>38</t>
  </si>
  <si>
    <t>979024443</t>
  </si>
  <si>
    <t>Očištění vybouraných obrubníků a krajníků silničních</t>
  </si>
  <si>
    <t>1510368432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</si>
  <si>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</si>
  <si>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998</t>
  </si>
  <si>
    <t>Přesun hmot</t>
  </si>
  <si>
    <t>39</t>
  </si>
  <si>
    <t>998225111</t>
  </si>
  <si>
    <t>Přesun hmot pro pozemní komunikace s krytem z kamene, monolitickým betonovým nebo živičným</t>
  </si>
  <si>
    <t>212779709</t>
  </si>
  <si>
    <t>Přesun hmot pro komunikace s krytem z kameniva, monolitickým betonovým nebo živičným dopravní vzdálenost do 200 m jakékoliv délky objektu</t>
  </si>
  <si>
    <t>02 - Úprava a opevnění břehů</t>
  </si>
  <si>
    <t xml:space="preserve">    4 - Vodorovné konstrukce</t>
  </si>
  <si>
    <t>122151104</t>
  </si>
  <si>
    <t>Odkopávky a prokopávky nezapažené v hornině třídy těžitelnosti I skupiny 1 a 2 objem do 500 m3 strojně</t>
  </si>
  <si>
    <t>-1720308836</t>
  </si>
  <si>
    <t>Odkopávky a prokopávky nezapažené strojně v hornině třídy těžitelnosti I skupiny 1 a 2 přes 100 do 500 m3</t>
  </si>
  <si>
    <t>-1590948489</t>
  </si>
  <si>
    <t>výkopy - odvoz na mezideponii</t>
  </si>
  <si>
    <t>258.81</t>
  </si>
  <si>
    <t>rozvoz zeminy z mezideponie do náspů</t>
  </si>
  <si>
    <t>258.81+31.48</t>
  </si>
  <si>
    <t>696721594</t>
  </si>
  <si>
    <t>naložení zeminy z mezideponie pro rozvoz do náspů</t>
  </si>
  <si>
    <t>738551222</t>
  </si>
  <si>
    <t>181951112</t>
  </si>
  <si>
    <t>Úprava pláně v hornině třídy těžitelnosti I skupiny 1 až 3 se zhutněním strojně</t>
  </si>
  <si>
    <t>528072612</t>
  </si>
  <si>
    <t>Úprava pláně vyrovnáním výškových rozdílů strojně v hornině třídy těžitelnosti I, skupiny 1 až 3 se zhutněním</t>
  </si>
  <si>
    <t>Vodorovné konstrukce</t>
  </si>
  <si>
    <t>463212111</t>
  </si>
  <si>
    <t>Rovnanina z lomového kamene upraveného s vyklínováním spár úlomky kamene</t>
  </si>
  <si>
    <t>1896496929</t>
  </si>
  <si>
    <t>Rovnanina z lomového kamene upraveného, tříděného jakékoliv tloušťky rovnaniny s vyklínováním spár a dutin úlomky kamene</t>
  </si>
  <si>
    <t>plocha rovnaniny 235.91 m2 - odměřeno digitálně</t>
  </si>
  <si>
    <t>235.91*0.3</t>
  </si>
  <si>
    <t>457572111</t>
  </si>
  <si>
    <t>Filtrační vrstvy ze štěrkopísku se zhutněním frakce od 0 až 8 do 0 až 32 mm</t>
  </si>
  <si>
    <t>1637836005</t>
  </si>
  <si>
    <t>Filtrační vrstvy jakékoliv tloušťky a sklonu ze štěrkopísků se zhutněním do 10 pojezdů/m3, frakce od 0-8 do 0-32 mm</t>
  </si>
  <si>
    <t>lože pod rovnaninou na ploše 235.91</t>
  </si>
  <si>
    <t>235.91*0.1</t>
  </si>
  <si>
    <t>464531112</t>
  </si>
  <si>
    <t>Pohoz z hrubého drceného kamenivo zrno 63 až 125 mm z terénu</t>
  </si>
  <si>
    <t>1982741390</t>
  </si>
  <si>
    <t>Pohoz dna nebo svahů jakékoliv tloušťky z hrubého drceného kameniva, z terénu, frakce 63 - 125 mm</t>
  </si>
  <si>
    <t>plocha pohozu 152.68 - odměřeno digitálně</t>
  </si>
  <si>
    <t>152.68*0.3</t>
  </si>
  <si>
    <t>457971122</t>
  </si>
  <si>
    <t>Zřízení vrstvy z geotextilie o sklonu přes 10° do 35° š přes 3 do 7,5 m</t>
  </si>
  <si>
    <t>1370399555</t>
  </si>
  <si>
    <t>Zřízení vrstvy z geotextilie s přesahem bez připevnění k podkladu, s potřebným dočasným zatěžováním včetně zakotvení okraje o sklonu přes 10° do 35°, šířky geotextilie přes 3 do 7,5 m</t>
  </si>
  <si>
    <t>235.91</t>
  </si>
  <si>
    <t>69311270</t>
  </si>
  <si>
    <t>geotextilie netkaná separační, ochranná, filtrační, drenážní PES 400g/m2</t>
  </si>
  <si>
    <t>-822594448</t>
  </si>
  <si>
    <t>457979122</t>
  </si>
  <si>
    <t>Příplatek za připevnění geotextilie k podkladu o sklonu přes 10° do 35° 8 skob na 10 m2</t>
  </si>
  <si>
    <t>914914325</t>
  </si>
  <si>
    <t>Zřízení vrstvy z geotextilie s přesahem Příplatek k cenám za připevnění geotextilie k podkladu ocelovými skobami z betonářské oceli o sklonu přes 10° do 35°, při počtu skob na 10 m2 plochy přes 4 do 8 ks</t>
  </si>
  <si>
    <t>998332011</t>
  </si>
  <si>
    <t>Přesun hmot pro úpravy vodních toků a kanály</t>
  </si>
  <si>
    <t>1367393991</t>
  </si>
  <si>
    <t>Přesun hmot pro úpravy vodních toků a kanály, hráze rybníků apod. dopravní vzdálenost do 500 m</t>
  </si>
  <si>
    <t>03 - Přístup a kotevní prvky mola</t>
  </si>
  <si>
    <t xml:space="preserve">    3 - Svislé a kompletní konstrukce</t>
  </si>
  <si>
    <t>122151102</t>
  </si>
  <si>
    <t>Odkopávky a prokopávky nezapažené v hornině třídy těžitelnosti I skupiny 1 a 2 objem do 50 m3 strojně</t>
  </si>
  <si>
    <t>1161807633</t>
  </si>
  <si>
    <t>Odkopávky a prokopávky nezapažené strojně v hornině třídy těžitelnosti I skupiny 1 a 2 přes 20 do 50 m3</t>
  </si>
  <si>
    <t>Poznámka k položce:
Viz příloha D.1.3.1 : Technická zpráva, kapitola A.4</t>
  </si>
  <si>
    <t>Patky schodiště</t>
  </si>
  <si>
    <t>12.56</t>
  </si>
  <si>
    <t>Pilíře pacholat</t>
  </si>
  <si>
    <t>9.91</t>
  </si>
  <si>
    <t>-2022911489</t>
  </si>
  <si>
    <t>22.16</t>
  </si>
  <si>
    <t>10.53</t>
  </si>
  <si>
    <t>1351173976</t>
  </si>
  <si>
    <t>174151101</t>
  </si>
  <si>
    <t>Zásyp jam, šachet rýh nebo kolem objektů sypaninou se zhutněním</t>
  </si>
  <si>
    <t>-1473577119</t>
  </si>
  <si>
    <t>Zásyp sypaninou z jakékoliv horniny strojně s uložením výkopku ve vrstvách se zhutněním jam, šachet, rýh nebo kolem objektů v těchto vykopávkách</t>
  </si>
  <si>
    <t>8.97</t>
  </si>
  <si>
    <t>1.56</t>
  </si>
  <si>
    <t>226211111</t>
  </si>
  <si>
    <t>Vrty velkoprofilové svislé zapažené D přes 400 do 450 mm hl od 0 do 5 m hornina I</t>
  </si>
  <si>
    <t>344353094</t>
  </si>
  <si>
    <t>Velkoprofilové vrty náběrovým vrtáním svislé zapažené ocelovými pažnicemi průměru přes 400 do 450 mm, v hl od 0 do 5 m v hornině tř. I</t>
  </si>
  <si>
    <t>Poznámka k položce:
Včetně materiálu na pažnice. Průměr vrtu bude min 350, max. 400  mm.</t>
  </si>
  <si>
    <t>Piloty patek schodiště</t>
  </si>
  <si>
    <t>1.65*8*2</t>
  </si>
  <si>
    <t>Piloty nosníku vytažení mola</t>
  </si>
  <si>
    <t>Piloty pilířů pacholat</t>
  </si>
  <si>
    <t>1.65*5*2</t>
  </si>
  <si>
    <t>231112111</t>
  </si>
  <si>
    <t>Zřízení pilot svislých D přes 245 do 450 mm hl od 0 do 10 m bez vytažení pažnic z betonu železového</t>
  </si>
  <si>
    <t>-704300415</t>
  </si>
  <si>
    <t>Zřízení výplně pilot bez vytažení pažnic nezapažených nebo zapažených bentonitovou suspenzí svislých z betonu železového, v hl od 0 do 10 m, při průměru piloty přes 245 do 450 mm</t>
  </si>
  <si>
    <t>1.85*8*2</t>
  </si>
  <si>
    <t>1.85*5*2</t>
  </si>
  <si>
    <t>58933332</t>
  </si>
  <si>
    <t>beton C 30/37 XF3 kamenivo frakce 0/16</t>
  </si>
  <si>
    <t>-1693524797</t>
  </si>
  <si>
    <t>1.85*(3.14*(0.35/2)*(0.35/2))*8*2</t>
  </si>
  <si>
    <t>1.85*(3.14*(0.35/2)*(0.35/2))*5*2</t>
  </si>
  <si>
    <t>231611114</t>
  </si>
  <si>
    <t>Výztuž pilot betonovaných do země ocel z betonářské oceli 10 505</t>
  </si>
  <si>
    <t>-1511801336</t>
  </si>
  <si>
    <t>Výztuž pilot betonovaných do země z oceli 10 505 (R)</t>
  </si>
  <si>
    <t xml:space="preserve">šroubovice, průměr 10 mm </t>
  </si>
  <si>
    <t>9.00*0.617</t>
  </si>
  <si>
    <t>svislé pruty, průměr 12 mm</t>
  </si>
  <si>
    <t>2.10*0.890*5</t>
  </si>
  <si>
    <t>Mezisoučet</t>
  </si>
  <si>
    <t>Pro 42 ks pilot, s přepočtem na tuny</t>
  </si>
  <si>
    <t>(14.898*42)/1000</t>
  </si>
  <si>
    <t>274315223</t>
  </si>
  <si>
    <t>Základové pasy z betonu prostého C 12/15</t>
  </si>
  <si>
    <t>-1618098379</t>
  </si>
  <si>
    <t>Základové konstrukce z betonu pasy prostého bez zvýšených nároků na prostředí tř. C 12/15</t>
  </si>
  <si>
    <t>Poznámka k položce:
Podkladní beton tl. 100 mm.</t>
  </si>
  <si>
    <t>Patka schodiště čelní</t>
  </si>
  <si>
    <t>(0.10*(0.60+0.20)*(3.01+0.2))*1</t>
  </si>
  <si>
    <t>Patky schodiště ostatní</t>
  </si>
  <si>
    <t>(0.10*(0.60+0.20)*(1.86+0.20))*7</t>
  </si>
  <si>
    <t>(0.10*(0.50+0.20)*(0.50+0.20))*8*2</t>
  </si>
  <si>
    <t>Pilíře pacholat průměru 0.50 m</t>
  </si>
  <si>
    <t>(0.10*(0.50+0.20)*(0.50+0.20))*5*2</t>
  </si>
  <si>
    <t>Svislé a kompletní konstrukce</t>
  </si>
  <si>
    <t>321311116</t>
  </si>
  <si>
    <t>Konstrukce vodních staveb z betonu prostého mrazuvzdorného tř. C 30/37</t>
  </si>
  <si>
    <t>601070495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</si>
  <si>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</si>
  <si>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(0.85*0.60*3.01)*1</t>
  </si>
  <si>
    <t>(0.69*0.60*1.86)*7</t>
  </si>
  <si>
    <t>(0.90*(3.14*0.25*0.25))*5*2</t>
  </si>
  <si>
    <t>321351010</t>
  </si>
  <si>
    <t>Bednění konstrukcí vodních staveb rovinné - zřízení</t>
  </si>
  <si>
    <t>1651403619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</si>
  <si>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</si>
  <si>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((0.85*3.01)*2+(0.69*0.6)*2)*1</t>
  </si>
  <si>
    <t>((0.69*1.86)*2+(0.69*0.6)*2)*7</t>
  </si>
  <si>
    <t>321351020</t>
  </si>
  <si>
    <t>Bednění konstrukcí vodních staveb válcově zakřivené - zřízení</t>
  </si>
  <si>
    <t>177893978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</si>
  <si>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válcově zakřivených</t>
  </si>
  <si>
    <t>Pilíře pojezdu mola a pacholat průměru 0.50 m</t>
  </si>
  <si>
    <t>(0.90*(3.14*0.5))*(10+16)</t>
  </si>
  <si>
    <t>321352010</t>
  </si>
  <si>
    <t>Bednění konstrukcí vodních staveb rovinné - odstranění</t>
  </si>
  <si>
    <t>-1435154719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</si>
  <si>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</si>
  <si>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321352020</t>
  </si>
  <si>
    <t>Bednění konstrukcí vodních staveb válcově zakřivené - odstranění</t>
  </si>
  <si>
    <t>868439334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</si>
  <si>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válcově zakřivených</t>
  </si>
  <si>
    <t>321368211</t>
  </si>
  <si>
    <t>Výztuž železobetonových konstrukcí vodních staveb ze svařovaných sítí</t>
  </si>
  <si>
    <t>1677089540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</si>
  <si>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</si>
  <si>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Poznámka k položce:
Výztuž patek : KARI síť 100x100/8 mm, 25% na prořezy, ohyby a ztratné</t>
  </si>
  <si>
    <t>Patka schodiště čelní (m2 * 8 kg/m2)</t>
  </si>
  <si>
    <t>((2.70*2.92+0.33*2)*1*1.25*8)/1000</t>
  </si>
  <si>
    <t>((2.20*1.76+0.30*2)*7*1.25*8)/1000</t>
  </si>
  <si>
    <t>177207459</t>
  </si>
  <si>
    <t>Poznámka k položce:
Výztuž pilířů : KARI síť 100x100/8 mm, 25% na prořezy, ohyby a ztratné
Včetně nákladů na zaoblení výztuže do tvaru válce požaadovaného průměru</t>
  </si>
  <si>
    <t>Pilíře pojezdu mola + pilíře pacholat úvazu mola</t>
  </si>
  <si>
    <t>((1.26*0.8+0.13)*(16+10)*1.25*8)/1000</t>
  </si>
  <si>
    <t>998325011</t>
  </si>
  <si>
    <t>Přesun hmot pro objekty plavební</t>
  </si>
  <si>
    <t>892613923</t>
  </si>
  <si>
    <t>Přesun hmot pro objekty plavební dopravní vzdálenost do 500 m</t>
  </si>
  <si>
    <t>04 - Molo včetně příslušenství (není součástí veřejné zakázky)</t>
  </si>
  <si>
    <t>OST - Ostatní</t>
  </si>
  <si>
    <t>OST</t>
  </si>
  <si>
    <t>Ostatní</t>
  </si>
  <si>
    <t>R</t>
  </si>
  <si>
    <t>Stavební objekt není součástí veřejné zakázky</t>
  </si>
  <si>
    <t>kpl</t>
  </si>
  <si>
    <t>512</t>
  </si>
  <si>
    <t>459798970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</si>
  <si>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</si>
  <si>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</si>
  <si>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</si>
  <si>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</si>
  <si>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</si>
  <si>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</si>
  <si>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</si>
  <si>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</si>
  <si>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</si>
  <si>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</si>
  <si>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</si>
  <si>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</si>
  <si>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</si>
  <si>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1836836511</t>
  </si>
  <si>
    <t xml:space="preserve">Poznámka k položce:
Průběžné vytyčení stavby, záborů a kontrolní měření stavby odborně způsobilou osobou v oboru zeměměřictví a zpracování souvisejících protokolů.   </t>
  </si>
  <si>
    <t>012303000</t>
  </si>
  <si>
    <t>Geodetické práce po výstavbě</t>
  </si>
  <si>
    <t>1995818742</t>
  </si>
  <si>
    <t xml:space="preserve">Poznámka k položce:
Zajištění veškerých geodetických prací a potřebných geodetických podkladů odborně způsobilou osobou v oboru zeměměřictví pro účely zpracování dokumentace skutečného provedení a pro kolaudaci stavby (3 paré + 1 v elektronické formě).   </t>
  </si>
  <si>
    <t>013254000</t>
  </si>
  <si>
    <t>Dokumentace skutečného provedení stavby</t>
  </si>
  <si>
    <t>-1823603899</t>
  </si>
  <si>
    <t xml:space="preserve">Poznámka k položce:
Zpracování a předání dokumentace skutečného provedení stavby (3paré + 1 v elektronické formě) objednateli a zaměření skutečného provedení stavby – geodetická část dokumentace ((3paré + 1 v elektronické formě), v rozsahu odpovídajícím příslušným právním předpisům. 
Pořízení fotodokumentace stavby.   </t>
  </si>
  <si>
    <t>VRN2</t>
  </si>
  <si>
    <t>Příprava staveniště</t>
  </si>
  <si>
    <t>VRN2-001</t>
  </si>
  <si>
    <t>Zřízení a odstranění příjezdů na staveniště a dočasných sjezdů do koryta</t>
  </si>
  <si>
    <t>-2102939374</t>
  </si>
  <si>
    <t>Zřízení a odstranění příjezdů na staveniště a dočasných sjezdů do prostoru nádrže</t>
  </si>
  <si>
    <t xml:space="preserve">Poznámka k položce:
Součástí položky je:
- Náklady na zřízení příjezdů na staveniště a sjezdy k nádrži, vč. následného uvedení do původního stavu
- Předpokládá se využití místní přebytečné zeminy z výkopku, položka zahrnuje nasypání, odtěžení a naložení zemního materiálu. 
</t>
  </si>
  <si>
    <t>VRN2-002</t>
  </si>
  <si>
    <t xml:space="preserve">Ochrana krajnice místní komunikace   </t>
  </si>
  <si>
    <t>1563023735</t>
  </si>
  <si>
    <t>Poznámka k položce:
Z důvodu těsné blízkosti a návaznosti stávající komunikacena staveniště navrhuje PD ochranu krajnice této komunikace při realizaci stavby (například přasypáním a  překrytím ocelovými plechy).
- ochrana komunikace je přednostně uvažována v úseku nájezdu na staveniště (dle potřeby zhotovitele)
- ochrana komunikace bude řešena překrytím ocelovými plechy na příp. geotextílií nebo obdobným tech. řešením dle zhotovitele stavby
- tech. řešení bude předem odsouhlaseno investorem stavby</t>
  </si>
  <si>
    <t>VRN3</t>
  </si>
  <si>
    <t>Zařízení staveniště</t>
  </si>
  <si>
    <t>030001000</t>
  </si>
  <si>
    <t>-1780485685</t>
  </si>
  <si>
    <t xml:space="preserve">Poznámka k položce:
Součástí položky je:
Zajištění a zabezpečení staveniště vč.mobilního oplocení, zřízení a likvidace zařízení staveniště, včetně případných přípojek, přístupů, skládek, deponií apod. Cena zahrnuje také přípravné práce pro zařízení staveniště např. sejmutí a rozprostření ornice v případě pozemků pod ochrannou ZPF.   </t>
  </si>
  <si>
    <t>034303000</t>
  </si>
  <si>
    <t>Dopravní značení na staveništi</t>
  </si>
  <si>
    <t>-2121044551</t>
  </si>
  <si>
    <t>Poznámka k položce:
Zajištění přechodného dopravního značení a to v rozsahu nezbytném pro řádné a bezpečné provádění stavby.
Osazení, kontrola, údržba, odstranění dopravního značení - viz příloha C.4.2.</t>
  </si>
  <si>
    <t>034503000</t>
  </si>
  <si>
    <t>Informační tabule na staveništi</t>
  </si>
  <si>
    <t>…</t>
  </si>
  <si>
    <t>-245104756</t>
  </si>
  <si>
    <t xml:space="preserve">Poznámka k položce:
Součástí položky je dodávka a montáž informační tabule umístěné na viditelném místě u vstupu na staveniště, s uvedením následujících údajů:
- Název stavby, zhotovitel stavby, investor stavby, uvedení dotačního titulu, cena stavby, termín zahájení a dokončení stavby, č.j. stavebního povolení atd.
- Zajištění umístění štítku o povolení stavby
- Zajištění umístění stejnopisu oznámení o zahájení prací oblastnímu inspektorátu práce
Informační tabule bude provedena z PVC, velikost tabule cca 1,0 m * 0,8 m (šířka * výška) a uchycena na dřevěném rámu.   </t>
  </si>
  <si>
    <t>VRN3-001</t>
  </si>
  <si>
    <t>Ochrana stromů v blízkosti stavby</t>
  </si>
  <si>
    <t>ks</t>
  </si>
  <si>
    <t>1422066524</t>
  </si>
  <si>
    <t>Poznámka k položce:
Provedení opatření k dočasné ochraně vzrostlých stromů, které by mohly být činností na stavbě ohroženy či poškozeny, a to obandážováním geotextilií a dřevěnými latěmi v. 2,0 m vč. ovázání, předpoklad 2 ks stromů.</t>
  </si>
  <si>
    <t>VRN3-002</t>
  </si>
  <si>
    <t xml:space="preserve">Průběžné denní čištění dočasně dotčených povrchů komunikací   </t>
  </si>
  <si>
    <t>-138409717</t>
  </si>
  <si>
    <t>VRN4</t>
  </si>
  <si>
    <t>Inženýrská činnost</t>
  </si>
  <si>
    <t>042503000</t>
  </si>
  <si>
    <t>Plán BOZP na staveništi</t>
  </si>
  <si>
    <t>1006667251</t>
  </si>
  <si>
    <t>Plán BOZP na staveništi, včetně zajištění koordinátora BOZP</t>
  </si>
  <si>
    <t>Poznámka k položce:
Součástí položky je:
- zpracování (aktualizace) plánu BOZP
- zajištění povinností dle zákona č. 309/2006 Sb.: provedení případných opatření, vyplývajících z plánu bezpečnosti a ochrany zdraví při práci na staveništi a nutná součinnost dle pokynů při objednatelem stanoveného koordinátora bezpečnosti a ochrany zdraví při práci na staveništi, platí pro celou stavbu</t>
  </si>
  <si>
    <t>VRN4-001</t>
  </si>
  <si>
    <t xml:space="preserve">Zpracování havarijního plánu včetně provedení opatření z něj vyplývajících  </t>
  </si>
  <si>
    <t>823530865</t>
  </si>
  <si>
    <t xml:space="preserve">Poznámka k položce:
Součástí položky je havarijní plán a provedení opatření, instalace a zabezpečení norné stěny v nádrži pod realizovanou stavbou, apod.   </t>
  </si>
  <si>
    <t>VRN4-003</t>
  </si>
  <si>
    <t xml:space="preserve">Zajištění geologa stavby (geotechnika)   </t>
  </si>
  <si>
    <t>-1278510255</t>
  </si>
  <si>
    <t>Poznámka k položce:
Zajištění činnosti geologa (geotechnika) na výzvu objednatele pro posouzení únosnosti základové spáry a upravené pláně SO 01 včetně vyhotovení a předání protokolu objednateli. Nutno počítat s vícenásobnou účastí.</t>
  </si>
  <si>
    <t>VRN4-004</t>
  </si>
  <si>
    <t xml:space="preserve">Vytyčení inženýrských sítí, aktualizace vyjádření, kopané sondy   </t>
  </si>
  <si>
    <t>1487816789</t>
  </si>
  <si>
    <t xml:space="preserve">Poznámka k položce:
Vytyčení inženýrských sítí a zařízení včetně zajištění případné aktualizace vyjádření správců sítí, která pozbudou platnosti v období mezi předáním staveniště a vytyčením sítí. Zajištění všech nezbytných opatření, mj. případně provedení kopaných sond, jimiž bude předejito porušení jakékoliv inženýrské sítě během výstavby.  </t>
  </si>
  <si>
    <t>VRN4-005</t>
  </si>
  <si>
    <t xml:space="preserve">Průkazní a kontrolní zkoušky betonu </t>
  </si>
  <si>
    <t>1142844978</t>
  </si>
  <si>
    <t xml:space="preserve">Poznámka k položce:
Součástí položky je:, Zajištění a provedení 2x kompletní sady průkazních zkoušek betonu pro posouzení kvality dle ČSN EN 206-1 a ČSN 73 1322 v platném znění akreditovanou laboratoří včetně předání protokolů.
Jedna sada bude obsahovat:
- stanovení konzistence sednutím kužele - ČSN EN 12350 - 2,
- stanovení obsahu vzduchu - ČSN EN 12350 - 7,
- stanovení objemové hmotnosti ztvrdlého betonu - ČSN EN 12390 - 7 (min. 3 kostky),
- stanovení pevnosti v tlaku zkušebních těles - ČSN EN 12390 - 3 (min. 3 kostky),
- stanovení hloubky průsaku tlakovou vodou - ČSN EN 12390 - 8 (min. 3 kostky),
- stanovení mrazuvzdornosti betonu T 100 dle ČSN 73 1322 (min. 6 trámců).
Odběry vzorků akreditovanou laboratoří betonu budou prováděny na pokyn investora a za jeho přítomnosti.  </t>
  </si>
  <si>
    <t xml:space="preserve">Zajištění a provedení 2x kompletní sady </t>
  </si>
  <si>
    <t xml:space="preserve">průkazních zkoušek betonu pro posouzení kvality  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</si>
</sst>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16/19/3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Molo Žermanice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Soběšovice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28. 1. 2020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Povodí Odry, státní podnik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LINEPLAN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Ing. Marek Boháč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Příjezdná účelová ko...'!J30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'01 - Příjezdná účelová ko...'!P122</f>
        <v>0</v>
      </c>
      <c r="AV95" s="129">
        <f>'01 - Příjezdná účelová ko...'!J33</f>
        <v>0</v>
      </c>
      <c r="AW95" s="129">
        <f>'01 - Příjezdná účelová ko...'!J34</f>
        <v>0</v>
      </c>
      <c r="AX95" s="129">
        <f>'01 - Příjezdná účelová ko...'!J35</f>
        <v>0</v>
      </c>
      <c r="AY95" s="129">
        <f>'01 - Příjezdná účelová ko...'!J36</f>
        <v>0</v>
      </c>
      <c r="AZ95" s="129">
        <f>'01 - Příjezdná účelová ko...'!F33</f>
        <v>0</v>
      </c>
      <c r="BA95" s="129">
        <f>'01 - Příjezdná účelová ko...'!F34</f>
        <v>0</v>
      </c>
      <c r="BB95" s="129">
        <f>'01 - Příjezdná účelová ko...'!F35</f>
        <v>0</v>
      </c>
      <c r="BC95" s="129">
        <f>'01 - Příjezdná účelová ko...'!F36</f>
        <v>0</v>
      </c>
      <c r="BD95" s="131">
        <f>'01 - Příjezdná účelová ko...'!F37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Úprava a opevnění břehů'!J30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'02 - Úprava a opevnění břehů'!P120</f>
        <v>0</v>
      </c>
      <c r="AV96" s="129">
        <f>'02 - Úprava a opevnění břehů'!J33</f>
        <v>0</v>
      </c>
      <c r="AW96" s="129">
        <f>'02 - Úprava a opevnění břehů'!J34</f>
        <v>0</v>
      </c>
      <c r="AX96" s="129">
        <f>'02 - Úprava a opevnění břehů'!J35</f>
        <v>0</v>
      </c>
      <c r="AY96" s="129">
        <f>'02 - Úprava a opevnění břehů'!J36</f>
        <v>0</v>
      </c>
      <c r="AZ96" s="129">
        <f>'02 - Úprava a opevnění břehů'!F33</f>
        <v>0</v>
      </c>
      <c r="BA96" s="129">
        <f>'02 - Úprava a opevnění břehů'!F34</f>
        <v>0</v>
      </c>
      <c r="BB96" s="129">
        <f>'02 - Úprava a opevnění břehů'!F35</f>
        <v>0</v>
      </c>
      <c r="BC96" s="129">
        <f>'02 - Úprava a opevnění břehů'!F36</f>
        <v>0</v>
      </c>
      <c r="BD96" s="131">
        <f>'02 - Úprava a opevnění břehů'!F37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Přístup a kotevní pr...'!J30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28">
        <v>0</v>
      </c>
      <c r="AT97" s="129">
        <f>ROUND(SUM(AV97:AW97),2)</f>
        <v>0</v>
      </c>
      <c r="AU97" s="130">
        <f>'03 - Přístup a kotevní pr...'!P121</f>
        <v>0</v>
      </c>
      <c r="AV97" s="129">
        <f>'03 - Přístup a kotevní pr...'!J33</f>
        <v>0</v>
      </c>
      <c r="AW97" s="129">
        <f>'03 - Přístup a kotevní pr...'!J34</f>
        <v>0</v>
      </c>
      <c r="AX97" s="129">
        <f>'03 - Přístup a kotevní pr...'!J35</f>
        <v>0</v>
      </c>
      <c r="AY97" s="129">
        <f>'03 - Přístup a kotevní pr...'!J36</f>
        <v>0</v>
      </c>
      <c r="AZ97" s="129">
        <f>'03 - Přístup a kotevní pr...'!F33</f>
        <v>0</v>
      </c>
      <c r="BA97" s="129">
        <f>'03 - Přístup a kotevní pr...'!F34</f>
        <v>0</v>
      </c>
      <c r="BB97" s="129">
        <f>'03 - Přístup a kotevní pr...'!F35</f>
        <v>0</v>
      </c>
      <c r="BC97" s="129">
        <f>'03 - Přístup a kotevní pr...'!F36</f>
        <v>0</v>
      </c>
      <c r="BD97" s="131">
        <f>'03 - Přístup a kotevní pr...'!F37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91" s="7" customFormat="1" ht="24.75" customHeight="1">
      <c r="A98" s="120" t="s">
        <v>82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'04 - Molo včetně přísluše...'!J30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85</v>
      </c>
      <c r="AR98" s="127"/>
      <c r="AS98" s="128">
        <v>0</v>
      </c>
      <c r="AT98" s="129">
        <f>ROUND(SUM(AV98:AW98),2)</f>
        <v>0</v>
      </c>
      <c r="AU98" s="130">
        <f>'04 - Molo včetně přísluše...'!P117</f>
        <v>0</v>
      </c>
      <c r="AV98" s="129">
        <f>'04 - Molo včetně přísluše...'!J33</f>
        <v>0</v>
      </c>
      <c r="AW98" s="129">
        <f>'04 - Molo včetně přísluše...'!J34</f>
        <v>0</v>
      </c>
      <c r="AX98" s="129">
        <f>'04 - Molo včetně přísluše...'!J35</f>
        <v>0</v>
      </c>
      <c r="AY98" s="129">
        <f>'04 - Molo včetně přísluše...'!J36</f>
        <v>0</v>
      </c>
      <c r="AZ98" s="129">
        <f>'04 - Molo včetně přísluše...'!F33</f>
        <v>0</v>
      </c>
      <c r="BA98" s="129">
        <f>'04 - Molo včetně přísluše...'!F34</f>
        <v>0</v>
      </c>
      <c r="BB98" s="129">
        <f>'04 - Molo včetně přísluše...'!F35</f>
        <v>0</v>
      </c>
      <c r="BC98" s="129">
        <f>'04 - Molo včetně přísluše...'!F36</f>
        <v>0</v>
      </c>
      <c r="BD98" s="131">
        <f>'04 - Molo včetně přísluše...'!F37</f>
        <v>0</v>
      </c>
      <c r="BE98" s="7"/>
      <c r="BT98" s="132" t="s">
        <v>86</v>
      </c>
      <c r="BV98" s="132" t="s">
        <v>80</v>
      </c>
      <c r="BW98" s="132" t="s">
        <v>97</v>
      </c>
      <c r="BX98" s="132" t="s">
        <v>5</v>
      </c>
      <c r="CL98" s="132" t="s">
        <v>1</v>
      </c>
      <c r="CM98" s="132" t="s">
        <v>88</v>
      </c>
    </row>
    <row r="99" spans="1:91" s="7" customFormat="1" ht="16.5" customHeight="1">
      <c r="A99" s="120" t="s">
        <v>82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'VON - Vedlejší a ostatní 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85</v>
      </c>
      <c r="AR99" s="127"/>
      <c r="AS99" s="133">
        <v>0</v>
      </c>
      <c r="AT99" s="134">
        <f>ROUND(SUM(AV99:AW99),2)</f>
        <v>0</v>
      </c>
      <c r="AU99" s="135">
        <f>'VON - Vedlejší a ostatní ...'!P121</f>
        <v>0</v>
      </c>
      <c r="AV99" s="134">
        <f>'VON - Vedlejší a ostatní ...'!J33</f>
        <v>0</v>
      </c>
      <c r="AW99" s="134">
        <f>'VON - Vedlejší a ostatní ...'!J34</f>
        <v>0</v>
      </c>
      <c r="AX99" s="134">
        <f>'VON - Vedlejší a ostatní ...'!J35</f>
        <v>0</v>
      </c>
      <c r="AY99" s="134">
        <f>'VON - Vedlejší a ostatní ...'!J36</f>
        <v>0</v>
      </c>
      <c r="AZ99" s="134">
        <f>'VON - Vedlejší a ostatní ...'!F33</f>
        <v>0</v>
      </c>
      <c r="BA99" s="134">
        <f>'VON - Vedlejší a ostatní ...'!F34</f>
        <v>0</v>
      </c>
      <c r="BB99" s="134">
        <f>'VON - Vedlejší a ostatní ...'!F35</f>
        <v>0</v>
      </c>
      <c r="BC99" s="134">
        <f>'VON - Vedlejší a ostatní ...'!F36</f>
        <v>0</v>
      </c>
      <c r="BD99" s="136">
        <f>'VON - Vedlejší a ostatní ...'!F37</f>
        <v>0</v>
      </c>
      <c r="BE99" s="7"/>
      <c r="BT99" s="132" t="s">
        <v>86</v>
      </c>
      <c r="BV99" s="132" t="s">
        <v>80</v>
      </c>
      <c r="BW99" s="132" t="s">
        <v>100</v>
      </c>
      <c r="BX99" s="132" t="s">
        <v>5</v>
      </c>
      <c r="CL99" s="132" t="s">
        <v>1</v>
      </c>
      <c r="CM99" s="132" t="s">
        <v>88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Příjezdná účelová ko...'!C2" display="/"/>
    <hyperlink ref="A96" location="'02 - Úprava a opevnění břehů'!C2" display="/"/>
    <hyperlink ref="A97" location="'03 - Přístup a kotevní pr...'!C2" display="/"/>
    <hyperlink ref="A98" location="'04 - Molo včetně přísluše...'!C2" display="/"/>
    <hyperlink ref="A9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Molo Žermanice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28. 1. 2020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36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33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ROUND((SUM(BE122:BE266)),2)</f>
        <v>0</v>
      </c>
      <c r="G33" s="39"/>
      <c r="H33" s="39"/>
      <c r="I33" s="156">
        <v>0.21</v>
      </c>
      <c r="J33" s="155">
        <f>ROUND(((SUM(BE122:BE266))*I33),2)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ROUND((SUM(BF122:BF266)),2)</f>
        <v>0</v>
      </c>
      <c r="G34" s="39"/>
      <c r="H34" s="39"/>
      <c r="I34" s="156">
        <v>0.15</v>
      </c>
      <c r="J34" s="155">
        <f>ROUND(((SUM(BF122:BF266))*I34),2)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ROUND((SUM(BG122:BG266)),2)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ROUND((SUM(BH122:BH266)),2)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ROUND((SUM(BI122:BI266)),2)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Molo Žermanice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Příjezdná účelová komunikace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Soběšovice</v>
      </c>
      <c r="G89" s="41"/>
      <c r="H89" s="41"/>
      <c r="I89" s="33" t="s">
        <v>22</v>
      </c>
      <c r="J89" s="80" t="str">
        <f>IF(J12="","",J12)</f>
        <v>28. 1. 2020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Povodí Odry, státní podnik</v>
      </c>
      <c r="G91" s="41"/>
      <c r="H91" s="41"/>
      <c r="I91" s="33" t="s">
        <v>31</v>
      </c>
      <c r="J91" s="37" t="str">
        <f>E21</f>
        <v>Ing. Marek Boháč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LINEPLAN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111</v>
      </c>
      <c r="E99" s="189"/>
      <c r="F99" s="189"/>
      <c r="G99" s="189"/>
      <c r="H99" s="189"/>
      <c r="I99" s="189"/>
      <c r="J99" s="190">
        <f>J195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112</v>
      </c>
      <c r="E100" s="189"/>
      <c r="F100" s="189"/>
      <c r="G100" s="189"/>
      <c r="H100" s="189"/>
      <c r="I100" s="189"/>
      <c r="J100" s="190">
        <f>J198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113</v>
      </c>
      <c r="E101" s="189"/>
      <c r="F101" s="189"/>
      <c r="G101" s="189"/>
      <c r="H101" s="189"/>
      <c r="I101" s="189"/>
      <c r="J101" s="190">
        <f>J224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114</v>
      </c>
      <c r="E102" s="189"/>
      <c r="F102" s="189"/>
      <c r="G102" s="189"/>
      <c r="H102" s="189"/>
      <c r="I102" s="189"/>
      <c r="J102" s="190">
        <f>J264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115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Molo Žermanice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01 - Příjezdná účelová komunikace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Soběšovice</v>
      </c>
      <c r="G116" s="41"/>
      <c r="H116" s="41"/>
      <c r="I116" s="33" t="s">
        <v>22</v>
      </c>
      <c r="J116" s="80" t="str">
        <f>IF(J12="","",J12)</f>
        <v>28. 1. 2020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Povodí Odry, státní podnik</v>
      </c>
      <c r="G118" s="41"/>
      <c r="H118" s="41"/>
      <c r="I118" s="33" t="s">
        <v>31</v>
      </c>
      <c r="J118" s="37" t="str">
        <f>E21</f>
        <v>Ing. Marek Boháč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29</v>
      </c>
      <c r="D119" s="41"/>
      <c r="E119" s="41"/>
      <c r="F119" s="28" t="str">
        <f>IF(E18="","",E18)</f>
        <v>Vyplň údaj</v>
      </c>
      <c r="G119" s="41"/>
      <c r="H119" s="41"/>
      <c r="I119" s="33" t="s">
        <v>35</v>
      </c>
      <c r="J119" s="37" t="str">
        <f>E24</f>
        <v>LINEPLAN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116</v>
      </c>
      <c r="D121" s="195" t="s">
        <v>63</v>
      </c>
      <c r="E121" s="195" t="s">
        <v>59</v>
      </c>
      <c r="F121" s="195" t="s">
        <v>60</v>
      </c>
      <c r="G121" s="195" t="s">
        <v>117</v>
      </c>
      <c r="H121" s="195" t="s">
        <v>118</v>
      </c>
      <c r="I121" s="195" t="s">
        <v>119</v>
      </c>
      <c r="J121" s="195" t="s">
        <v>106</v>
      </c>
      <c r="K121" s="196" t="s">
        <v>120</v>
      </c>
      <c r="L121" s="197"/>
      <c r="M121" s="101" t="s">
        <v>1</v>
      </c>
      <c r="N121" s="102" t="s">
        <v>42</v>
      </c>
      <c r="O121" s="102" t="s">
        <v>121</v>
      </c>
      <c r="P121" s="102" t="s">
        <v>122</v>
      </c>
      <c r="Q121" s="102" t="s">
        <v>123</v>
      </c>
      <c r="R121" s="102" t="s">
        <v>124</v>
      </c>
      <c r="S121" s="102" t="s">
        <v>125</v>
      </c>
      <c r="T121" s="103" t="s">
        <v>126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127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317.00676999</v>
      </c>
      <c r="S122" s="105"/>
      <c r="T122" s="201">
        <f>T123</f>
        <v>2.132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77</v>
      </c>
      <c r="AU122" s="18" t="s">
        <v>108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77</v>
      </c>
      <c r="E123" s="206" t="s">
        <v>128</v>
      </c>
      <c r="F123" s="206" t="s">
        <v>129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P124+P195+P198+P224+P264</f>
        <v>0</v>
      </c>
      <c r="Q123" s="211"/>
      <c r="R123" s="212">
        <f>R124+R195+R198+R224+R264</f>
        <v>317.00676999</v>
      </c>
      <c r="S123" s="211"/>
      <c r="T123" s="213">
        <f>T124+T195+T198+T224+T264</f>
        <v>2.132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78</v>
      </c>
      <c r="AY123" s="214" t="s">
        <v>130</v>
      </c>
      <c r="BK123" s="216">
        <f>BK124+BK195+BK198+BK224+BK264</f>
        <v>0</v>
      </c>
    </row>
    <row r="124" spans="1:63" s="12" customFormat="1" ht="22.8" customHeight="1">
      <c r="A124" s="12"/>
      <c r="B124" s="203"/>
      <c r="C124" s="204"/>
      <c r="D124" s="205" t="s">
        <v>77</v>
      </c>
      <c r="E124" s="217" t="s">
        <v>86</v>
      </c>
      <c r="F124" s="217" t="s">
        <v>131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SUM(P125:P194)</f>
        <v>0</v>
      </c>
      <c r="Q124" s="211"/>
      <c r="R124" s="212">
        <f>SUM(R125:R194)</f>
        <v>256.811828</v>
      </c>
      <c r="S124" s="211"/>
      <c r="T124" s="213">
        <f>SUM(T125:T194)</f>
        <v>2.132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86</v>
      </c>
      <c r="AT124" s="215" t="s">
        <v>77</v>
      </c>
      <c r="AU124" s="215" t="s">
        <v>86</v>
      </c>
      <c r="AY124" s="214" t="s">
        <v>130</v>
      </c>
      <c r="BK124" s="216">
        <f>SUM(BK125:BK194)</f>
        <v>0</v>
      </c>
    </row>
    <row r="125" spans="1:65" s="2" customFormat="1" ht="16.5" customHeight="1">
      <c r="A125" s="39"/>
      <c r="B125" s="40"/>
      <c r="C125" s="219" t="s">
        <v>86</v>
      </c>
      <c r="D125" s="219" t="s">
        <v>132</v>
      </c>
      <c r="E125" s="220" t="s">
        <v>133</v>
      </c>
      <c r="F125" s="221" t="s">
        <v>134</v>
      </c>
      <c r="G125" s="222" t="s">
        <v>135</v>
      </c>
      <c r="H125" s="223">
        <v>10.4</v>
      </c>
      <c r="I125" s="224"/>
      <c r="J125" s="225">
        <f>ROUND(I125*H125,2)</f>
        <v>0</v>
      </c>
      <c r="K125" s="221" t="s">
        <v>136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0.205</v>
      </c>
      <c r="T125" s="229">
        <f>S125*H125</f>
        <v>2.132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137</v>
      </c>
      <c r="AT125" s="230" t="s">
        <v>132</v>
      </c>
      <c r="AU125" s="230" t="s">
        <v>88</v>
      </c>
      <c r="AY125" s="18" t="s">
        <v>130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137</v>
      </c>
      <c r="BM125" s="230" t="s">
        <v>138</v>
      </c>
    </row>
    <row r="126" spans="1:47" s="2" customFormat="1" ht="12">
      <c r="A126" s="39"/>
      <c r="B126" s="40"/>
      <c r="C126" s="41"/>
      <c r="D126" s="232" t="s">
        <v>139</v>
      </c>
      <c r="E126" s="41"/>
      <c r="F126" s="233" t="s">
        <v>140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139</v>
      </c>
      <c r="AU126" s="18" t="s">
        <v>88</v>
      </c>
    </row>
    <row r="127" spans="1:51" s="13" customFormat="1" ht="12">
      <c r="A127" s="13"/>
      <c r="B127" s="237"/>
      <c r="C127" s="238"/>
      <c r="D127" s="232" t="s">
        <v>141</v>
      </c>
      <c r="E127" s="239" t="s">
        <v>1</v>
      </c>
      <c r="F127" s="240" t="s">
        <v>142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141</v>
      </c>
      <c r="AU127" s="246" t="s">
        <v>88</v>
      </c>
      <c r="AV127" s="13" t="s">
        <v>86</v>
      </c>
      <c r="AW127" s="13" t="s">
        <v>34</v>
      </c>
      <c r="AX127" s="13" t="s">
        <v>78</v>
      </c>
      <c r="AY127" s="246" t="s">
        <v>130</v>
      </c>
    </row>
    <row r="128" spans="1:51" s="14" customFormat="1" ht="12">
      <c r="A128" s="14"/>
      <c r="B128" s="247"/>
      <c r="C128" s="248"/>
      <c r="D128" s="232" t="s">
        <v>141</v>
      </c>
      <c r="E128" s="249" t="s">
        <v>1</v>
      </c>
      <c r="F128" s="250" t="s">
        <v>143</v>
      </c>
      <c r="G128" s="248"/>
      <c r="H128" s="251">
        <v>10.4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141</v>
      </c>
      <c r="AU128" s="257" t="s">
        <v>88</v>
      </c>
      <c r="AV128" s="14" t="s">
        <v>88</v>
      </c>
      <c r="AW128" s="14" t="s">
        <v>34</v>
      </c>
      <c r="AX128" s="14" t="s">
        <v>86</v>
      </c>
      <c r="AY128" s="257" t="s">
        <v>130</v>
      </c>
    </row>
    <row r="129" spans="1:65" s="2" customFormat="1" ht="24.15" customHeight="1">
      <c r="A129" s="39"/>
      <c r="B129" s="40"/>
      <c r="C129" s="219" t="s">
        <v>88</v>
      </c>
      <c r="D129" s="219" t="s">
        <v>132</v>
      </c>
      <c r="E129" s="220" t="s">
        <v>144</v>
      </c>
      <c r="F129" s="221" t="s">
        <v>145</v>
      </c>
      <c r="G129" s="222" t="s">
        <v>146</v>
      </c>
      <c r="H129" s="223">
        <v>490.9</v>
      </c>
      <c r="I129" s="224"/>
      <c r="J129" s="225">
        <f>ROUND(I129*H129,2)</f>
        <v>0</v>
      </c>
      <c r="K129" s="221" t="s">
        <v>136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137</v>
      </c>
      <c r="AT129" s="230" t="s">
        <v>132</v>
      </c>
      <c r="AU129" s="230" t="s">
        <v>88</v>
      </c>
      <c r="AY129" s="18" t="s">
        <v>130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86</v>
      </c>
      <c r="BK129" s="231">
        <f>ROUND(I129*H129,2)</f>
        <v>0</v>
      </c>
      <c r="BL129" s="18" t="s">
        <v>137</v>
      </c>
      <c r="BM129" s="230" t="s">
        <v>147</v>
      </c>
    </row>
    <row r="130" spans="1:47" s="2" customFormat="1" ht="12">
      <c r="A130" s="39"/>
      <c r="B130" s="40"/>
      <c r="C130" s="41"/>
      <c r="D130" s="232" t="s">
        <v>139</v>
      </c>
      <c r="E130" s="41"/>
      <c r="F130" s="233" t="s">
        <v>148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139</v>
      </c>
      <c r="AU130" s="18" t="s">
        <v>88</v>
      </c>
    </row>
    <row r="131" spans="1:51" s="14" customFormat="1" ht="12">
      <c r="A131" s="14"/>
      <c r="B131" s="247"/>
      <c r="C131" s="248"/>
      <c r="D131" s="232" t="s">
        <v>141</v>
      </c>
      <c r="E131" s="249" t="s">
        <v>1</v>
      </c>
      <c r="F131" s="250" t="s">
        <v>149</v>
      </c>
      <c r="G131" s="248"/>
      <c r="H131" s="251">
        <v>490.9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7" t="s">
        <v>141</v>
      </c>
      <c r="AU131" s="257" t="s">
        <v>88</v>
      </c>
      <c r="AV131" s="14" t="s">
        <v>88</v>
      </c>
      <c r="AW131" s="14" t="s">
        <v>34</v>
      </c>
      <c r="AX131" s="14" t="s">
        <v>86</v>
      </c>
      <c r="AY131" s="257" t="s">
        <v>130</v>
      </c>
    </row>
    <row r="132" spans="1:65" s="2" customFormat="1" ht="37.8" customHeight="1">
      <c r="A132" s="39"/>
      <c r="B132" s="40"/>
      <c r="C132" s="219" t="s">
        <v>150</v>
      </c>
      <c r="D132" s="219" t="s">
        <v>132</v>
      </c>
      <c r="E132" s="220" t="s">
        <v>151</v>
      </c>
      <c r="F132" s="221" t="s">
        <v>152</v>
      </c>
      <c r="G132" s="222" t="s">
        <v>153</v>
      </c>
      <c r="H132" s="223">
        <v>198.5</v>
      </c>
      <c r="I132" s="224"/>
      <c r="J132" s="225">
        <f>ROUND(I132*H132,2)</f>
        <v>0</v>
      </c>
      <c r="K132" s="221" t="s">
        <v>136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137</v>
      </c>
      <c r="AT132" s="230" t="s">
        <v>132</v>
      </c>
      <c r="AU132" s="230" t="s">
        <v>88</v>
      </c>
      <c r="AY132" s="18" t="s">
        <v>130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137</v>
      </c>
      <c r="BM132" s="230" t="s">
        <v>154</v>
      </c>
    </row>
    <row r="133" spans="1:47" s="2" customFormat="1" ht="12">
      <c r="A133" s="39"/>
      <c r="B133" s="40"/>
      <c r="C133" s="41"/>
      <c r="D133" s="232" t="s">
        <v>139</v>
      </c>
      <c r="E133" s="41"/>
      <c r="F133" s="233" t="s">
        <v>155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139</v>
      </c>
      <c r="AU133" s="18" t="s">
        <v>88</v>
      </c>
    </row>
    <row r="134" spans="1:51" s="13" customFormat="1" ht="12">
      <c r="A134" s="13"/>
      <c r="B134" s="237"/>
      <c r="C134" s="238"/>
      <c r="D134" s="232" t="s">
        <v>141</v>
      </c>
      <c r="E134" s="239" t="s">
        <v>1</v>
      </c>
      <c r="F134" s="240" t="s">
        <v>156</v>
      </c>
      <c r="G134" s="238"/>
      <c r="H134" s="239" t="s">
        <v>1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141</v>
      </c>
      <c r="AU134" s="246" t="s">
        <v>88</v>
      </c>
      <c r="AV134" s="13" t="s">
        <v>86</v>
      </c>
      <c r="AW134" s="13" t="s">
        <v>34</v>
      </c>
      <c r="AX134" s="13" t="s">
        <v>78</v>
      </c>
      <c r="AY134" s="246" t="s">
        <v>130</v>
      </c>
    </row>
    <row r="135" spans="1:51" s="14" customFormat="1" ht="12">
      <c r="A135" s="14"/>
      <c r="B135" s="247"/>
      <c r="C135" s="248"/>
      <c r="D135" s="232" t="s">
        <v>141</v>
      </c>
      <c r="E135" s="249" t="s">
        <v>1</v>
      </c>
      <c r="F135" s="250" t="s">
        <v>157</v>
      </c>
      <c r="G135" s="248"/>
      <c r="H135" s="251">
        <v>198.5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141</v>
      </c>
      <c r="AU135" s="257" t="s">
        <v>88</v>
      </c>
      <c r="AV135" s="14" t="s">
        <v>88</v>
      </c>
      <c r="AW135" s="14" t="s">
        <v>34</v>
      </c>
      <c r="AX135" s="14" t="s">
        <v>86</v>
      </c>
      <c r="AY135" s="257" t="s">
        <v>130</v>
      </c>
    </row>
    <row r="136" spans="1:65" s="2" customFormat="1" ht="24.15" customHeight="1">
      <c r="A136" s="39"/>
      <c r="B136" s="40"/>
      <c r="C136" s="219" t="s">
        <v>137</v>
      </c>
      <c r="D136" s="219" t="s">
        <v>132</v>
      </c>
      <c r="E136" s="220" t="s">
        <v>158</v>
      </c>
      <c r="F136" s="221" t="s">
        <v>159</v>
      </c>
      <c r="G136" s="222" t="s">
        <v>153</v>
      </c>
      <c r="H136" s="223">
        <v>368.53</v>
      </c>
      <c r="I136" s="224"/>
      <c r="J136" s="225">
        <f>ROUND(I136*H136,2)</f>
        <v>0</v>
      </c>
      <c r="K136" s="221" t="s">
        <v>136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137</v>
      </c>
      <c r="AT136" s="230" t="s">
        <v>132</v>
      </c>
      <c r="AU136" s="230" t="s">
        <v>88</v>
      </c>
      <c r="AY136" s="18" t="s">
        <v>130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137</v>
      </c>
      <c r="BM136" s="230" t="s">
        <v>160</v>
      </c>
    </row>
    <row r="137" spans="1:47" s="2" customFormat="1" ht="12">
      <c r="A137" s="39"/>
      <c r="B137" s="40"/>
      <c r="C137" s="41"/>
      <c r="D137" s="232" t="s">
        <v>139</v>
      </c>
      <c r="E137" s="41"/>
      <c r="F137" s="233" t="s">
        <v>161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139</v>
      </c>
      <c r="AU137" s="18" t="s">
        <v>88</v>
      </c>
    </row>
    <row r="138" spans="1:51" s="13" customFormat="1" ht="12">
      <c r="A138" s="13"/>
      <c r="B138" s="237"/>
      <c r="C138" s="238"/>
      <c r="D138" s="232" t="s">
        <v>141</v>
      </c>
      <c r="E138" s="239" t="s">
        <v>1</v>
      </c>
      <c r="F138" s="240" t="s">
        <v>162</v>
      </c>
      <c r="G138" s="238"/>
      <c r="H138" s="239" t="s">
        <v>1</v>
      </c>
      <c r="I138" s="241"/>
      <c r="J138" s="238"/>
      <c r="K138" s="238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141</v>
      </c>
      <c r="AU138" s="246" t="s">
        <v>88</v>
      </c>
      <c r="AV138" s="13" t="s">
        <v>86</v>
      </c>
      <c r="AW138" s="13" t="s">
        <v>34</v>
      </c>
      <c r="AX138" s="13" t="s">
        <v>78</v>
      </c>
      <c r="AY138" s="246" t="s">
        <v>130</v>
      </c>
    </row>
    <row r="139" spans="1:51" s="14" customFormat="1" ht="12">
      <c r="A139" s="14"/>
      <c r="B139" s="247"/>
      <c r="C139" s="248"/>
      <c r="D139" s="232" t="s">
        <v>141</v>
      </c>
      <c r="E139" s="249" t="s">
        <v>1</v>
      </c>
      <c r="F139" s="250" t="s">
        <v>163</v>
      </c>
      <c r="G139" s="248"/>
      <c r="H139" s="251">
        <v>98.18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141</v>
      </c>
      <c r="AU139" s="257" t="s">
        <v>88</v>
      </c>
      <c r="AV139" s="14" t="s">
        <v>88</v>
      </c>
      <c r="AW139" s="14" t="s">
        <v>34</v>
      </c>
      <c r="AX139" s="14" t="s">
        <v>78</v>
      </c>
      <c r="AY139" s="257" t="s">
        <v>130</v>
      </c>
    </row>
    <row r="140" spans="1:51" s="13" customFormat="1" ht="12">
      <c r="A140" s="13"/>
      <c r="B140" s="237"/>
      <c r="C140" s="238"/>
      <c r="D140" s="232" t="s">
        <v>141</v>
      </c>
      <c r="E140" s="239" t="s">
        <v>1</v>
      </c>
      <c r="F140" s="240" t="s">
        <v>164</v>
      </c>
      <c r="G140" s="238"/>
      <c r="H140" s="239" t="s">
        <v>1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141</v>
      </c>
      <c r="AU140" s="246" t="s">
        <v>88</v>
      </c>
      <c r="AV140" s="13" t="s">
        <v>86</v>
      </c>
      <c r="AW140" s="13" t="s">
        <v>34</v>
      </c>
      <c r="AX140" s="13" t="s">
        <v>78</v>
      </c>
      <c r="AY140" s="246" t="s">
        <v>130</v>
      </c>
    </row>
    <row r="141" spans="1:51" s="14" customFormat="1" ht="12">
      <c r="A141" s="14"/>
      <c r="B141" s="247"/>
      <c r="C141" s="248"/>
      <c r="D141" s="232" t="s">
        <v>141</v>
      </c>
      <c r="E141" s="249" t="s">
        <v>1</v>
      </c>
      <c r="F141" s="250" t="s">
        <v>165</v>
      </c>
      <c r="G141" s="248"/>
      <c r="H141" s="251">
        <v>18.85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141</v>
      </c>
      <c r="AU141" s="257" t="s">
        <v>88</v>
      </c>
      <c r="AV141" s="14" t="s">
        <v>88</v>
      </c>
      <c r="AW141" s="14" t="s">
        <v>34</v>
      </c>
      <c r="AX141" s="14" t="s">
        <v>78</v>
      </c>
      <c r="AY141" s="257" t="s">
        <v>130</v>
      </c>
    </row>
    <row r="142" spans="1:51" s="13" customFormat="1" ht="12">
      <c r="A142" s="13"/>
      <c r="B142" s="237"/>
      <c r="C142" s="238"/>
      <c r="D142" s="232" t="s">
        <v>141</v>
      </c>
      <c r="E142" s="239" t="s">
        <v>1</v>
      </c>
      <c r="F142" s="240" t="s">
        <v>166</v>
      </c>
      <c r="G142" s="238"/>
      <c r="H142" s="239" t="s">
        <v>1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141</v>
      </c>
      <c r="AU142" s="246" t="s">
        <v>88</v>
      </c>
      <c r="AV142" s="13" t="s">
        <v>86</v>
      </c>
      <c r="AW142" s="13" t="s">
        <v>34</v>
      </c>
      <c r="AX142" s="13" t="s">
        <v>78</v>
      </c>
      <c r="AY142" s="246" t="s">
        <v>130</v>
      </c>
    </row>
    <row r="143" spans="1:51" s="14" customFormat="1" ht="12">
      <c r="A143" s="14"/>
      <c r="B143" s="247"/>
      <c r="C143" s="248"/>
      <c r="D143" s="232" t="s">
        <v>141</v>
      </c>
      <c r="E143" s="249" t="s">
        <v>1</v>
      </c>
      <c r="F143" s="250" t="s">
        <v>157</v>
      </c>
      <c r="G143" s="248"/>
      <c r="H143" s="251">
        <v>198.5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141</v>
      </c>
      <c r="AU143" s="257" t="s">
        <v>88</v>
      </c>
      <c r="AV143" s="14" t="s">
        <v>88</v>
      </c>
      <c r="AW143" s="14" t="s">
        <v>34</v>
      </c>
      <c r="AX143" s="14" t="s">
        <v>78</v>
      </c>
      <c r="AY143" s="257" t="s">
        <v>130</v>
      </c>
    </row>
    <row r="144" spans="1:51" s="13" customFormat="1" ht="12">
      <c r="A144" s="13"/>
      <c r="B144" s="237"/>
      <c r="C144" s="238"/>
      <c r="D144" s="232" t="s">
        <v>141</v>
      </c>
      <c r="E144" s="239" t="s">
        <v>1</v>
      </c>
      <c r="F144" s="240" t="s">
        <v>167</v>
      </c>
      <c r="G144" s="238"/>
      <c r="H144" s="239" t="s">
        <v>1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141</v>
      </c>
      <c r="AU144" s="246" t="s">
        <v>88</v>
      </c>
      <c r="AV144" s="13" t="s">
        <v>86</v>
      </c>
      <c r="AW144" s="13" t="s">
        <v>34</v>
      </c>
      <c r="AX144" s="13" t="s">
        <v>78</v>
      </c>
      <c r="AY144" s="246" t="s">
        <v>130</v>
      </c>
    </row>
    <row r="145" spans="1:51" s="14" customFormat="1" ht="12">
      <c r="A145" s="14"/>
      <c r="B145" s="247"/>
      <c r="C145" s="248"/>
      <c r="D145" s="232" t="s">
        <v>141</v>
      </c>
      <c r="E145" s="249" t="s">
        <v>1</v>
      </c>
      <c r="F145" s="250" t="s">
        <v>168</v>
      </c>
      <c r="G145" s="248"/>
      <c r="H145" s="251">
        <v>53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7" t="s">
        <v>141</v>
      </c>
      <c r="AU145" s="257" t="s">
        <v>88</v>
      </c>
      <c r="AV145" s="14" t="s">
        <v>88</v>
      </c>
      <c r="AW145" s="14" t="s">
        <v>34</v>
      </c>
      <c r="AX145" s="14" t="s">
        <v>78</v>
      </c>
      <c r="AY145" s="257" t="s">
        <v>130</v>
      </c>
    </row>
    <row r="146" spans="1:51" s="15" customFormat="1" ht="12">
      <c r="A146" s="15"/>
      <c r="B146" s="258"/>
      <c r="C146" s="259"/>
      <c r="D146" s="232" t="s">
        <v>141</v>
      </c>
      <c r="E146" s="260" t="s">
        <v>1</v>
      </c>
      <c r="F146" s="261" t="s">
        <v>169</v>
      </c>
      <c r="G146" s="259"/>
      <c r="H146" s="262">
        <v>368.53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8" t="s">
        <v>141</v>
      </c>
      <c r="AU146" s="268" t="s">
        <v>88</v>
      </c>
      <c r="AV146" s="15" t="s">
        <v>137</v>
      </c>
      <c r="AW146" s="15" t="s">
        <v>34</v>
      </c>
      <c r="AX146" s="15" t="s">
        <v>86</v>
      </c>
      <c r="AY146" s="268" t="s">
        <v>130</v>
      </c>
    </row>
    <row r="147" spans="1:65" s="2" customFormat="1" ht="37.8" customHeight="1">
      <c r="A147" s="39"/>
      <c r="B147" s="40"/>
      <c r="C147" s="219" t="s">
        <v>170</v>
      </c>
      <c r="D147" s="219" t="s">
        <v>132</v>
      </c>
      <c r="E147" s="220" t="s">
        <v>171</v>
      </c>
      <c r="F147" s="221" t="s">
        <v>172</v>
      </c>
      <c r="G147" s="222" t="s">
        <v>153</v>
      </c>
      <c r="H147" s="223">
        <v>368.53</v>
      </c>
      <c r="I147" s="224"/>
      <c r="J147" s="225">
        <f>ROUND(I147*H147,2)</f>
        <v>0</v>
      </c>
      <c r="K147" s="221" t="s">
        <v>136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137</v>
      </c>
      <c r="AT147" s="230" t="s">
        <v>132</v>
      </c>
      <c r="AU147" s="230" t="s">
        <v>88</v>
      </c>
      <c r="AY147" s="18" t="s">
        <v>130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137</v>
      </c>
      <c r="BM147" s="230" t="s">
        <v>173</v>
      </c>
    </row>
    <row r="148" spans="1:47" s="2" customFormat="1" ht="12">
      <c r="A148" s="39"/>
      <c r="B148" s="40"/>
      <c r="C148" s="41"/>
      <c r="D148" s="232" t="s">
        <v>139</v>
      </c>
      <c r="E148" s="41"/>
      <c r="F148" s="233" t="s">
        <v>174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139</v>
      </c>
      <c r="AU148" s="18" t="s">
        <v>88</v>
      </c>
    </row>
    <row r="149" spans="1:51" s="13" customFormat="1" ht="12">
      <c r="A149" s="13"/>
      <c r="B149" s="237"/>
      <c r="C149" s="238"/>
      <c r="D149" s="232" t="s">
        <v>141</v>
      </c>
      <c r="E149" s="239" t="s">
        <v>1</v>
      </c>
      <c r="F149" s="240" t="s">
        <v>175</v>
      </c>
      <c r="G149" s="238"/>
      <c r="H149" s="239" t="s">
        <v>1</v>
      </c>
      <c r="I149" s="241"/>
      <c r="J149" s="238"/>
      <c r="K149" s="238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141</v>
      </c>
      <c r="AU149" s="246" t="s">
        <v>88</v>
      </c>
      <c r="AV149" s="13" t="s">
        <v>86</v>
      </c>
      <c r="AW149" s="13" t="s">
        <v>34</v>
      </c>
      <c r="AX149" s="13" t="s">
        <v>78</v>
      </c>
      <c r="AY149" s="246" t="s">
        <v>130</v>
      </c>
    </row>
    <row r="150" spans="1:51" s="14" customFormat="1" ht="12">
      <c r="A150" s="14"/>
      <c r="B150" s="247"/>
      <c r="C150" s="248"/>
      <c r="D150" s="232" t="s">
        <v>141</v>
      </c>
      <c r="E150" s="249" t="s">
        <v>1</v>
      </c>
      <c r="F150" s="250" t="s">
        <v>176</v>
      </c>
      <c r="G150" s="248"/>
      <c r="H150" s="251">
        <v>98.18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141</v>
      </c>
      <c r="AU150" s="257" t="s">
        <v>88</v>
      </c>
      <c r="AV150" s="14" t="s">
        <v>88</v>
      </c>
      <c r="AW150" s="14" t="s">
        <v>34</v>
      </c>
      <c r="AX150" s="14" t="s">
        <v>78</v>
      </c>
      <c r="AY150" s="257" t="s">
        <v>130</v>
      </c>
    </row>
    <row r="151" spans="1:51" s="13" customFormat="1" ht="12">
      <c r="A151" s="13"/>
      <c r="B151" s="237"/>
      <c r="C151" s="238"/>
      <c r="D151" s="232" t="s">
        <v>141</v>
      </c>
      <c r="E151" s="239" t="s">
        <v>1</v>
      </c>
      <c r="F151" s="240" t="s">
        <v>177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141</v>
      </c>
      <c r="AU151" s="246" t="s">
        <v>88</v>
      </c>
      <c r="AV151" s="13" t="s">
        <v>86</v>
      </c>
      <c r="AW151" s="13" t="s">
        <v>34</v>
      </c>
      <c r="AX151" s="13" t="s">
        <v>78</v>
      </c>
      <c r="AY151" s="246" t="s">
        <v>130</v>
      </c>
    </row>
    <row r="152" spans="1:51" s="14" customFormat="1" ht="12">
      <c r="A152" s="14"/>
      <c r="B152" s="247"/>
      <c r="C152" s="248"/>
      <c r="D152" s="232" t="s">
        <v>141</v>
      </c>
      <c r="E152" s="249" t="s">
        <v>1</v>
      </c>
      <c r="F152" s="250" t="s">
        <v>165</v>
      </c>
      <c r="G152" s="248"/>
      <c r="H152" s="251">
        <v>18.85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141</v>
      </c>
      <c r="AU152" s="257" t="s">
        <v>88</v>
      </c>
      <c r="AV152" s="14" t="s">
        <v>88</v>
      </c>
      <c r="AW152" s="14" t="s">
        <v>34</v>
      </c>
      <c r="AX152" s="14" t="s">
        <v>78</v>
      </c>
      <c r="AY152" s="257" t="s">
        <v>130</v>
      </c>
    </row>
    <row r="153" spans="1:51" s="13" customFormat="1" ht="12">
      <c r="A153" s="13"/>
      <c r="B153" s="237"/>
      <c r="C153" s="238"/>
      <c r="D153" s="232" t="s">
        <v>141</v>
      </c>
      <c r="E153" s="239" t="s">
        <v>1</v>
      </c>
      <c r="F153" s="240" t="s">
        <v>178</v>
      </c>
      <c r="G153" s="238"/>
      <c r="H153" s="239" t="s">
        <v>1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141</v>
      </c>
      <c r="AU153" s="246" t="s">
        <v>88</v>
      </c>
      <c r="AV153" s="13" t="s">
        <v>86</v>
      </c>
      <c r="AW153" s="13" t="s">
        <v>34</v>
      </c>
      <c r="AX153" s="13" t="s">
        <v>78</v>
      </c>
      <c r="AY153" s="246" t="s">
        <v>130</v>
      </c>
    </row>
    <row r="154" spans="1:51" s="14" customFormat="1" ht="12">
      <c r="A154" s="14"/>
      <c r="B154" s="247"/>
      <c r="C154" s="248"/>
      <c r="D154" s="232" t="s">
        <v>141</v>
      </c>
      <c r="E154" s="249" t="s">
        <v>1</v>
      </c>
      <c r="F154" s="250" t="s">
        <v>157</v>
      </c>
      <c r="G154" s="248"/>
      <c r="H154" s="251">
        <v>198.5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141</v>
      </c>
      <c r="AU154" s="257" t="s">
        <v>88</v>
      </c>
      <c r="AV154" s="14" t="s">
        <v>88</v>
      </c>
      <c r="AW154" s="14" t="s">
        <v>34</v>
      </c>
      <c r="AX154" s="14" t="s">
        <v>78</v>
      </c>
      <c r="AY154" s="257" t="s">
        <v>130</v>
      </c>
    </row>
    <row r="155" spans="1:51" s="13" customFormat="1" ht="12">
      <c r="A155" s="13"/>
      <c r="B155" s="237"/>
      <c r="C155" s="238"/>
      <c r="D155" s="232" t="s">
        <v>141</v>
      </c>
      <c r="E155" s="239" t="s">
        <v>1</v>
      </c>
      <c r="F155" s="240" t="s">
        <v>179</v>
      </c>
      <c r="G155" s="238"/>
      <c r="H155" s="239" t="s">
        <v>1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141</v>
      </c>
      <c r="AU155" s="246" t="s">
        <v>88</v>
      </c>
      <c r="AV155" s="13" t="s">
        <v>86</v>
      </c>
      <c r="AW155" s="13" t="s">
        <v>34</v>
      </c>
      <c r="AX155" s="13" t="s">
        <v>78</v>
      </c>
      <c r="AY155" s="246" t="s">
        <v>130</v>
      </c>
    </row>
    <row r="156" spans="1:51" s="14" customFormat="1" ht="12">
      <c r="A156" s="14"/>
      <c r="B156" s="247"/>
      <c r="C156" s="248"/>
      <c r="D156" s="232" t="s">
        <v>141</v>
      </c>
      <c r="E156" s="249" t="s">
        <v>1</v>
      </c>
      <c r="F156" s="250" t="s">
        <v>168</v>
      </c>
      <c r="G156" s="248"/>
      <c r="H156" s="251">
        <v>53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141</v>
      </c>
      <c r="AU156" s="257" t="s">
        <v>88</v>
      </c>
      <c r="AV156" s="14" t="s">
        <v>88</v>
      </c>
      <c r="AW156" s="14" t="s">
        <v>34</v>
      </c>
      <c r="AX156" s="14" t="s">
        <v>78</v>
      </c>
      <c r="AY156" s="257" t="s">
        <v>130</v>
      </c>
    </row>
    <row r="157" spans="1:51" s="15" customFormat="1" ht="12">
      <c r="A157" s="15"/>
      <c r="B157" s="258"/>
      <c r="C157" s="259"/>
      <c r="D157" s="232" t="s">
        <v>141</v>
      </c>
      <c r="E157" s="260" t="s">
        <v>1</v>
      </c>
      <c r="F157" s="261" t="s">
        <v>169</v>
      </c>
      <c r="G157" s="259"/>
      <c r="H157" s="262">
        <v>368.53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8" t="s">
        <v>141</v>
      </c>
      <c r="AU157" s="268" t="s">
        <v>88</v>
      </c>
      <c r="AV157" s="15" t="s">
        <v>137</v>
      </c>
      <c r="AW157" s="15" t="s">
        <v>34</v>
      </c>
      <c r="AX157" s="15" t="s">
        <v>86</v>
      </c>
      <c r="AY157" s="268" t="s">
        <v>130</v>
      </c>
    </row>
    <row r="158" spans="1:65" s="2" customFormat="1" ht="24.15" customHeight="1">
      <c r="A158" s="39"/>
      <c r="B158" s="40"/>
      <c r="C158" s="219" t="s">
        <v>180</v>
      </c>
      <c r="D158" s="219" t="s">
        <v>132</v>
      </c>
      <c r="E158" s="220" t="s">
        <v>181</v>
      </c>
      <c r="F158" s="221" t="s">
        <v>182</v>
      </c>
      <c r="G158" s="222" t="s">
        <v>153</v>
      </c>
      <c r="H158" s="223">
        <v>53</v>
      </c>
      <c r="I158" s="224"/>
      <c r="J158" s="225">
        <f>ROUND(I158*H158,2)</f>
        <v>0</v>
      </c>
      <c r="K158" s="221" t="s">
        <v>136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137</v>
      </c>
      <c r="AT158" s="230" t="s">
        <v>132</v>
      </c>
      <c r="AU158" s="230" t="s">
        <v>88</v>
      </c>
      <c r="AY158" s="18" t="s">
        <v>130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86</v>
      </c>
      <c r="BK158" s="231">
        <f>ROUND(I158*H158,2)</f>
        <v>0</v>
      </c>
      <c r="BL158" s="18" t="s">
        <v>137</v>
      </c>
      <c r="BM158" s="230" t="s">
        <v>183</v>
      </c>
    </row>
    <row r="159" spans="1:47" s="2" customFormat="1" ht="12">
      <c r="A159" s="39"/>
      <c r="B159" s="40"/>
      <c r="C159" s="41"/>
      <c r="D159" s="232" t="s">
        <v>139</v>
      </c>
      <c r="E159" s="41"/>
      <c r="F159" s="233" t="s">
        <v>184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139</v>
      </c>
      <c r="AU159" s="18" t="s">
        <v>88</v>
      </c>
    </row>
    <row r="160" spans="1:51" s="14" customFormat="1" ht="12">
      <c r="A160" s="14"/>
      <c r="B160" s="247"/>
      <c r="C160" s="248"/>
      <c r="D160" s="232" t="s">
        <v>141</v>
      </c>
      <c r="E160" s="249" t="s">
        <v>1</v>
      </c>
      <c r="F160" s="250" t="s">
        <v>168</v>
      </c>
      <c r="G160" s="248"/>
      <c r="H160" s="251">
        <v>53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141</v>
      </c>
      <c r="AU160" s="257" t="s">
        <v>88</v>
      </c>
      <c r="AV160" s="14" t="s">
        <v>88</v>
      </c>
      <c r="AW160" s="14" t="s">
        <v>34</v>
      </c>
      <c r="AX160" s="14" t="s">
        <v>86</v>
      </c>
      <c r="AY160" s="257" t="s">
        <v>130</v>
      </c>
    </row>
    <row r="161" spans="1:65" s="2" customFormat="1" ht="33" customHeight="1">
      <c r="A161" s="39"/>
      <c r="B161" s="40"/>
      <c r="C161" s="219" t="s">
        <v>185</v>
      </c>
      <c r="D161" s="219" t="s">
        <v>132</v>
      </c>
      <c r="E161" s="220" t="s">
        <v>186</v>
      </c>
      <c r="F161" s="221" t="s">
        <v>187</v>
      </c>
      <c r="G161" s="222" t="s">
        <v>153</v>
      </c>
      <c r="H161" s="223">
        <v>134.12</v>
      </c>
      <c r="I161" s="224"/>
      <c r="J161" s="225">
        <f>ROUND(I161*H161,2)</f>
        <v>0</v>
      </c>
      <c r="K161" s="221" t="s">
        <v>136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137</v>
      </c>
      <c r="AT161" s="230" t="s">
        <v>132</v>
      </c>
      <c r="AU161" s="230" t="s">
        <v>88</v>
      </c>
      <c r="AY161" s="18" t="s">
        <v>130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86</v>
      </c>
      <c r="BK161" s="231">
        <f>ROUND(I161*H161,2)</f>
        <v>0</v>
      </c>
      <c r="BL161" s="18" t="s">
        <v>137</v>
      </c>
      <c r="BM161" s="230" t="s">
        <v>188</v>
      </c>
    </row>
    <row r="162" spans="1:47" s="2" customFormat="1" ht="12">
      <c r="A162" s="39"/>
      <c r="B162" s="40"/>
      <c r="C162" s="41"/>
      <c r="D162" s="232" t="s">
        <v>139</v>
      </c>
      <c r="E162" s="41"/>
      <c r="F162" s="233" t="s">
        <v>189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139</v>
      </c>
      <c r="AU162" s="18" t="s">
        <v>88</v>
      </c>
    </row>
    <row r="163" spans="1:51" s="14" customFormat="1" ht="12">
      <c r="A163" s="14"/>
      <c r="B163" s="247"/>
      <c r="C163" s="248"/>
      <c r="D163" s="232" t="s">
        <v>141</v>
      </c>
      <c r="E163" s="249" t="s">
        <v>1</v>
      </c>
      <c r="F163" s="250" t="s">
        <v>190</v>
      </c>
      <c r="G163" s="248"/>
      <c r="H163" s="251">
        <v>134.12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141</v>
      </c>
      <c r="AU163" s="257" t="s">
        <v>88</v>
      </c>
      <c r="AV163" s="14" t="s">
        <v>88</v>
      </c>
      <c r="AW163" s="14" t="s">
        <v>34</v>
      </c>
      <c r="AX163" s="14" t="s">
        <v>86</v>
      </c>
      <c r="AY163" s="257" t="s">
        <v>130</v>
      </c>
    </row>
    <row r="164" spans="1:65" s="2" customFormat="1" ht="16.5" customHeight="1">
      <c r="A164" s="39"/>
      <c r="B164" s="40"/>
      <c r="C164" s="269" t="s">
        <v>191</v>
      </c>
      <c r="D164" s="269" t="s">
        <v>192</v>
      </c>
      <c r="E164" s="270" t="s">
        <v>193</v>
      </c>
      <c r="F164" s="271" t="s">
        <v>194</v>
      </c>
      <c r="G164" s="272" t="s">
        <v>195</v>
      </c>
      <c r="H164" s="273">
        <v>256.809</v>
      </c>
      <c r="I164" s="274"/>
      <c r="J164" s="275">
        <f>ROUND(I164*H164,2)</f>
        <v>0</v>
      </c>
      <c r="K164" s="271" t="s">
        <v>136</v>
      </c>
      <c r="L164" s="276"/>
      <c r="M164" s="277" t="s">
        <v>1</v>
      </c>
      <c r="N164" s="278" t="s">
        <v>43</v>
      </c>
      <c r="O164" s="92"/>
      <c r="P164" s="228">
        <f>O164*H164</f>
        <v>0</v>
      </c>
      <c r="Q164" s="228">
        <v>1</v>
      </c>
      <c r="R164" s="228">
        <f>Q164*H164</f>
        <v>256.809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191</v>
      </c>
      <c r="AT164" s="230" t="s">
        <v>192</v>
      </c>
      <c r="AU164" s="230" t="s">
        <v>88</v>
      </c>
      <c r="AY164" s="18" t="s">
        <v>130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86</v>
      </c>
      <c r="BK164" s="231">
        <f>ROUND(I164*H164,2)</f>
        <v>0</v>
      </c>
      <c r="BL164" s="18" t="s">
        <v>137</v>
      </c>
      <c r="BM164" s="230" t="s">
        <v>196</v>
      </c>
    </row>
    <row r="165" spans="1:47" s="2" customFormat="1" ht="12">
      <c r="A165" s="39"/>
      <c r="B165" s="40"/>
      <c r="C165" s="41"/>
      <c r="D165" s="232" t="s">
        <v>139</v>
      </c>
      <c r="E165" s="41"/>
      <c r="F165" s="233" t="s">
        <v>194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139</v>
      </c>
      <c r="AU165" s="18" t="s">
        <v>88</v>
      </c>
    </row>
    <row r="166" spans="1:51" s="13" customFormat="1" ht="12">
      <c r="A166" s="13"/>
      <c r="B166" s="237"/>
      <c r="C166" s="238"/>
      <c r="D166" s="232" t="s">
        <v>141</v>
      </c>
      <c r="E166" s="239" t="s">
        <v>1</v>
      </c>
      <c r="F166" s="240" t="s">
        <v>197</v>
      </c>
      <c r="G166" s="238"/>
      <c r="H166" s="239" t="s">
        <v>1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141</v>
      </c>
      <c r="AU166" s="246" t="s">
        <v>88</v>
      </c>
      <c r="AV166" s="13" t="s">
        <v>86</v>
      </c>
      <c r="AW166" s="13" t="s">
        <v>34</v>
      </c>
      <c r="AX166" s="13" t="s">
        <v>78</v>
      </c>
      <c r="AY166" s="246" t="s">
        <v>130</v>
      </c>
    </row>
    <row r="167" spans="1:51" s="14" customFormat="1" ht="12">
      <c r="A167" s="14"/>
      <c r="B167" s="247"/>
      <c r="C167" s="248"/>
      <c r="D167" s="232" t="s">
        <v>141</v>
      </c>
      <c r="E167" s="249" t="s">
        <v>1</v>
      </c>
      <c r="F167" s="250" t="s">
        <v>198</v>
      </c>
      <c r="G167" s="248"/>
      <c r="H167" s="251">
        <v>256.809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141</v>
      </c>
      <c r="AU167" s="257" t="s">
        <v>88</v>
      </c>
      <c r="AV167" s="14" t="s">
        <v>88</v>
      </c>
      <c r="AW167" s="14" t="s">
        <v>34</v>
      </c>
      <c r="AX167" s="14" t="s">
        <v>86</v>
      </c>
      <c r="AY167" s="257" t="s">
        <v>130</v>
      </c>
    </row>
    <row r="168" spans="1:65" s="2" customFormat="1" ht="24.15" customHeight="1">
      <c r="A168" s="39"/>
      <c r="B168" s="40"/>
      <c r="C168" s="219" t="s">
        <v>199</v>
      </c>
      <c r="D168" s="219" t="s">
        <v>132</v>
      </c>
      <c r="E168" s="220" t="s">
        <v>200</v>
      </c>
      <c r="F168" s="221" t="s">
        <v>201</v>
      </c>
      <c r="G168" s="222" t="s">
        <v>146</v>
      </c>
      <c r="H168" s="223">
        <v>319.9</v>
      </c>
      <c r="I168" s="224"/>
      <c r="J168" s="225">
        <f>ROUND(I168*H168,2)</f>
        <v>0</v>
      </c>
      <c r="K168" s="221" t="s">
        <v>136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137</v>
      </c>
      <c r="AT168" s="230" t="s">
        <v>132</v>
      </c>
      <c r="AU168" s="230" t="s">
        <v>88</v>
      </c>
      <c r="AY168" s="18" t="s">
        <v>130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137</v>
      </c>
      <c r="BM168" s="230" t="s">
        <v>202</v>
      </c>
    </row>
    <row r="169" spans="1:47" s="2" customFormat="1" ht="12">
      <c r="A169" s="39"/>
      <c r="B169" s="40"/>
      <c r="C169" s="41"/>
      <c r="D169" s="232" t="s">
        <v>139</v>
      </c>
      <c r="E169" s="41"/>
      <c r="F169" s="233" t="s">
        <v>203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139</v>
      </c>
      <c r="AU169" s="18" t="s">
        <v>88</v>
      </c>
    </row>
    <row r="170" spans="1:51" s="14" customFormat="1" ht="12">
      <c r="A170" s="14"/>
      <c r="B170" s="247"/>
      <c r="C170" s="248"/>
      <c r="D170" s="232" t="s">
        <v>141</v>
      </c>
      <c r="E170" s="249" t="s">
        <v>1</v>
      </c>
      <c r="F170" s="250" t="s">
        <v>204</v>
      </c>
      <c r="G170" s="248"/>
      <c r="H170" s="251">
        <v>319.9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141</v>
      </c>
      <c r="AU170" s="257" t="s">
        <v>88</v>
      </c>
      <c r="AV170" s="14" t="s">
        <v>88</v>
      </c>
      <c r="AW170" s="14" t="s">
        <v>34</v>
      </c>
      <c r="AX170" s="14" t="s">
        <v>86</v>
      </c>
      <c r="AY170" s="257" t="s">
        <v>130</v>
      </c>
    </row>
    <row r="171" spans="1:65" s="2" customFormat="1" ht="24.15" customHeight="1">
      <c r="A171" s="39"/>
      <c r="B171" s="40"/>
      <c r="C171" s="219" t="s">
        <v>205</v>
      </c>
      <c r="D171" s="219" t="s">
        <v>132</v>
      </c>
      <c r="E171" s="220" t="s">
        <v>206</v>
      </c>
      <c r="F171" s="221" t="s">
        <v>207</v>
      </c>
      <c r="G171" s="222" t="s">
        <v>146</v>
      </c>
      <c r="H171" s="223">
        <v>319.9</v>
      </c>
      <c r="I171" s="224"/>
      <c r="J171" s="225">
        <f>ROUND(I171*H171,2)</f>
        <v>0</v>
      </c>
      <c r="K171" s="221" t="s">
        <v>136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137</v>
      </c>
      <c r="AT171" s="230" t="s">
        <v>132</v>
      </c>
      <c r="AU171" s="230" t="s">
        <v>88</v>
      </c>
      <c r="AY171" s="18" t="s">
        <v>130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86</v>
      </c>
      <c r="BK171" s="231">
        <f>ROUND(I171*H171,2)</f>
        <v>0</v>
      </c>
      <c r="BL171" s="18" t="s">
        <v>137</v>
      </c>
      <c r="BM171" s="230" t="s">
        <v>208</v>
      </c>
    </row>
    <row r="172" spans="1:47" s="2" customFormat="1" ht="12">
      <c r="A172" s="39"/>
      <c r="B172" s="40"/>
      <c r="C172" s="41"/>
      <c r="D172" s="232" t="s">
        <v>139</v>
      </c>
      <c r="E172" s="41"/>
      <c r="F172" s="233" t="s">
        <v>209</v>
      </c>
      <c r="G172" s="41"/>
      <c r="H172" s="41"/>
      <c r="I172" s="234"/>
      <c r="J172" s="41"/>
      <c r="K172" s="41"/>
      <c r="L172" s="45"/>
      <c r="M172" s="235"/>
      <c r="N172" s="236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139</v>
      </c>
      <c r="AU172" s="18" t="s">
        <v>88</v>
      </c>
    </row>
    <row r="173" spans="1:65" s="2" customFormat="1" ht="24.15" customHeight="1">
      <c r="A173" s="39"/>
      <c r="B173" s="40"/>
      <c r="C173" s="219" t="s">
        <v>210</v>
      </c>
      <c r="D173" s="219" t="s">
        <v>132</v>
      </c>
      <c r="E173" s="220" t="s">
        <v>211</v>
      </c>
      <c r="F173" s="221" t="s">
        <v>212</v>
      </c>
      <c r="G173" s="222" t="s">
        <v>146</v>
      </c>
      <c r="H173" s="223">
        <v>78.7</v>
      </c>
      <c r="I173" s="224"/>
      <c r="J173" s="225">
        <f>ROUND(I173*H173,2)</f>
        <v>0</v>
      </c>
      <c r="K173" s="221" t="s">
        <v>136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137</v>
      </c>
      <c r="AT173" s="230" t="s">
        <v>132</v>
      </c>
      <c r="AU173" s="230" t="s">
        <v>88</v>
      </c>
      <c r="AY173" s="18" t="s">
        <v>130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86</v>
      </c>
      <c r="BK173" s="231">
        <f>ROUND(I173*H173,2)</f>
        <v>0</v>
      </c>
      <c r="BL173" s="18" t="s">
        <v>137</v>
      </c>
      <c r="BM173" s="230" t="s">
        <v>213</v>
      </c>
    </row>
    <row r="174" spans="1:47" s="2" customFormat="1" ht="12">
      <c r="A174" s="39"/>
      <c r="B174" s="40"/>
      <c r="C174" s="41"/>
      <c r="D174" s="232" t="s">
        <v>139</v>
      </c>
      <c r="E174" s="41"/>
      <c r="F174" s="233" t="s">
        <v>214</v>
      </c>
      <c r="G174" s="41"/>
      <c r="H174" s="41"/>
      <c r="I174" s="234"/>
      <c r="J174" s="41"/>
      <c r="K174" s="41"/>
      <c r="L174" s="45"/>
      <c r="M174" s="235"/>
      <c r="N174" s="236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139</v>
      </c>
      <c r="AU174" s="18" t="s">
        <v>88</v>
      </c>
    </row>
    <row r="175" spans="1:51" s="14" customFormat="1" ht="12">
      <c r="A175" s="14"/>
      <c r="B175" s="247"/>
      <c r="C175" s="248"/>
      <c r="D175" s="232" t="s">
        <v>141</v>
      </c>
      <c r="E175" s="249" t="s">
        <v>1</v>
      </c>
      <c r="F175" s="250" t="s">
        <v>215</v>
      </c>
      <c r="G175" s="248"/>
      <c r="H175" s="251">
        <v>78.7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141</v>
      </c>
      <c r="AU175" s="257" t="s">
        <v>88</v>
      </c>
      <c r="AV175" s="14" t="s">
        <v>88</v>
      </c>
      <c r="AW175" s="14" t="s">
        <v>34</v>
      </c>
      <c r="AX175" s="14" t="s">
        <v>86</v>
      </c>
      <c r="AY175" s="257" t="s">
        <v>130</v>
      </c>
    </row>
    <row r="176" spans="1:65" s="2" customFormat="1" ht="24.15" customHeight="1">
      <c r="A176" s="39"/>
      <c r="B176" s="40"/>
      <c r="C176" s="219" t="s">
        <v>216</v>
      </c>
      <c r="D176" s="219" t="s">
        <v>132</v>
      </c>
      <c r="E176" s="220" t="s">
        <v>217</v>
      </c>
      <c r="F176" s="221" t="s">
        <v>218</v>
      </c>
      <c r="G176" s="222" t="s">
        <v>146</v>
      </c>
      <c r="H176" s="223">
        <v>78.7</v>
      </c>
      <c r="I176" s="224"/>
      <c r="J176" s="225">
        <f>ROUND(I176*H176,2)</f>
        <v>0</v>
      </c>
      <c r="K176" s="221" t="s">
        <v>136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137</v>
      </c>
      <c r="AT176" s="230" t="s">
        <v>132</v>
      </c>
      <c r="AU176" s="230" t="s">
        <v>88</v>
      </c>
      <c r="AY176" s="18" t="s">
        <v>130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137</v>
      </c>
      <c r="BM176" s="230" t="s">
        <v>219</v>
      </c>
    </row>
    <row r="177" spans="1:47" s="2" customFormat="1" ht="12">
      <c r="A177" s="39"/>
      <c r="B177" s="40"/>
      <c r="C177" s="41"/>
      <c r="D177" s="232" t="s">
        <v>139</v>
      </c>
      <c r="E177" s="41"/>
      <c r="F177" s="233" t="s">
        <v>220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139</v>
      </c>
      <c r="AU177" s="18" t="s">
        <v>88</v>
      </c>
    </row>
    <row r="178" spans="1:65" s="2" customFormat="1" ht="16.5" customHeight="1">
      <c r="A178" s="39"/>
      <c r="B178" s="40"/>
      <c r="C178" s="269" t="s">
        <v>221</v>
      </c>
      <c r="D178" s="269" t="s">
        <v>192</v>
      </c>
      <c r="E178" s="270" t="s">
        <v>222</v>
      </c>
      <c r="F178" s="271" t="s">
        <v>223</v>
      </c>
      <c r="G178" s="272" t="s">
        <v>224</v>
      </c>
      <c r="H178" s="273">
        <v>1.181</v>
      </c>
      <c r="I178" s="274"/>
      <c r="J178" s="275">
        <f>ROUND(I178*H178,2)</f>
        <v>0</v>
      </c>
      <c r="K178" s="271" t="s">
        <v>136</v>
      </c>
      <c r="L178" s="276"/>
      <c r="M178" s="277" t="s">
        <v>1</v>
      </c>
      <c r="N178" s="278" t="s">
        <v>43</v>
      </c>
      <c r="O178" s="92"/>
      <c r="P178" s="228">
        <f>O178*H178</f>
        <v>0</v>
      </c>
      <c r="Q178" s="228">
        <v>0.001</v>
      </c>
      <c r="R178" s="228">
        <f>Q178*H178</f>
        <v>0.001181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191</v>
      </c>
      <c r="AT178" s="230" t="s">
        <v>192</v>
      </c>
      <c r="AU178" s="230" t="s">
        <v>88</v>
      </c>
      <c r="AY178" s="18" t="s">
        <v>130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86</v>
      </c>
      <c r="BK178" s="231">
        <f>ROUND(I178*H178,2)</f>
        <v>0</v>
      </c>
      <c r="BL178" s="18" t="s">
        <v>137</v>
      </c>
      <c r="BM178" s="230" t="s">
        <v>225</v>
      </c>
    </row>
    <row r="179" spans="1:47" s="2" customFormat="1" ht="12">
      <c r="A179" s="39"/>
      <c r="B179" s="40"/>
      <c r="C179" s="41"/>
      <c r="D179" s="232" t="s">
        <v>139</v>
      </c>
      <c r="E179" s="41"/>
      <c r="F179" s="233" t="s">
        <v>223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139</v>
      </c>
      <c r="AU179" s="18" t="s">
        <v>88</v>
      </c>
    </row>
    <row r="180" spans="1:51" s="14" customFormat="1" ht="12">
      <c r="A180" s="14"/>
      <c r="B180" s="247"/>
      <c r="C180" s="248"/>
      <c r="D180" s="232" t="s">
        <v>141</v>
      </c>
      <c r="E180" s="248"/>
      <c r="F180" s="250" t="s">
        <v>226</v>
      </c>
      <c r="G180" s="248"/>
      <c r="H180" s="251">
        <v>1.181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141</v>
      </c>
      <c r="AU180" s="257" t="s">
        <v>88</v>
      </c>
      <c r="AV180" s="14" t="s">
        <v>88</v>
      </c>
      <c r="AW180" s="14" t="s">
        <v>4</v>
      </c>
      <c r="AX180" s="14" t="s">
        <v>86</v>
      </c>
      <c r="AY180" s="257" t="s">
        <v>130</v>
      </c>
    </row>
    <row r="181" spans="1:65" s="2" customFormat="1" ht="24.15" customHeight="1">
      <c r="A181" s="39"/>
      <c r="B181" s="40"/>
      <c r="C181" s="219" t="s">
        <v>227</v>
      </c>
      <c r="D181" s="219" t="s">
        <v>132</v>
      </c>
      <c r="E181" s="220" t="s">
        <v>228</v>
      </c>
      <c r="F181" s="221" t="s">
        <v>229</v>
      </c>
      <c r="G181" s="222" t="s">
        <v>146</v>
      </c>
      <c r="H181" s="223">
        <v>122.9</v>
      </c>
      <c r="I181" s="224"/>
      <c r="J181" s="225">
        <f>ROUND(I181*H181,2)</f>
        <v>0</v>
      </c>
      <c r="K181" s="221" t="s">
        <v>136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137</v>
      </c>
      <c r="AT181" s="230" t="s">
        <v>132</v>
      </c>
      <c r="AU181" s="230" t="s">
        <v>88</v>
      </c>
      <c r="AY181" s="18" t="s">
        <v>130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86</v>
      </c>
      <c r="BK181" s="231">
        <f>ROUND(I181*H181,2)</f>
        <v>0</v>
      </c>
      <c r="BL181" s="18" t="s">
        <v>137</v>
      </c>
      <c r="BM181" s="230" t="s">
        <v>230</v>
      </c>
    </row>
    <row r="182" spans="1:47" s="2" customFormat="1" ht="12">
      <c r="A182" s="39"/>
      <c r="B182" s="40"/>
      <c r="C182" s="41"/>
      <c r="D182" s="232" t="s">
        <v>139</v>
      </c>
      <c r="E182" s="41"/>
      <c r="F182" s="233" t="s">
        <v>231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139</v>
      </c>
      <c r="AU182" s="18" t="s">
        <v>88</v>
      </c>
    </row>
    <row r="183" spans="1:51" s="14" customFormat="1" ht="12">
      <c r="A183" s="14"/>
      <c r="B183" s="247"/>
      <c r="C183" s="248"/>
      <c r="D183" s="232" t="s">
        <v>141</v>
      </c>
      <c r="E183" s="249" t="s">
        <v>1</v>
      </c>
      <c r="F183" s="250" t="s">
        <v>232</v>
      </c>
      <c r="G183" s="248"/>
      <c r="H183" s="251">
        <v>122.9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141</v>
      </c>
      <c r="AU183" s="257" t="s">
        <v>88</v>
      </c>
      <c r="AV183" s="14" t="s">
        <v>88</v>
      </c>
      <c r="AW183" s="14" t="s">
        <v>34</v>
      </c>
      <c r="AX183" s="14" t="s">
        <v>86</v>
      </c>
      <c r="AY183" s="257" t="s">
        <v>130</v>
      </c>
    </row>
    <row r="184" spans="1:65" s="2" customFormat="1" ht="16.5" customHeight="1">
      <c r="A184" s="39"/>
      <c r="B184" s="40"/>
      <c r="C184" s="219" t="s">
        <v>8</v>
      </c>
      <c r="D184" s="219" t="s">
        <v>132</v>
      </c>
      <c r="E184" s="220" t="s">
        <v>233</v>
      </c>
      <c r="F184" s="221" t="s">
        <v>234</v>
      </c>
      <c r="G184" s="222" t="s">
        <v>146</v>
      </c>
      <c r="H184" s="223">
        <v>48.9</v>
      </c>
      <c r="I184" s="224"/>
      <c r="J184" s="225">
        <f>ROUND(I184*H184,2)</f>
        <v>0</v>
      </c>
      <c r="K184" s="221" t="s">
        <v>136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137</v>
      </c>
      <c r="AT184" s="230" t="s">
        <v>132</v>
      </c>
      <c r="AU184" s="230" t="s">
        <v>88</v>
      </c>
      <c r="AY184" s="18" t="s">
        <v>130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86</v>
      </c>
      <c r="BK184" s="231">
        <f>ROUND(I184*H184,2)</f>
        <v>0</v>
      </c>
      <c r="BL184" s="18" t="s">
        <v>137</v>
      </c>
      <c r="BM184" s="230" t="s">
        <v>235</v>
      </c>
    </row>
    <row r="185" spans="1:47" s="2" customFormat="1" ht="12">
      <c r="A185" s="39"/>
      <c r="B185" s="40"/>
      <c r="C185" s="41"/>
      <c r="D185" s="232" t="s">
        <v>139</v>
      </c>
      <c r="E185" s="41"/>
      <c r="F185" s="233" t="s">
        <v>236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139</v>
      </c>
      <c r="AU185" s="18" t="s">
        <v>88</v>
      </c>
    </row>
    <row r="186" spans="1:51" s="14" customFormat="1" ht="12">
      <c r="A186" s="14"/>
      <c r="B186" s="247"/>
      <c r="C186" s="248"/>
      <c r="D186" s="232" t="s">
        <v>141</v>
      </c>
      <c r="E186" s="249" t="s">
        <v>1</v>
      </c>
      <c r="F186" s="250" t="s">
        <v>237</v>
      </c>
      <c r="G186" s="248"/>
      <c r="H186" s="251">
        <v>48.9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7" t="s">
        <v>141</v>
      </c>
      <c r="AU186" s="257" t="s">
        <v>88</v>
      </c>
      <c r="AV186" s="14" t="s">
        <v>88</v>
      </c>
      <c r="AW186" s="14" t="s">
        <v>34</v>
      </c>
      <c r="AX186" s="14" t="s">
        <v>86</v>
      </c>
      <c r="AY186" s="257" t="s">
        <v>130</v>
      </c>
    </row>
    <row r="187" spans="1:65" s="2" customFormat="1" ht="24.15" customHeight="1">
      <c r="A187" s="39"/>
      <c r="B187" s="40"/>
      <c r="C187" s="219" t="s">
        <v>238</v>
      </c>
      <c r="D187" s="219" t="s">
        <v>132</v>
      </c>
      <c r="E187" s="220" t="s">
        <v>239</v>
      </c>
      <c r="F187" s="221" t="s">
        <v>240</v>
      </c>
      <c r="G187" s="222" t="s">
        <v>146</v>
      </c>
      <c r="H187" s="223">
        <v>109.8</v>
      </c>
      <c r="I187" s="224"/>
      <c r="J187" s="225">
        <f>ROUND(I187*H187,2)</f>
        <v>0</v>
      </c>
      <c r="K187" s="221" t="s">
        <v>136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137</v>
      </c>
      <c r="AT187" s="230" t="s">
        <v>132</v>
      </c>
      <c r="AU187" s="230" t="s">
        <v>88</v>
      </c>
      <c r="AY187" s="18" t="s">
        <v>130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86</v>
      </c>
      <c r="BK187" s="231">
        <f>ROUND(I187*H187,2)</f>
        <v>0</v>
      </c>
      <c r="BL187" s="18" t="s">
        <v>137</v>
      </c>
      <c r="BM187" s="230" t="s">
        <v>241</v>
      </c>
    </row>
    <row r="188" spans="1:47" s="2" customFormat="1" ht="12">
      <c r="A188" s="39"/>
      <c r="B188" s="40"/>
      <c r="C188" s="41"/>
      <c r="D188" s="232" t="s">
        <v>139</v>
      </c>
      <c r="E188" s="41"/>
      <c r="F188" s="233" t="s">
        <v>242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139</v>
      </c>
      <c r="AU188" s="18" t="s">
        <v>88</v>
      </c>
    </row>
    <row r="189" spans="1:51" s="14" customFormat="1" ht="12">
      <c r="A189" s="14"/>
      <c r="B189" s="247"/>
      <c r="C189" s="248"/>
      <c r="D189" s="232" t="s">
        <v>141</v>
      </c>
      <c r="E189" s="249" t="s">
        <v>1</v>
      </c>
      <c r="F189" s="250" t="s">
        <v>243</v>
      </c>
      <c r="G189" s="248"/>
      <c r="H189" s="251">
        <v>109.8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141</v>
      </c>
      <c r="AU189" s="257" t="s">
        <v>88</v>
      </c>
      <c r="AV189" s="14" t="s">
        <v>88</v>
      </c>
      <c r="AW189" s="14" t="s">
        <v>34</v>
      </c>
      <c r="AX189" s="14" t="s">
        <v>86</v>
      </c>
      <c r="AY189" s="257" t="s">
        <v>130</v>
      </c>
    </row>
    <row r="190" spans="1:65" s="2" customFormat="1" ht="24.15" customHeight="1">
      <c r="A190" s="39"/>
      <c r="B190" s="40"/>
      <c r="C190" s="219" t="s">
        <v>244</v>
      </c>
      <c r="D190" s="219" t="s">
        <v>132</v>
      </c>
      <c r="E190" s="220" t="s">
        <v>245</v>
      </c>
      <c r="F190" s="221" t="s">
        <v>246</v>
      </c>
      <c r="G190" s="222" t="s">
        <v>146</v>
      </c>
      <c r="H190" s="223">
        <v>109.8</v>
      </c>
      <c r="I190" s="224"/>
      <c r="J190" s="225">
        <f>ROUND(I190*H190,2)</f>
        <v>0</v>
      </c>
      <c r="K190" s="221" t="s">
        <v>136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137</v>
      </c>
      <c r="AT190" s="230" t="s">
        <v>132</v>
      </c>
      <c r="AU190" s="230" t="s">
        <v>88</v>
      </c>
      <c r="AY190" s="18" t="s">
        <v>130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86</v>
      </c>
      <c r="BK190" s="231">
        <f>ROUND(I190*H190,2)</f>
        <v>0</v>
      </c>
      <c r="BL190" s="18" t="s">
        <v>137</v>
      </c>
      <c r="BM190" s="230" t="s">
        <v>247</v>
      </c>
    </row>
    <row r="191" spans="1:47" s="2" customFormat="1" ht="12">
      <c r="A191" s="39"/>
      <c r="B191" s="40"/>
      <c r="C191" s="41"/>
      <c r="D191" s="232" t="s">
        <v>139</v>
      </c>
      <c r="E191" s="41"/>
      <c r="F191" s="233" t="s">
        <v>248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139</v>
      </c>
      <c r="AU191" s="18" t="s">
        <v>88</v>
      </c>
    </row>
    <row r="192" spans="1:65" s="2" customFormat="1" ht="16.5" customHeight="1">
      <c r="A192" s="39"/>
      <c r="B192" s="40"/>
      <c r="C192" s="269" t="s">
        <v>249</v>
      </c>
      <c r="D192" s="269" t="s">
        <v>192</v>
      </c>
      <c r="E192" s="270" t="s">
        <v>250</v>
      </c>
      <c r="F192" s="271" t="s">
        <v>251</v>
      </c>
      <c r="G192" s="272" t="s">
        <v>224</v>
      </c>
      <c r="H192" s="273">
        <v>1.647</v>
      </c>
      <c r="I192" s="274"/>
      <c r="J192" s="275">
        <f>ROUND(I192*H192,2)</f>
        <v>0</v>
      </c>
      <c r="K192" s="271" t="s">
        <v>136</v>
      </c>
      <c r="L192" s="276"/>
      <c r="M192" s="277" t="s">
        <v>1</v>
      </c>
      <c r="N192" s="278" t="s">
        <v>43</v>
      </c>
      <c r="O192" s="92"/>
      <c r="P192" s="228">
        <f>O192*H192</f>
        <v>0</v>
      </c>
      <c r="Q192" s="228">
        <v>0.001</v>
      </c>
      <c r="R192" s="228">
        <f>Q192*H192</f>
        <v>0.001647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191</v>
      </c>
      <c r="AT192" s="230" t="s">
        <v>192</v>
      </c>
      <c r="AU192" s="230" t="s">
        <v>88</v>
      </c>
      <c r="AY192" s="18" t="s">
        <v>130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86</v>
      </c>
      <c r="BK192" s="231">
        <f>ROUND(I192*H192,2)</f>
        <v>0</v>
      </c>
      <c r="BL192" s="18" t="s">
        <v>137</v>
      </c>
      <c r="BM192" s="230" t="s">
        <v>252</v>
      </c>
    </row>
    <row r="193" spans="1:47" s="2" customFormat="1" ht="12">
      <c r="A193" s="39"/>
      <c r="B193" s="40"/>
      <c r="C193" s="41"/>
      <c r="D193" s="232" t="s">
        <v>139</v>
      </c>
      <c r="E193" s="41"/>
      <c r="F193" s="233" t="s">
        <v>251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139</v>
      </c>
      <c r="AU193" s="18" t="s">
        <v>88</v>
      </c>
    </row>
    <row r="194" spans="1:51" s="14" customFormat="1" ht="12">
      <c r="A194" s="14"/>
      <c r="B194" s="247"/>
      <c r="C194" s="248"/>
      <c r="D194" s="232" t="s">
        <v>141</v>
      </c>
      <c r="E194" s="248"/>
      <c r="F194" s="250" t="s">
        <v>253</v>
      </c>
      <c r="G194" s="248"/>
      <c r="H194" s="251">
        <v>1.647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7" t="s">
        <v>141</v>
      </c>
      <c r="AU194" s="257" t="s">
        <v>88</v>
      </c>
      <c r="AV194" s="14" t="s">
        <v>88</v>
      </c>
      <c r="AW194" s="14" t="s">
        <v>4</v>
      </c>
      <c r="AX194" s="14" t="s">
        <v>86</v>
      </c>
      <c r="AY194" s="257" t="s">
        <v>130</v>
      </c>
    </row>
    <row r="195" spans="1:63" s="12" customFormat="1" ht="22.8" customHeight="1">
      <c r="A195" s="12"/>
      <c r="B195" s="203"/>
      <c r="C195" s="204"/>
      <c r="D195" s="205" t="s">
        <v>77</v>
      </c>
      <c r="E195" s="217" t="s">
        <v>88</v>
      </c>
      <c r="F195" s="217" t="s">
        <v>254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SUM(P196:P197)</f>
        <v>0</v>
      </c>
      <c r="Q195" s="211"/>
      <c r="R195" s="212">
        <f>SUM(R196:R197)</f>
        <v>13.5097776</v>
      </c>
      <c r="S195" s="211"/>
      <c r="T195" s="213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86</v>
      </c>
      <c r="AT195" s="215" t="s">
        <v>77</v>
      </c>
      <c r="AU195" s="215" t="s">
        <v>86</v>
      </c>
      <c r="AY195" s="214" t="s">
        <v>130</v>
      </c>
      <c r="BK195" s="216">
        <f>SUM(BK196:BK197)</f>
        <v>0</v>
      </c>
    </row>
    <row r="196" spans="1:65" s="2" customFormat="1" ht="37.8" customHeight="1">
      <c r="A196" s="39"/>
      <c r="B196" s="40"/>
      <c r="C196" s="219" t="s">
        <v>255</v>
      </c>
      <c r="D196" s="219" t="s">
        <v>132</v>
      </c>
      <c r="E196" s="220" t="s">
        <v>256</v>
      </c>
      <c r="F196" s="221" t="s">
        <v>257</v>
      </c>
      <c r="G196" s="222" t="s">
        <v>135</v>
      </c>
      <c r="H196" s="223">
        <v>66</v>
      </c>
      <c r="I196" s="224"/>
      <c r="J196" s="225">
        <f>ROUND(I196*H196,2)</f>
        <v>0</v>
      </c>
      <c r="K196" s="221" t="s">
        <v>136</v>
      </c>
      <c r="L196" s="45"/>
      <c r="M196" s="226" t="s">
        <v>1</v>
      </c>
      <c r="N196" s="227" t="s">
        <v>43</v>
      </c>
      <c r="O196" s="92"/>
      <c r="P196" s="228">
        <f>O196*H196</f>
        <v>0</v>
      </c>
      <c r="Q196" s="228">
        <v>0.2046936</v>
      </c>
      <c r="R196" s="228">
        <f>Q196*H196</f>
        <v>13.5097776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137</v>
      </c>
      <c r="AT196" s="230" t="s">
        <v>132</v>
      </c>
      <c r="AU196" s="230" t="s">
        <v>88</v>
      </c>
      <c r="AY196" s="18" t="s">
        <v>130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86</v>
      </c>
      <c r="BK196" s="231">
        <f>ROUND(I196*H196,2)</f>
        <v>0</v>
      </c>
      <c r="BL196" s="18" t="s">
        <v>137</v>
      </c>
      <c r="BM196" s="230" t="s">
        <v>258</v>
      </c>
    </row>
    <row r="197" spans="1:47" s="2" customFormat="1" ht="12">
      <c r="A197" s="39"/>
      <c r="B197" s="40"/>
      <c r="C197" s="41"/>
      <c r="D197" s="232" t="s">
        <v>139</v>
      </c>
      <c r="E197" s="41"/>
      <c r="F197" s="233" t="s">
        <v>259</v>
      </c>
      <c r="G197" s="41"/>
      <c r="H197" s="41"/>
      <c r="I197" s="234"/>
      <c r="J197" s="41"/>
      <c r="K197" s="41"/>
      <c r="L197" s="45"/>
      <c r="M197" s="235"/>
      <c r="N197" s="236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139</v>
      </c>
      <c r="AU197" s="18" t="s">
        <v>88</v>
      </c>
    </row>
    <row r="198" spans="1:63" s="12" customFormat="1" ht="22.8" customHeight="1">
      <c r="A198" s="12"/>
      <c r="B198" s="203"/>
      <c r="C198" s="204"/>
      <c r="D198" s="205" t="s">
        <v>77</v>
      </c>
      <c r="E198" s="217" t="s">
        <v>170</v>
      </c>
      <c r="F198" s="217" t="s">
        <v>260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SUM(P199:P223)</f>
        <v>0</v>
      </c>
      <c r="Q198" s="211"/>
      <c r="R198" s="212">
        <f>SUM(R199:R223)</f>
        <v>2.1830358000000003</v>
      </c>
      <c r="S198" s="211"/>
      <c r="T198" s="213">
        <f>SUM(T199:T223)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86</v>
      </c>
      <c r="AT198" s="215" t="s">
        <v>77</v>
      </c>
      <c r="AU198" s="215" t="s">
        <v>86</v>
      </c>
      <c r="AY198" s="214" t="s">
        <v>130</v>
      </c>
      <c r="BK198" s="216">
        <f>SUM(BK199:BK223)</f>
        <v>0</v>
      </c>
    </row>
    <row r="199" spans="1:65" s="2" customFormat="1" ht="24.15" customHeight="1">
      <c r="A199" s="39"/>
      <c r="B199" s="40"/>
      <c r="C199" s="219" t="s">
        <v>261</v>
      </c>
      <c r="D199" s="219" t="s">
        <v>132</v>
      </c>
      <c r="E199" s="220" t="s">
        <v>262</v>
      </c>
      <c r="F199" s="221" t="s">
        <v>263</v>
      </c>
      <c r="G199" s="222" t="s">
        <v>146</v>
      </c>
      <c r="H199" s="223">
        <v>260.84</v>
      </c>
      <c r="I199" s="224"/>
      <c r="J199" s="225">
        <f>ROUND(I199*H199,2)</f>
        <v>0</v>
      </c>
      <c r="K199" s="221" t="s">
        <v>136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137</v>
      </c>
      <c r="AT199" s="230" t="s">
        <v>132</v>
      </c>
      <c r="AU199" s="230" t="s">
        <v>88</v>
      </c>
      <c r="AY199" s="18" t="s">
        <v>130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86</v>
      </c>
      <c r="BK199" s="231">
        <f>ROUND(I199*H199,2)</f>
        <v>0</v>
      </c>
      <c r="BL199" s="18" t="s">
        <v>137</v>
      </c>
      <c r="BM199" s="230" t="s">
        <v>264</v>
      </c>
    </row>
    <row r="200" spans="1:47" s="2" customFormat="1" ht="12">
      <c r="A200" s="39"/>
      <c r="B200" s="40"/>
      <c r="C200" s="41"/>
      <c r="D200" s="232" t="s">
        <v>139</v>
      </c>
      <c r="E200" s="41"/>
      <c r="F200" s="233" t="s">
        <v>265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139</v>
      </c>
      <c r="AU200" s="18" t="s">
        <v>88</v>
      </c>
    </row>
    <row r="201" spans="1:51" s="13" customFormat="1" ht="12">
      <c r="A201" s="13"/>
      <c r="B201" s="237"/>
      <c r="C201" s="238"/>
      <c r="D201" s="232" t="s">
        <v>141</v>
      </c>
      <c r="E201" s="239" t="s">
        <v>1</v>
      </c>
      <c r="F201" s="240" t="s">
        <v>266</v>
      </c>
      <c r="G201" s="238"/>
      <c r="H201" s="239" t="s">
        <v>1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141</v>
      </c>
      <c r="AU201" s="246" t="s">
        <v>88</v>
      </c>
      <c r="AV201" s="13" t="s">
        <v>86</v>
      </c>
      <c r="AW201" s="13" t="s">
        <v>34</v>
      </c>
      <c r="AX201" s="13" t="s">
        <v>78</v>
      </c>
      <c r="AY201" s="246" t="s">
        <v>130</v>
      </c>
    </row>
    <row r="202" spans="1:51" s="14" customFormat="1" ht="12">
      <c r="A202" s="14"/>
      <c r="B202" s="247"/>
      <c r="C202" s="248"/>
      <c r="D202" s="232" t="s">
        <v>141</v>
      </c>
      <c r="E202" s="249" t="s">
        <v>1</v>
      </c>
      <c r="F202" s="250" t="s">
        <v>267</v>
      </c>
      <c r="G202" s="248"/>
      <c r="H202" s="251">
        <v>260.84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141</v>
      </c>
      <c r="AU202" s="257" t="s">
        <v>88</v>
      </c>
      <c r="AV202" s="14" t="s">
        <v>88</v>
      </c>
      <c r="AW202" s="14" t="s">
        <v>34</v>
      </c>
      <c r="AX202" s="14" t="s">
        <v>86</v>
      </c>
      <c r="AY202" s="257" t="s">
        <v>130</v>
      </c>
    </row>
    <row r="203" spans="1:65" s="2" customFormat="1" ht="24.15" customHeight="1">
      <c r="A203" s="39"/>
      <c r="B203" s="40"/>
      <c r="C203" s="219" t="s">
        <v>7</v>
      </c>
      <c r="D203" s="219" t="s">
        <v>132</v>
      </c>
      <c r="E203" s="220" t="s">
        <v>268</v>
      </c>
      <c r="F203" s="221" t="s">
        <v>269</v>
      </c>
      <c r="G203" s="222" t="s">
        <v>146</v>
      </c>
      <c r="H203" s="223">
        <v>260.84</v>
      </c>
      <c r="I203" s="224"/>
      <c r="J203" s="225">
        <f>ROUND(I203*H203,2)</f>
        <v>0</v>
      </c>
      <c r="K203" s="221" t="s">
        <v>136</v>
      </c>
      <c r="L203" s="45"/>
      <c r="M203" s="226" t="s">
        <v>1</v>
      </c>
      <c r="N203" s="227" t="s">
        <v>43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137</v>
      </c>
      <c r="AT203" s="230" t="s">
        <v>132</v>
      </c>
      <c r="AU203" s="230" t="s">
        <v>88</v>
      </c>
      <c r="AY203" s="18" t="s">
        <v>130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86</v>
      </c>
      <c r="BK203" s="231">
        <f>ROUND(I203*H203,2)</f>
        <v>0</v>
      </c>
      <c r="BL203" s="18" t="s">
        <v>137</v>
      </c>
      <c r="BM203" s="230" t="s">
        <v>270</v>
      </c>
    </row>
    <row r="204" spans="1:47" s="2" customFormat="1" ht="12">
      <c r="A204" s="39"/>
      <c r="B204" s="40"/>
      <c r="C204" s="41"/>
      <c r="D204" s="232" t="s">
        <v>139</v>
      </c>
      <c r="E204" s="41"/>
      <c r="F204" s="233" t="s">
        <v>271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139</v>
      </c>
      <c r="AU204" s="18" t="s">
        <v>88</v>
      </c>
    </row>
    <row r="205" spans="1:65" s="2" customFormat="1" ht="24.15" customHeight="1">
      <c r="A205" s="39"/>
      <c r="B205" s="40"/>
      <c r="C205" s="219" t="s">
        <v>272</v>
      </c>
      <c r="D205" s="219" t="s">
        <v>132</v>
      </c>
      <c r="E205" s="220" t="s">
        <v>273</v>
      </c>
      <c r="F205" s="221" t="s">
        <v>274</v>
      </c>
      <c r="G205" s="222" t="s">
        <v>146</v>
      </c>
      <c r="H205" s="223">
        <v>260.84</v>
      </c>
      <c r="I205" s="224"/>
      <c r="J205" s="225">
        <f>ROUND(I205*H205,2)</f>
        <v>0</v>
      </c>
      <c r="K205" s="221" t="s">
        <v>136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137</v>
      </c>
      <c r="AT205" s="230" t="s">
        <v>132</v>
      </c>
      <c r="AU205" s="230" t="s">
        <v>88</v>
      </c>
      <c r="AY205" s="18" t="s">
        <v>130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86</v>
      </c>
      <c r="BK205" s="231">
        <f>ROUND(I205*H205,2)</f>
        <v>0</v>
      </c>
      <c r="BL205" s="18" t="s">
        <v>137</v>
      </c>
      <c r="BM205" s="230" t="s">
        <v>275</v>
      </c>
    </row>
    <row r="206" spans="1:47" s="2" customFormat="1" ht="12">
      <c r="A206" s="39"/>
      <c r="B206" s="40"/>
      <c r="C206" s="41"/>
      <c r="D206" s="232" t="s">
        <v>139</v>
      </c>
      <c r="E206" s="41"/>
      <c r="F206" s="233" t="s">
        <v>276</v>
      </c>
      <c r="G206" s="41"/>
      <c r="H206" s="41"/>
      <c r="I206" s="234"/>
      <c r="J206" s="41"/>
      <c r="K206" s="41"/>
      <c r="L206" s="45"/>
      <c r="M206" s="235"/>
      <c r="N206" s="23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139</v>
      </c>
      <c r="AU206" s="18" t="s">
        <v>88</v>
      </c>
    </row>
    <row r="207" spans="1:65" s="2" customFormat="1" ht="24.15" customHeight="1">
      <c r="A207" s="39"/>
      <c r="B207" s="40"/>
      <c r="C207" s="219" t="s">
        <v>277</v>
      </c>
      <c r="D207" s="219" t="s">
        <v>132</v>
      </c>
      <c r="E207" s="220" t="s">
        <v>278</v>
      </c>
      <c r="F207" s="221" t="s">
        <v>279</v>
      </c>
      <c r="G207" s="222" t="s">
        <v>146</v>
      </c>
      <c r="H207" s="223">
        <v>24.09</v>
      </c>
      <c r="I207" s="224"/>
      <c r="J207" s="225">
        <f>ROUND(I207*H207,2)</f>
        <v>0</v>
      </c>
      <c r="K207" s="221" t="s">
        <v>136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0.09062</v>
      </c>
      <c r="R207" s="228">
        <f>Q207*H207</f>
        <v>2.1830358000000003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137</v>
      </c>
      <c r="AT207" s="230" t="s">
        <v>132</v>
      </c>
      <c r="AU207" s="230" t="s">
        <v>88</v>
      </c>
      <c r="AY207" s="18" t="s">
        <v>130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137</v>
      </c>
      <c r="BM207" s="230" t="s">
        <v>280</v>
      </c>
    </row>
    <row r="208" spans="1:47" s="2" customFormat="1" ht="12">
      <c r="A208" s="39"/>
      <c r="B208" s="40"/>
      <c r="C208" s="41"/>
      <c r="D208" s="232" t="s">
        <v>139</v>
      </c>
      <c r="E208" s="41"/>
      <c r="F208" s="233" t="s">
        <v>281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139</v>
      </c>
      <c r="AU208" s="18" t="s">
        <v>88</v>
      </c>
    </row>
    <row r="209" spans="1:51" s="13" customFormat="1" ht="12">
      <c r="A209" s="13"/>
      <c r="B209" s="237"/>
      <c r="C209" s="238"/>
      <c r="D209" s="232" t="s">
        <v>141</v>
      </c>
      <c r="E209" s="239" t="s">
        <v>1</v>
      </c>
      <c r="F209" s="240" t="s">
        <v>282</v>
      </c>
      <c r="G209" s="238"/>
      <c r="H209" s="239" t="s">
        <v>1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141</v>
      </c>
      <c r="AU209" s="246" t="s">
        <v>88</v>
      </c>
      <c r="AV209" s="13" t="s">
        <v>86</v>
      </c>
      <c r="AW209" s="13" t="s">
        <v>34</v>
      </c>
      <c r="AX209" s="13" t="s">
        <v>78</v>
      </c>
      <c r="AY209" s="246" t="s">
        <v>130</v>
      </c>
    </row>
    <row r="210" spans="1:51" s="14" customFormat="1" ht="12">
      <c r="A210" s="14"/>
      <c r="B210" s="247"/>
      <c r="C210" s="248"/>
      <c r="D210" s="232" t="s">
        <v>141</v>
      </c>
      <c r="E210" s="249" t="s">
        <v>1</v>
      </c>
      <c r="F210" s="250" t="s">
        <v>283</v>
      </c>
      <c r="G210" s="248"/>
      <c r="H210" s="251">
        <v>21.45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141</v>
      </c>
      <c r="AU210" s="257" t="s">
        <v>88</v>
      </c>
      <c r="AV210" s="14" t="s">
        <v>88</v>
      </c>
      <c r="AW210" s="14" t="s">
        <v>34</v>
      </c>
      <c r="AX210" s="14" t="s">
        <v>78</v>
      </c>
      <c r="AY210" s="257" t="s">
        <v>130</v>
      </c>
    </row>
    <row r="211" spans="1:51" s="13" customFormat="1" ht="12">
      <c r="A211" s="13"/>
      <c r="B211" s="237"/>
      <c r="C211" s="238"/>
      <c r="D211" s="232" t="s">
        <v>141</v>
      </c>
      <c r="E211" s="239" t="s">
        <v>1</v>
      </c>
      <c r="F211" s="240" t="s">
        <v>284</v>
      </c>
      <c r="G211" s="238"/>
      <c r="H211" s="239" t="s">
        <v>1</v>
      </c>
      <c r="I211" s="241"/>
      <c r="J211" s="238"/>
      <c r="K211" s="238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141</v>
      </c>
      <c r="AU211" s="246" t="s">
        <v>88</v>
      </c>
      <c r="AV211" s="13" t="s">
        <v>86</v>
      </c>
      <c r="AW211" s="13" t="s">
        <v>34</v>
      </c>
      <c r="AX211" s="13" t="s">
        <v>78</v>
      </c>
      <c r="AY211" s="246" t="s">
        <v>130</v>
      </c>
    </row>
    <row r="212" spans="1:51" s="14" customFormat="1" ht="12">
      <c r="A212" s="14"/>
      <c r="B212" s="247"/>
      <c r="C212" s="248"/>
      <c r="D212" s="232" t="s">
        <v>141</v>
      </c>
      <c r="E212" s="249" t="s">
        <v>1</v>
      </c>
      <c r="F212" s="250" t="s">
        <v>285</v>
      </c>
      <c r="G212" s="248"/>
      <c r="H212" s="251">
        <v>2.64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141</v>
      </c>
      <c r="AU212" s="257" t="s">
        <v>88</v>
      </c>
      <c r="AV212" s="14" t="s">
        <v>88</v>
      </c>
      <c r="AW212" s="14" t="s">
        <v>34</v>
      </c>
      <c r="AX212" s="14" t="s">
        <v>78</v>
      </c>
      <c r="AY212" s="257" t="s">
        <v>130</v>
      </c>
    </row>
    <row r="213" spans="1:51" s="15" customFormat="1" ht="12">
      <c r="A213" s="15"/>
      <c r="B213" s="258"/>
      <c r="C213" s="259"/>
      <c r="D213" s="232" t="s">
        <v>141</v>
      </c>
      <c r="E213" s="260" t="s">
        <v>1</v>
      </c>
      <c r="F213" s="261" t="s">
        <v>169</v>
      </c>
      <c r="G213" s="259"/>
      <c r="H213" s="262">
        <v>24.09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8" t="s">
        <v>141</v>
      </c>
      <c r="AU213" s="268" t="s">
        <v>88</v>
      </c>
      <c r="AV213" s="15" t="s">
        <v>137</v>
      </c>
      <c r="AW213" s="15" t="s">
        <v>34</v>
      </c>
      <c r="AX213" s="15" t="s">
        <v>86</v>
      </c>
      <c r="AY213" s="268" t="s">
        <v>130</v>
      </c>
    </row>
    <row r="214" spans="1:65" s="2" customFormat="1" ht="16.5" customHeight="1">
      <c r="A214" s="39"/>
      <c r="B214" s="40"/>
      <c r="C214" s="269" t="s">
        <v>286</v>
      </c>
      <c r="D214" s="269" t="s">
        <v>192</v>
      </c>
      <c r="E214" s="270" t="s">
        <v>287</v>
      </c>
      <c r="F214" s="271" t="s">
        <v>288</v>
      </c>
      <c r="G214" s="272" t="s">
        <v>146</v>
      </c>
      <c r="H214" s="273">
        <v>23.595</v>
      </c>
      <c r="I214" s="274"/>
      <c r="J214" s="275">
        <f>ROUND(I214*H214,2)</f>
        <v>0</v>
      </c>
      <c r="K214" s="271" t="s">
        <v>289</v>
      </c>
      <c r="L214" s="276"/>
      <c r="M214" s="277" t="s">
        <v>1</v>
      </c>
      <c r="N214" s="278" t="s">
        <v>43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191</v>
      </c>
      <c r="AT214" s="230" t="s">
        <v>192</v>
      </c>
      <c r="AU214" s="230" t="s">
        <v>88</v>
      </c>
      <c r="AY214" s="18" t="s">
        <v>130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86</v>
      </c>
      <c r="BK214" s="231">
        <f>ROUND(I214*H214,2)</f>
        <v>0</v>
      </c>
      <c r="BL214" s="18" t="s">
        <v>137</v>
      </c>
      <c r="BM214" s="230" t="s">
        <v>290</v>
      </c>
    </row>
    <row r="215" spans="1:47" s="2" customFormat="1" ht="12">
      <c r="A215" s="39"/>
      <c r="B215" s="40"/>
      <c r="C215" s="41"/>
      <c r="D215" s="232" t="s">
        <v>139</v>
      </c>
      <c r="E215" s="41"/>
      <c r="F215" s="233" t="s">
        <v>291</v>
      </c>
      <c r="G215" s="41"/>
      <c r="H215" s="41"/>
      <c r="I215" s="234"/>
      <c r="J215" s="41"/>
      <c r="K215" s="41"/>
      <c r="L215" s="45"/>
      <c r="M215" s="235"/>
      <c r="N215" s="236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139</v>
      </c>
      <c r="AU215" s="18" t="s">
        <v>88</v>
      </c>
    </row>
    <row r="216" spans="1:51" s="14" customFormat="1" ht="12">
      <c r="A216" s="14"/>
      <c r="B216" s="247"/>
      <c r="C216" s="248"/>
      <c r="D216" s="232" t="s">
        <v>141</v>
      </c>
      <c r="E216" s="248"/>
      <c r="F216" s="250" t="s">
        <v>292</v>
      </c>
      <c r="G216" s="248"/>
      <c r="H216" s="251">
        <v>23.595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7" t="s">
        <v>141</v>
      </c>
      <c r="AU216" s="257" t="s">
        <v>88</v>
      </c>
      <c r="AV216" s="14" t="s">
        <v>88</v>
      </c>
      <c r="AW216" s="14" t="s">
        <v>4</v>
      </c>
      <c r="AX216" s="14" t="s">
        <v>86</v>
      </c>
      <c r="AY216" s="257" t="s">
        <v>130</v>
      </c>
    </row>
    <row r="217" spans="1:65" s="2" customFormat="1" ht="16.5" customHeight="1">
      <c r="A217" s="39"/>
      <c r="B217" s="40"/>
      <c r="C217" s="269" t="s">
        <v>293</v>
      </c>
      <c r="D217" s="269" t="s">
        <v>192</v>
      </c>
      <c r="E217" s="270" t="s">
        <v>294</v>
      </c>
      <c r="F217" s="271" t="s">
        <v>295</v>
      </c>
      <c r="G217" s="272" t="s">
        <v>1</v>
      </c>
      <c r="H217" s="273">
        <v>2.64</v>
      </c>
      <c r="I217" s="274"/>
      <c r="J217" s="275">
        <f>ROUND(I217*H217,2)</f>
        <v>0</v>
      </c>
      <c r="K217" s="271" t="s">
        <v>289</v>
      </c>
      <c r="L217" s="276"/>
      <c r="M217" s="277" t="s">
        <v>1</v>
      </c>
      <c r="N217" s="278" t="s">
        <v>43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191</v>
      </c>
      <c r="AT217" s="230" t="s">
        <v>192</v>
      </c>
      <c r="AU217" s="230" t="s">
        <v>88</v>
      </c>
      <c r="AY217" s="18" t="s">
        <v>130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86</v>
      </c>
      <c r="BK217" s="231">
        <f>ROUND(I217*H217,2)</f>
        <v>0</v>
      </c>
      <c r="BL217" s="18" t="s">
        <v>137</v>
      </c>
      <c r="BM217" s="230" t="s">
        <v>296</v>
      </c>
    </row>
    <row r="218" spans="1:47" s="2" customFormat="1" ht="12">
      <c r="A218" s="39"/>
      <c r="B218" s="40"/>
      <c r="C218" s="41"/>
      <c r="D218" s="232" t="s">
        <v>139</v>
      </c>
      <c r="E218" s="41"/>
      <c r="F218" s="233" t="s">
        <v>295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139</v>
      </c>
      <c r="AU218" s="18" t="s">
        <v>88</v>
      </c>
    </row>
    <row r="219" spans="1:51" s="14" customFormat="1" ht="12">
      <c r="A219" s="14"/>
      <c r="B219" s="247"/>
      <c r="C219" s="248"/>
      <c r="D219" s="232" t="s">
        <v>141</v>
      </c>
      <c r="E219" s="248"/>
      <c r="F219" s="250" t="s">
        <v>297</v>
      </c>
      <c r="G219" s="248"/>
      <c r="H219" s="251">
        <v>2.64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141</v>
      </c>
      <c r="AU219" s="257" t="s">
        <v>88</v>
      </c>
      <c r="AV219" s="14" t="s">
        <v>88</v>
      </c>
      <c r="AW219" s="14" t="s">
        <v>4</v>
      </c>
      <c r="AX219" s="14" t="s">
        <v>86</v>
      </c>
      <c r="AY219" s="257" t="s">
        <v>130</v>
      </c>
    </row>
    <row r="220" spans="1:65" s="2" customFormat="1" ht="16.5" customHeight="1">
      <c r="A220" s="39"/>
      <c r="B220" s="40"/>
      <c r="C220" s="219" t="s">
        <v>298</v>
      </c>
      <c r="D220" s="219" t="s">
        <v>132</v>
      </c>
      <c r="E220" s="220" t="s">
        <v>299</v>
      </c>
      <c r="F220" s="221" t="s">
        <v>300</v>
      </c>
      <c r="G220" s="222" t="s">
        <v>146</v>
      </c>
      <c r="H220" s="223">
        <v>5.2</v>
      </c>
      <c r="I220" s="224"/>
      <c r="J220" s="225">
        <f>ROUND(I220*H220,2)</f>
        <v>0</v>
      </c>
      <c r="K220" s="221" t="s">
        <v>289</v>
      </c>
      <c r="L220" s="45"/>
      <c r="M220" s="226" t="s">
        <v>1</v>
      </c>
      <c r="N220" s="227" t="s">
        <v>43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137</v>
      </c>
      <c r="AT220" s="230" t="s">
        <v>132</v>
      </c>
      <c r="AU220" s="230" t="s">
        <v>88</v>
      </c>
      <c r="AY220" s="18" t="s">
        <v>130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86</v>
      </c>
      <c r="BK220" s="231">
        <f>ROUND(I220*H220,2)</f>
        <v>0</v>
      </c>
      <c r="BL220" s="18" t="s">
        <v>137</v>
      </c>
      <c r="BM220" s="230" t="s">
        <v>301</v>
      </c>
    </row>
    <row r="221" spans="1:47" s="2" customFormat="1" ht="12">
      <c r="A221" s="39"/>
      <c r="B221" s="40"/>
      <c r="C221" s="41"/>
      <c r="D221" s="232" t="s">
        <v>139</v>
      </c>
      <c r="E221" s="41"/>
      <c r="F221" s="233" t="s">
        <v>300</v>
      </c>
      <c r="G221" s="41"/>
      <c r="H221" s="41"/>
      <c r="I221" s="234"/>
      <c r="J221" s="41"/>
      <c r="K221" s="41"/>
      <c r="L221" s="45"/>
      <c r="M221" s="235"/>
      <c r="N221" s="23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139</v>
      </c>
      <c r="AU221" s="18" t="s">
        <v>88</v>
      </c>
    </row>
    <row r="222" spans="1:47" s="2" customFormat="1" ht="12">
      <c r="A222" s="39"/>
      <c r="B222" s="40"/>
      <c r="C222" s="41"/>
      <c r="D222" s="232" t="s">
        <v>302</v>
      </c>
      <c r="E222" s="41"/>
      <c r="F222" s="279" t="s">
        <v>303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302</v>
      </c>
      <c r="AU222" s="18" t="s">
        <v>88</v>
      </c>
    </row>
    <row r="223" spans="1:51" s="14" customFormat="1" ht="12">
      <c r="A223" s="14"/>
      <c r="B223" s="247"/>
      <c r="C223" s="248"/>
      <c r="D223" s="232" t="s">
        <v>141</v>
      </c>
      <c r="E223" s="249" t="s">
        <v>1</v>
      </c>
      <c r="F223" s="250" t="s">
        <v>304</v>
      </c>
      <c r="G223" s="248"/>
      <c r="H223" s="251">
        <v>5.2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7" t="s">
        <v>141</v>
      </c>
      <c r="AU223" s="257" t="s">
        <v>88</v>
      </c>
      <c r="AV223" s="14" t="s">
        <v>88</v>
      </c>
      <c r="AW223" s="14" t="s">
        <v>34</v>
      </c>
      <c r="AX223" s="14" t="s">
        <v>86</v>
      </c>
      <c r="AY223" s="257" t="s">
        <v>130</v>
      </c>
    </row>
    <row r="224" spans="1:63" s="12" customFormat="1" ht="22.8" customHeight="1">
      <c r="A224" s="12"/>
      <c r="B224" s="203"/>
      <c r="C224" s="204"/>
      <c r="D224" s="205" t="s">
        <v>77</v>
      </c>
      <c r="E224" s="217" t="s">
        <v>199</v>
      </c>
      <c r="F224" s="217" t="s">
        <v>305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SUM(P225:P263)</f>
        <v>0</v>
      </c>
      <c r="Q224" s="211"/>
      <c r="R224" s="212">
        <f>SUM(R225:R263)</f>
        <v>44.50212859</v>
      </c>
      <c r="S224" s="211"/>
      <c r="T224" s="213">
        <f>SUM(T225:T263)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86</v>
      </c>
      <c r="AT224" s="215" t="s">
        <v>77</v>
      </c>
      <c r="AU224" s="215" t="s">
        <v>86</v>
      </c>
      <c r="AY224" s="214" t="s">
        <v>130</v>
      </c>
      <c r="BK224" s="216">
        <f>SUM(BK225:BK263)</f>
        <v>0</v>
      </c>
    </row>
    <row r="225" spans="1:65" s="2" customFormat="1" ht="24.15" customHeight="1">
      <c r="A225" s="39"/>
      <c r="B225" s="40"/>
      <c r="C225" s="219" t="s">
        <v>306</v>
      </c>
      <c r="D225" s="219" t="s">
        <v>132</v>
      </c>
      <c r="E225" s="220" t="s">
        <v>307</v>
      </c>
      <c r="F225" s="221" t="s">
        <v>308</v>
      </c>
      <c r="G225" s="222" t="s">
        <v>309</v>
      </c>
      <c r="H225" s="223">
        <v>2</v>
      </c>
      <c r="I225" s="224"/>
      <c r="J225" s="225">
        <f>ROUND(I225*H225,2)</f>
        <v>0</v>
      </c>
      <c r="K225" s="221" t="s">
        <v>136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0.109405</v>
      </c>
      <c r="R225" s="228">
        <f>Q225*H225</f>
        <v>0.21881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137</v>
      </c>
      <c r="AT225" s="230" t="s">
        <v>132</v>
      </c>
      <c r="AU225" s="230" t="s">
        <v>88</v>
      </c>
      <c r="AY225" s="18" t="s">
        <v>130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137</v>
      </c>
      <c r="BM225" s="230" t="s">
        <v>310</v>
      </c>
    </row>
    <row r="226" spans="1:47" s="2" customFormat="1" ht="12">
      <c r="A226" s="39"/>
      <c r="B226" s="40"/>
      <c r="C226" s="41"/>
      <c r="D226" s="232" t="s">
        <v>139</v>
      </c>
      <c r="E226" s="41"/>
      <c r="F226" s="233" t="s">
        <v>311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139</v>
      </c>
      <c r="AU226" s="18" t="s">
        <v>88</v>
      </c>
    </row>
    <row r="227" spans="1:65" s="2" customFormat="1" ht="21.75" customHeight="1">
      <c r="A227" s="39"/>
      <c r="B227" s="40"/>
      <c r="C227" s="269" t="s">
        <v>312</v>
      </c>
      <c r="D227" s="269" t="s">
        <v>192</v>
      </c>
      <c r="E227" s="270" t="s">
        <v>313</v>
      </c>
      <c r="F227" s="271" t="s">
        <v>314</v>
      </c>
      <c r="G227" s="272" t="s">
        <v>309</v>
      </c>
      <c r="H227" s="273">
        <v>2</v>
      </c>
      <c r="I227" s="274"/>
      <c r="J227" s="275">
        <f>ROUND(I227*H227,2)</f>
        <v>0</v>
      </c>
      <c r="K227" s="271" t="s">
        <v>136</v>
      </c>
      <c r="L227" s="276"/>
      <c r="M227" s="277" t="s">
        <v>1</v>
      </c>
      <c r="N227" s="278" t="s">
        <v>43</v>
      </c>
      <c r="O227" s="92"/>
      <c r="P227" s="228">
        <f>O227*H227</f>
        <v>0</v>
      </c>
      <c r="Q227" s="228">
        <v>0.0061</v>
      </c>
      <c r="R227" s="228">
        <f>Q227*H227</f>
        <v>0.0122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191</v>
      </c>
      <c r="AT227" s="230" t="s">
        <v>192</v>
      </c>
      <c r="AU227" s="230" t="s">
        <v>88</v>
      </c>
      <c r="AY227" s="18" t="s">
        <v>130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137</v>
      </c>
      <c r="BM227" s="230" t="s">
        <v>315</v>
      </c>
    </row>
    <row r="228" spans="1:47" s="2" customFormat="1" ht="12">
      <c r="A228" s="39"/>
      <c r="B228" s="40"/>
      <c r="C228" s="41"/>
      <c r="D228" s="232" t="s">
        <v>139</v>
      </c>
      <c r="E228" s="41"/>
      <c r="F228" s="233" t="s">
        <v>314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88</v>
      </c>
    </row>
    <row r="229" spans="1:65" s="2" customFormat="1" ht="16.5" customHeight="1">
      <c r="A229" s="39"/>
      <c r="B229" s="40"/>
      <c r="C229" s="269" t="s">
        <v>316</v>
      </c>
      <c r="D229" s="269" t="s">
        <v>192</v>
      </c>
      <c r="E229" s="270" t="s">
        <v>317</v>
      </c>
      <c r="F229" s="271" t="s">
        <v>318</v>
      </c>
      <c r="G229" s="272" t="s">
        <v>309</v>
      </c>
      <c r="H229" s="273">
        <v>1</v>
      </c>
      <c r="I229" s="274"/>
      <c r="J229" s="275">
        <f>ROUND(I229*H229,2)</f>
        <v>0</v>
      </c>
      <c r="K229" s="271" t="s">
        <v>136</v>
      </c>
      <c r="L229" s="276"/>
      <c r="M229" s="277" t="s">
        <v>1</v>
      </c>
      <c r="N229" s="278" t="s">
        <v>43</v>
      </c>
      <c r="O229" s="92"/>
      <c r="P229" s="228">
        <f>O229*H229</f>
        <v>0</v>
      </c>
      <c r="Q229" s="228">
        <v>0.0013</v>
      </c>
      <c r="R229" s="228">
        <f>Q229*H229</f>
        <v>0.0013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191</v>
      </c>
      <c r="AT229" s="230" t="s">
        <v>192</v>
      </c>
      <c r="AU229" s="230" t="s">
        <v>88</v>
      </c>
      <c r="AY229" s="18" t="s">
        <v>130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86</v>
      </c>
      <c r="BK229" s="231">
        <f>ROUND(I229*H229,2)</f>
        <v>0</v>
      </c>
      <c r="BL229" s="18" t="s">
        <v>137</v>
      </c>
      <c r="BM229" s="230" t="s">
        <v>319</v>
      </c>
    </row>
    <row r="230" spans="1:47" s="2" customFormat="1" ht="12">
      <c r="A230" s="39"/>
      <c r="B230" s="40"/>
      <c r="C230" s="41"/>
      <c r="D230" s="232" t="s">
        <v>139</v>
      </c>
      <c r="E230" s="41"/>
      <c r="F230" s="233" t="s">
        <v>318</v>
      </c>
      <c r="G230" s="41"/>
      <c r="H230" s="41"/>
      <c r="I230" s="234"/>
      <c r="J230" s="41"/>
      <c r="K230" s="41"/>
      <c r="L230" s="45"/>
      <c r="M230" s="235"/>
      <c r="N230" s="236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139</v>
      </c>
      <c r="AU230" s="18" t="s">
        <v>88</v>
      </c>
    </row>
    <row r="231" spans="1:65" s="2" customFormat="1" ht="24.15" customHeight="1">
      <c r="A231" s="39"/>
      <c r="B231" s="40"/>
      <c r="C231" s="269" t="s">
        <v>320</v>
      </c>
      <c r="D231" s="269" t="s">
        <v>192</v>
      </c>
      <c r="E231" s="270" t="s">
        <v>321</v>
      </c>
      <c r="F231" s="271" t="s">
        <v>322</v>
      </c>
      <c r="G231" s="272" t="s">
        <v>309</v>
      </c>
      <c r="H231" s="273">
        <v>1</v>
      </c>
      <c r="I231" s="274"/>
      <c r="J231" s="275">
        <f>ROUND(I231*H231,2)</f>
        <v>0</v>
      </c>
      <c r="K231" s="271" t="s">
        <v>136</v>
      </c>
      <c r="L231" s="276"/>
      <c r="M231" s="277" t="s">
        <v>1</v>
      </c>
      <c r="N231" s="278" t="s">
        <v>43</v>
      </c>
      <c r="O231" s="92"/>
      <c r="P231" s="228">
        <f>O231*H231</f>
        <v>0</v>
      </c>
      <c r="Q231" s="228">
        <v>0.0013</v>
      </c>
      <c r="R231" s="228">
        <f>Q231*H231</f>
        <v>0.0013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191</v>
      </c>
      <c r="AT231" s="230" t="s">
        <v>192</v>
      </c>
      <c r="AU231" s="230" t="s">
        <v>88</v>
      </c>
      <c r="AY231" s="18" t="s">
        <v>130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137</v>
      </c>
      <c r="BM231" s="230" t="s">
        <v>323</v>
      </c>
    </row>
    <row r="232" spans="1:47" s="2" customFormat="1" ht="12">
      <c r="A232" s="39"/>
      <c r="B232" s="40"/>
      <c r="C232" s="41"/>
      <c r="D232" s="232" t="s">
        <v>139</v>
      </c>
      <c r="E232" s="41"/>
      <c r="F232" s="233" t="s">
        <v>322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139</v>
      </c>
      <c r="AU232" s="18" t="s">
        <v>88</v>
      </c>
    </row>
    <row r="233" spans="1:65" s="2" customFormat="1" ht="16.5" customHeight="1">
      <c r="A233" s="39"/>
      <c r="B233" s="40"/>
      <c r="C233" s="269" t="s">
        <v>324</v>
      </c>
      <c r="D233" s="269" t="s">
        <v>192</v>
      </c>
      <c r="E233" s="270" t="s">
        <v>325</v>
      </c>
      <c r="F233" s="271" t="s">
        <v>326</v>
      </c>
      <c r="G233" s="272" t="s">
        <v>309</v>
      </c>
      <c r="H233" s="273">
        <v>1</v>
      </c>
      <c r="I233" s="274"/>
      <c r="J233" s="275">
        <f>ROUND(I233*H233,2)</f>
        <v>0</v>
      </c>
      <c r="K233" s="271" t="s">
        <v>136</v>
      </c>
      <c r="L233" s="276"/>
      <c r="M233" s="277" t="s">
        <v>1</v>
      </c>
      <c r="N233" s="278" t="s">
        <v>43</v>
      </c>
      <c r="O233" s="92"/>
      <c r="P233" s="228">
        <f>O233*H233</f>
        <v>0</v>
      </c>
      <c r="Q233" s="228">
        <v>0.0017</v>
      </c>
      <c r="R233" s="228">
        <f>Q233*H233</f>
        <v>0.0017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191</v>
      </c>
      <c r="AT233" s="230" t="s">
        <v>192</v>
      </c>
      <c r="AU233" s="230" t="s">
        <v>88</v>
      </c>
      <c r="AY233" s="18" t="s">
        <v>130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86</v>
      </c>
      <c r="BK233" s="231">
        <f>ROUND(I233*H233,2)</f>
        <v>0</v>
      </c>
      <c r="BL233" s="18" t="s">
        <v>137</v>
      </c>
      <c r="BM233" s="230" t="s">
        <v>327</v>
      </c>
    </row>
    <row r="234" spans="1:47" s="2" customFormat="1" ht="12">
      <c r="A234" s="39"/>
      <c r="B234" s="40"/>
      <c r="C234" s="41"/>
      <c r="D234" s="232" t="s">
        <v>139</v>
      </c>
      <c r="E234" s="41"/>
      <c r="F234" s="233" t="s">
        <v>326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139</v>
      </c>
      <c r="AU234" s="18" t="s">
        <v>88</v>
      </c>
    </row>
    <row r="235" spans="1:65" s="2" customFormat="1" ht="33" customHeight="1">
      <c r="A235" s="39"/>
      <c r="B235" s="40"/>
      <c r="C235" s="219" t="s">
        <v>328</v>
      </c>
      <c r="D235" s="219" t="s">
        <v>132</v>
      </c>
      <c r="E235" s="220" t="s">
        <v>329</v>
      </c>
      <c r="F235" s="221" t="s">
        <v>330</v>
      </c>
      <c r="G235" s="222" t="s">
        <v>135</v>
      </c>
      <c r="H235" s="223">
        <v>160</v>
      </c>
      <c r="I235" s="224"/>
      <c r="J235" s="225">
        <f>ROUND(I235*H235,2)</f>
        <v>0</v>
      </c>
      <c r="K235" s="221" t="s">
        <v>136</v>
      </c>
      <c r="L235" s="45"/>
      <c r="M235" s="226" t="s">
        <v>1</v>
      </c>
      <c r="N235" s="227" t="s">
        <v>43</v>
      </c>
      <c r="O235" s="92"/>
      <c r="P235" s="228">
        <f>O235*H235</f>
        <v>0</v>
      </c>
      <c r="Q235" s="228">
        <v>0.15539952</v>
      </c>
      <c r="R235" s="228">
        <f>Q235*H235</f>
        <v>24.863923200000002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137</v>
      </c>
      <c r="AT235" s="230" t="s">
        <v>132</v>
      </c>
      <c r="AU235" s="230" t="s">
        <v>88</v>
      </c>
      <c r="AY235" s="18" t="s">
        <v>130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86</v>
      </c>
      <c r="BK235" s="231">
        <f>ROUND(I235*H235,2)</f>
        <v>0</v>
      </c>
      <c r="BL235" s="18" t="s">
        <v>137</v>
      </c>
      <c r="BM235" s="230" t="s">
        <v>331</v>
      </c>
    </row>
    <row r="236" spans="1:47" s="2" customFormat="1" ht="12">
      <c r="A236" s="39"/>
      <c r="B236" s="40"/>
      <c r="C236" s="41"/>
      <c r="D236" s="232" t="s">
        <v>139</v>
      </c>
      <c r="E236" s="41"/>
      <c r="F236" s="233" t="s">
        <v>332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139</v>
      </c>
      <c r="AU236" s="18" t="s">
        <v>88</v>
      </c>
    </row>
    <row r="237" spans="1:51" s="13" customFormat="1" ht="12">
      <c r="A237" s="13"/>
      <c r="B237" s="237"/>
      <c r="C237" s="238"/>
      <c r="D237" s="232" t="s">
        <v>141</v>
      </c>
      <c r="E237" s="239" t="s">
        <v>1</v>
      </c>
      <c r="F237" s="240" t="s">
        <v>333</v>
      </c>
      <c r="G237" s="238"/>
      <c r="H237" s="239" t="s">
        <v>1</v>
      </c>
      <c r="I237" s="241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141</v>
      </c>
      <c r="AU237" s="246" t="s">
        <v>88</v>
      </c>
      <c r="AV237" s="13" t="s">
        <v>86</v>
      </c>
      <c r="AW237" s="13" t="s">
        <v>34</v>
      </c>
      <c r="AX237" s="13" t="s">
        <v>78</v>
      </c>
      <c r="AY237" s="246" t="s">
        <v>130</v>
      </c>
    </row>
    <row r="238" spans="1:51" s="14" customFormat="1" ht="12">
      <c r="A238" s="14"/>
      <c r="B238" s="247"/>
      <c r="C238" s="248"/>
      <c r="D238" s="232" t="s">
        <v>141</v>
      </c>
      <c r="E238" s="249" t="s">
        <v>1</v>
      </c>
      <c r="F238" s="250" t="s">
        <v>334</v>
      </c>
      <c r="G238" s="248"/>
      <c r="H238" s="251">
        <v>154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7" t="s">
        <v>141</v>
      </c>
      <c r="AU238" s="257" t="s">
        <v>88</v>
      </c>
      <c r="AV238" s="14" t="s">
        <v>88</v>
      </c>
      <c r="AW238" s="14" t="s">
        <v>34</v>
      </c>
      <c r="AX238" s="14" t="s">
        <v>78</v>
      </c>
      <c r="AY238" s="257" t="s">
        <v>130</v>
      </c>
    </row>
    <row r="239" spans="1:51" s="13" customFormat="1" ht="12">
      <c r="A239" s="13"/>
      <c r="B239" s="237"/>
      <c r="C239" s="238"/>
      <c r="D239" s="232" t="s">
        <v>141</v>
      </c>
      <c r="E239" s="239" t="s">
        <v>1</v>
      </c>
      <c r="F239" s="240" t="s">
        <v>335</v>
      </c>
      <c r="G239" s="238"/>
      <c r="H239" s="239" t="s">
        <v>1</v>
      </c>
      <c r="I239" s="241"/>
      <c r="J239" s="238"/>
      <c r="K239" s="238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141</v>
      </c>
      <c r="AU239" s="246" t="s">
        <v>88</v>
      </c>
      <c r="AV239" s="13" t="s">
        <v>86</v>
      </c>
      <c r="AW239" s="13" t="s">
        <v>34</v>
      </c>
      <c r="AX239" s="13" t="s">
        <v>78</v>
      </c>
      <c r="AY239" s="246" t="s">
        <v>130</v>
      </c>
    </row>
    <row r="240" spans="1:51" s="14" customFormat="1" ht="12">
      <c r="A240" s="14"/>
      <c r="B240" s="247"/>
      <c r="C240" s="248"/>
      <c r="D240" s="232" t="s">
        <v>141</v>
      </c>
      <c r="E240" s="249" t="s">
        <v>1</v>
      </c>
      <c r="F240" s="250" t="s">
        <v>336</v>
      </c>
      <c r="G240" s="248"/>
      <c r="H240" s="251">
        <v>6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141</v>
      </c>
      <c r="AU240" s="257" t="s">
        <v>88</v>
      </c>
      <c r="AV240" s="14" t="s">
        <v>88</v>
      </c>
      <c r="AW240" s="14" t="s">
        <v>34</v>
      </c>
      <c r="AX240" s="14" t="s">
        <v>78</v>
      </c>
      <c r="AY240" s="257" t="s">
        <v>130</v>
      </c>
    </row>
    <row r="241" spans="1:51" s="15" customFormat="1" ht="12">
      <c r="A241" s="15"/>
      <c r="B241" s="258"/>
      <c r="C241" s="259"/>
      <c r="D241" s="232" t="s">
        <v>141</v>
      </c>
      <c r="E241" s="260" t="s">
        <v>1</v>
      </c>
      <c r="F241" s="261" t="s">
        <v>169</v>
      </c>
      <c r="G241" s="259"/>
      <c r="H241" s="262">
        <v>160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8" t="s">
        <v>141</v>
      </c>
      <c r="AU241" s="268" t="s">
        <v>88</v>
      </c>
      <c r="AV241" s="15" t="s">
        <v>137</v>
      </c>
      <c r="AW241" s="15" t="s">
        <v>34</v>
      </c>
      <c r="AX241" s="15" t="s">
        <v>86</v>
      </c>
      <c r="AY241" s="268" t="s">
        <v>130</v>
      </c>
    </row>
    <row r="242" spans="1:65" s="2" customFormat="1" ht="16.5" customHeight="1">
      <c r="A242" s="39"/>
      <c r="B242" s="40"/>
      <c r="C242" s="269" t="s">
        <v>337</v>
      </c>
      <c r="D242" s="269" t="s">
        <v>192</v>
      </c>
      <c r="E242" s="270" t="s">
        <v>338</v>
      </c>
      <c r="F242" s="271" t="s">
        <v>339</v>
      </c>
      <c r="G242" s="272" t="s">
        <v>135</v>
      </c>
      <c r="H242" s="273">
        <v>161.7</v>
      </c>
      <c r="I242" s="274"/>
      <c r="J242" s="275">
        <f>ROUND(I242*H242,2)</f>
        <v>0</v>
      </c>
      <c r="K242" s="271" t="s">
        <v>136</v>
      </c>
      <c r="L242" s="276"/>
      <c r="M242" s="277" t="s">
        <v>1</v>
      </c>
      <c r="N242" s="278" t="s">
        <v>43</v>
      </c>
      <c r="O242" s="92"/>
      <c r="P242" s="228">
        <f>O242*H242</f>
        <v>0</v>
      </c>
      <c r="Q242" s="228">
        <v>0.102</v>
      </c>
      <c r="R242" s="228">
        <f>Q242*H242</f>
        <v>16.493399999999998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191</v>
      </c>
      <c r="AT242" s="230" t="s">
        <v>192</v>
      </c>
      <c r="AU242" s="230" t="s">
        <v>88</v>
      </c>
      <c r="AY242" s="18" t="s">
        <v>130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86</v>
      </c>
      <c r="BK242" s="231">
        <f>ROUND(I242*H242,2)</f>
        <v>0</v>
      </c>
      <c r="BL242" s="18" t="s">
        <v>137</v>
      </c>
      <c r="BM242" s="230" t="s">
        <v>340</v>
      </c>
    </row>
    <row r="243" spans="1:47" s="2" customFormat="1" ht="12">
      <c r="A243" s="39"/>
      <c r="B243" s="40"/>
      <c r="C243" s="41"/>
      <c r="D243" s="232" t="s">
        <v>139</v>
      </c>
      <c r="E243" s="41"/>
      <c r="F243" s="233" t="s">
        <v>339</v>
      </c>
      <c r="G243" s="41"/>
      <c r="H243" s="41"/>
      <c r="I243" s="234"/>
      <c r="J243" s="41"/>
      <c r="K243" s="41"/>
      <c r="L243" s="45"/>
      <c r="M243" s="235"/>
      <c r="N243" s="23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139</v>
      </c>
      <c r="AU243" s="18" t="s">
        <v>88</v>
      </c>
    </row>
    <row r="244" spans="1:51" s="14" customFormat="1" ht="12">
      <c r="A244" s="14"/>
      <c r="B244" s="247"/>
      <c r="C244" s="248"/>
      <c r="D244" s="232" t="s">
        <v>141</v>
      </c>
      <c r="E244" s="248"/>
      <c r="F244" s="250" t="s">
        <v>341</v>
      </c>
      <c r="G244" s="248"/>
      <c r="H244" s="251">
        <v>161.7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141</v>
      </c>
      <c r="AU244" s="257" t="s">
        <v>88</v>
      </c>
      <c r="AV244" s="14" t="s">
        <v>88</v>
      </c>
      <c r="AW244" s="14" t="s">
        <v>4</v>
      </c>
      <c r="AX244" s="14" t="s">
        <v>86</v>
      </c>
      <c r="AY244" s="257" t="s">
        <v>130</v>
      </c>
    </row>
    <row r="245" spans="1:65" s="2" customFormat="1" ht="16.5" customHeight="1">
      <c r="A245" s="39"/>
      <c r="B245" s="40"/>
      <c r="C245" s="269" t="s">
        <v>342</v>
      </c>
      <c r="D245" s="269" t="s">
        <v>192</v>
      </c>
      <c r="E245" s="270" t="s">
        <v>343</v>
      </c>
      <c r="F245" s="271" t="s">
        <v>344</v>
      </c>
      <c r="G245" s="272" t="s">
        <v>135</v>
      </c>
      <c r="H245" s="273">
        <v>6.3</v>
      </c>
      <c r="I245" s="274"/>
      <c r="J245" s="275">
        <f>ROUND(I245*H245,2)</f>
        <v>0</v>
      </c>
      <c r="K245" s="271" t="s">
        <v>136</v>
      </c>
      <c r="L245" s="276"/>
      <c r="M245" s="277" t="s">
        <v>1</v>
      </c>
      <c r="N245" s="278" t="s">
        <v>43</v>
      </c>
      <c r="O245" s="92"/>
      <c r="P245" s="228">
        <f>O245*H245</f>
        <v>0</v>
      </c>
      <c r="Q245" s="228">
        <v>0.05612</v>
      </c>
      <c r="R245" s="228">
        <f>Q245*H245</f>
        <v>0.35355600000000004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191</v>
      </c>
      <c r="AT245" s="230" t="s">
        <v>192</v>
      </c>
      <c r="AU245" s="230" t="s">
        <v>88</v>
      </c>
      <c r="AY245" s="18" t="s">
        <v>130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137</v>
      </c>
      <c r="BM245" s="230" t="s">
        <v>345</v>
      </c>
    </row>
    <row r="246" spans="1:47" s="2" customFormat="1" ht="12">
      <c r="A246" s="39"/>
      <c r="B246" s="40"/>
      <c r="C246" s="41"/>
      <c r="D246" s="232" t="s">
        <v>139</v>
      </c>
      <c r="E246" s="41"/>
      <c r="F246" s="233" t="s">
        <v>344</v>
      </c>
      <c r="G246" s="41"/>
      <c r="H246" s="41"/>
      <c r="I246" s="234"/>
      <c r="J246" s="41"/>
      <c r="K246" s="41"/>
      <c r="L246" s="45"/>
      <c r="M246" s="235"/>
      <c r="N246" s="236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139</v>
      </c>
      <c r="AU246" s="18" t="s">
        <v>88</v>
      </c>
    </row>
    <row r="247" spans="1:51" s="14" customFormat="1" ht="12">
      <c r="A247" s="14"/>
      <c r="B247" s="247"/>
      <c r="C247" s="248"/>
      <c r="D247" s="232" t="s">
        <v>141</v>
      </c>
      <c r="E247" s="249" t="s">
        <v>1</v>
      </c>
      <c r="F247" s="250" t="s">
        <v>346</v>
      </c>
      <c r="G247" s="248"/>
      <c r="H247" s="251">
        <v>6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7" t="s">
        <v>141</v>
      </c>
      <c r="AU247" s="257" t="s">
        <v>88</v>
      </c>
      <c r="AV247" s="14" t="s">
        <v>88</v>
      </c>
      <c r="AW247" s="14" t="s">
        <v>34</v>
      </c>
      <c r="AX247" s="14" t="s">
        <v>86</v>
      </c>
      <c r="AY247" s="257" t="s">
        <v>130</v>
      </c>
    </row>
    <row r="248" spans="1:51" s="14" customFormat="1" ht="12">
      <c r="A248" s="14"/>
      <c r="B248" s="247"/>
      <c r="C248" s="248"/>
      <c r="D248" s="232" t="s">
        <v>141</v>
      </c>
      <c r="E248" s="248"/>
      <c r="F248" s="250" t="s">
        <v>347</v>
      </c>
      <c r="G248" s="248"/>
      <c r="H248" s="251">
        <v>6.3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141</v>
      </c>
      <c r="AU248" s="257" t="s">
        <v>88</v>
      </c>
      <c r="AV248" s="14" t="s">
        <v>88</v>
      </c>
      <c r="AW248" s="14" t="s">
        <v>4</v>
      </c>
      <c r="AX248" s="14" t="s">
        <v>86</v>
      </c>
      <c r="AY248" s="257" t="s">
        <v>130</v>
      </c>
    </row>
    <row r="249" spans="1:65" s="2" customFormat="1" ht="24.15" customHeight="1">
      <c r="A249" s="39"/>
      <c r="B249" s="40"/>
      <c r="C249" s="219" t="s">
        <v>348</v>
      </c>
      <c r="D249" s="219" t="s">
        <v>132</v>
      </c>
      <c r="E249" s="220" t="s">
        <v>349</v>
      </c>
      <c r="F249" s="221" t="s">
        <v>350</v>
      </c>
      <c r="G249" s="222" t="s">
        <v>135</v>
      </c>
      <c r="H249" s="223">
        <v>10.4</v>
      </c>
      <c r="I249" s="224"/>
      <c r="J249" s="225">
        <f>ROUND(I249*H249,2)</f>
        <v>0</v>
      </c>
      <c r="K249" s="221" t="s">
        <v>136</v>
      </c>
      <c r="L249" s="45"/>
      <c r="M249" s="226" t="s">
        <v>1</v>
      </c>
      <c r="N249" s="227" t="s">
        <v>43</v>
      </c>
      <c r="O249" s="92"/>
      <c r="P249" s="228">
        <f>O249*H249</f>
        <v>0</v>
      </c>
      <c r="Q249" s="228">
        <v>0.1684906</v>
      </c>
      <c r="R249" s="228">
        <f>Q249*H249</f>
        <v>1.75230224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137</v>
      </c>
      <c r="AT249" s="230" t="s">
        <v>132</v>
      </c>
      <c r="AU249" s="230" t="s">
        <v>88</v>
      </c>
      <c r="AY249" s="18" t="s">
        <v>130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86</v>
      </c>
      <c r="BK249" s="231">
        <f>ROUND(I249*H249,2)</f>
        <v>0</v>
      </c>
      <c r="BL249" s="18" t="s">
        <v>137</v>
      </c>
      <c r="BM249" s="230" t="s">
        <v>351</v>
      </c>
    </row>
    <row r="250" spans="1:47" s="2" customFormat="1" ht="12">
      <c r="A250" s="39"/>
      <c r="B250" s="40"/>
      <c r="C250" s="41"/>
      <c r="D250" s="232" t="s">
        <v>139</v>
      </c>
      <c r="E250" s="41"/>
      <c r="F250" s="233" t="s">
        <v>352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139</v>
      </c>
      <c r="AU250" s="18" t="s">
        <v>88</v>
      </c>
    </row>
    <row r="251" spans="1:51" s="13" customFormat="1" ht="12">
      <c r="A251" s="13"/>
      <c r="B251" s="237"/>
      <c r="C251" s="238"/>
      <c r="D251" s="232" t="s">
        <v>141</v>
      </c>
      <c r="E251" s="239" t="s">
        <v>1</v>
      </c>
      <c r="F251" s="240" t="s">
        <v>142</v>
      </c>
      <c r="G251" s="238"/>
      <c r="H251" s="239" t="s">
        <v>1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141</v>
      </c>
      <c r="AU251" s="246" t="s">
        <v>88</v>
      </c>
      <c r="AV251" s="13" t="s">
        <v>86</v>
      </c>
      <c r="AW251" s="13" t="s">
        <v>34</v>
      </c>
      <c r="AX251" s="13" t="s">
        <v>78</v>
      </c>
      <c r="AY251" s="246" t="s">
        <v>130</v>
      </c>
    </row>
    <row r="252" spans="1:51" s="14" customFormat="1" ht="12">
      <c r="A252" s="14"/>
      <c r="B252" s="247"/>
      <c r="C252" s="248"/>
      <c r="D252" s="232" t="s">
        <v>141</v>
      </c>
      <c r="E252" s="249" t="s">
        <v>1</v>
      </c>
      <c r="F252" s="250" t="s">
        <v>143</v>
      </c>
      <c r="G252" s="248"/>
      <c r="H252" s="251">
        <v>10.4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7" t="s">
        <v>141</v>
      </c>
      <c r="AU252" s="257" t="s">
        <v>88</v>
      </c>
      <c r="AV252" s="14" t="s">
        <v>88</v>
      </c>
      <c r="AW252" s="14" t="s">
        <v>34</v>
      </c>
      <c r="AX252" s="14" t="s">
        <v>86</v>
      </c>
      <c r="AY252" s="257" t="s">
        <v>130</v>
      </c>
    </row>
    <row r="253" spans="1:65" s="2" customFormat="1" ht="24.15" customHeight="1">
      <c r="A253" s="39"/>
      <c r="B253" s="40"/>
      <c r="C253" s="219" t="s">
        <v>353</v>
      </c>
      <c r="D253" s="219" t="s">
        <v>132</v>
      </c>
      <c r="E253" s="220" t="s">
        <v>354</v>
      </c>
      <c r="F253" s="221" t="s">
        <v>355</v>
      </c>
      <c r="G253" s="222" t="s">
        <v>153</v>
      </c>
      <c r="H253" s="223">
        <v>0.26</v>
      </c>
      <c r="I253" s="224"/>
      <c r="J253" s="225">
        <f>ROUND(I253*H253,2)</f>
        <v>0</v>
      </c>
      <c r="K253" s="221" t="s">
        <v>136</v>
      </c>
      <c r="L253" s="45"/>
      <c r="M253" s="226" t="s">
        <v>1</v>
      </c>
      <c r="N253" s="227" t="s">
        <v>43</v>
      </c>
      <c r="O253" s="92"/>
      <c r="P253" s="228">
        <f>O253*H253</f>
        <v>0</v>
      </c>
      <c r="Q253" s="228">
        <v>2.25634</v>
      </c>
      <c r="R253" s="228">
        <f>Q253*H253</f>
        <v>0.5866484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137</v>
      </c>
      <c r="AT253" s="230" t="s">
        <v>132</v>
      </c>
      <c r="AU253" s="230" t="s">
        <v>88</v>
      </c>
      <c r="AY253" s="18" t="s">
        <v>130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86</v>
      </c>
      <c r="BK253" s="231">
        <f>ROUND(I253*H253,2)</f>
        <v>0</v>
      </c>
      <c r="BL253" s="18" t="s">
        <v>137</v>
      </c>
      <c r="BM253" s="230" t="s">
        <v>356</v>
      </c>
    </row>
    <row r="254" spans="1:47" s="2" customFormat="1" ht="12">
      <c r="A254" s="39"/>
      <c r="B254" s="40"/>
      <c r="C254" s="41"/>
      <c r="D254" s="232" t="s">
        <v>139</v>
      </c>
      <c r="E254" s="41"/>
      <c r="F254" s="233" t="s">
        <v>357</v>
      </c>
      <c r="G254" s="41"/>
      <c r="H254" s="41"/>
      <c r="I254" s="234"/>
      <c r="J254" s="41"/>
      <c r="K254" s="41"/>
      <c r="L254" s="45"/>
      <c r="M254" s="235"/>
      <c r="N254" s="236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139</v>
      </c>
      <c r="AU254" s="18" t="s">
        <v>88</v>
      </c>
    </row>
    <row r="255" spans="1:51" s="14" customFormat="1" ht="12">
      <c r="A255" s="14"/>
      <c r="B255" s="247"/>
      <c r="C255" s="248"/>
      <c r="D255" s="232" t="s">
        <v>141</v>
      </c>
      <c r="E255" s="249" t="s">
        <v>1</v>
      </c>
      <c r="F255" s="250" t="s">
        <v>358</v>
      </c>
      <c r="G255" s="248"/>
      <c r="H255" s="251">
        <v>0.26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141</v>
      </c>
      <c r="AU255" s="257" t="s">
        <v>88</v>
      </c>
      <c r="AV255" s="14" t="s">
        <v>88</v>
      </c>
      <c r="AW255" s="14" t="s">
        <v>34</v>
      </c>
      <c r="AX255" s="14" t="s">
        <v>86</v>
      </c>
      <c r="AY255" s="257" t="s">
        <v>130</v>
      </c>
    </row>
    <row r="256" spans="1:65" s="2" customFormat="1" ht="24.15" customHeight="1">
      <c r="A256" s="39"/>
      <c r="B256" s="40"/>
      <c r="C256" s="219" t="s">
        <v>359</v>
      </c>
      <c r="D256" s="219" t="s">
        <v>132</v>
      </c>
      <c r="E256" s="220" t="s">
        <v>360</v>
      </c>
      <c r="F256" s="221" t="s">
        <v>361</v>
      </c>
      <c r="G256" s="222" t="s">
        <v>146</v>
      </c>
      <c r="H256" s="223">
        <v>315.62</v>
      </c>
      <c r="I256" s="224"/>
      <c r="J256" s="225">
        <f>ROUND(I256*H256,2)</f>
        <v>0</v>
      </c>
      <c r="K256" s="221" t="s">
        <v>136</v>
      </c>
      <c r="L256" s="45"/>
      <c r="M256" s="226" t="s">
        <v>1</v>
      </c>
      <c r="N256" s="227" t="s">
        <v>43</v>
      </c>
      <c r="O256" s="92"/>
      <c r="P256" s="228">
        <f>O256*H256</f>
        <v>0</v>
      </c>
      <c r="Q256" s="228">
        <v>0.0006875</v>
      </c>
      <c r="R256" s="228">
        <f>Q256*H256</f>
        <v>0.21698874999999998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137</v>
      </c>
      <c r="AT256" s="230" t="s">
        <v>132</v>
      </c>
      <c r="AU256" s="230" t="s">
        <v>88</v>
      </c>
      <c r="AY256" s="18" t="s">
        <v>130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86</v>
      </c>
      <c r="BK256" s="231">
        <f>ROUND(I256*H256,2)</f>
        <v>0</v>
      </c>
      <c r="BL256" s="18" t="s">
        <v>137</v>
      </c>
      <c r="BM256" s="230" t="s">
        <v>362</v>
      </c>
    </row>
    <row r="257" spans="1:47" s="2" customFormat="1" ht="12">
      <c r="A257" s="39"/>
      <c r="B257" s="40"/>
      <c r="C257" s="41"/>
      <c r="D257" s="232" t="s">
        <v>139</v>
      </c>
      <c r="E257" s="41"/>
      <c r="F257" s="233" t="s">
        <v>363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139</v>
      </c>
      <c r="AU257" s="18" t="s">
        <v>88</v>
      </c>
    </row>
    <row r="258" spans="1:51" s="13" customFormat="1" ht="12">
      <c r="A258" s="13"/>
      <c r="B258" s="237"/>
      <c r="C258" s="238"/>
      <c r="D258" s="232" t="s">
        <v>141</v>
      </c>
      <c r="E258" s="239" t="s">
        <v>1</v>
      </c>
      <c r="F258" s="240" t="s">
        <v>364</v>
      </c>
      <c r="G258" s="238"/>
      <c r="H258" s="239" t="s">
        <v>1</v>
      </c>
      <c r="I258" s="241"/>
      <c r="J258" s="238"/>
      <c r="K258" s="238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141</v>
      </c>
      <c r="AU258" s="246" t="s">
        <v>88</v>
      </c>
      <c r="AV258" s="13" t="s">
        <v>86</v>
      </c>
      <c r="AW258" s="13" t="s">
        <v>34</v>
      </c>
      <c r="AX258" s="13" t="s">
        <v>78</v>
      </c>
      <c r="AY258" s="246" t="s">
        <v>130</v>
      </c>
    </row>
    <row r="259" spans="1:51" s="14" customFormat="1" ht="12">
      <c r="A259" s="14"/>
      <c r="B259" s="247"/>
      <c r="C259" s="248"/>
      <c r="D259" s="232" t="s">
        <v>141</v>
      </c>
      <c r="E259" s="249" t="s">
        <v>1</v>
      </c>
      <c r="F259" s="250" t="s">
        <v>365</v>
      </c>
      <c r="G259" s="248"/>
      <c r="H259" s="251">
        <v>315.62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7" t="s">
        <v>141</v>
      </c>
      <c r="AU259" s="257" t="s">
        <v>88</v>
      </c>
      <c r="AV259" s="14" t="s">
        <v>88</v>
      </c>
      <c r="AW259" s="14" t="s">
        <v>34</v>
      </c>
      <c r="AX259" s="14" t="s">
        <v>86</v>
      </c>
      <c r="AY259" s="257" t="s">
        <v>130</v>
      </c>
    </row>
    <row r="260" spans="1:65" s="2" customFormat="1" ht="21.75" customHeight="1">
      <c r="A260" s="39"/>
      <c r="B260" s="40"/>
      <c r="C260" s="219" t="s">
        <v>366</v>
      </c>
      <c r="D260" s="219" t="s">
        <v>132</v>
      </c>
      <c r="E260" s="220" t="s">
        <v>367</v>
      </c>
      <c r="F260" s="221" t="s">
        <v>368</v>
      </c>
      <c r="G260" s="222" t="s">
        <v>135</v>
      </c>
      <c r="H260" s="223">
        <v>10.4</v>
      </c>
      <c r="I260" s="224"/>
      <c r="J260" s="225">
        <f>ROUND(I260*H260,2)</f>
        <v>0</v>
      </c>
      <c r="K260" s="221" t="s">
        <v>136</v>
      </c>
      <c r="L260" s="45"/>
      <c r="M260" s="226" t="s">
        <v>1</v>
      </c>
      <c r="N260" s="227" t="s">
        <v>43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137</v>
      </c>
      <c r="AT260" s="230" t="s">
        <v>132</v>
      </c>
      <c r="AU260" s="230" t="s">
        <v>88</v>
      </c>
      <c r="AY260" s="18" t="s">
        <v>130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86</v>
      </c>
      <c r="BK260" s="231">
        <f>ROUND(I260*H260,2)</f>
        <v>0</v>
      </c>
      <c r="BL260" s="18" t="s">
        <v>137</v>
      </c>
      <c r="BM260" s="230" t="s">
        <v>369</v>
      </c>
    </row>
    <row r="261" spans="1:47" s="2" customFormat="1" ht="12">
      <c r="A261" s="39"/>
      <c r="B261" s="40"/>
      <c r="C261" s="41"/>
      <c r="D261" s="232" t="s">
        <v>139</v>
      </c>
      <c r="E261" s="41"/>
      <c r="F261" s="233" t="s">
        <v>370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139</v>
      </c>
      <c r="AU261" s="18" t="s">
        <v>88</v>
      </c>
    </row>
    <row r="262" spans="1:51" s="13" customFormat="1" ht="12">
      <c r="A262" s="13"/>
      <c r="B262" s="237"/>
      <c r="C262" s="238"/>
      <c r="D262" s="232" t="s">
        <v>141</v>
      </c>
      <c r="E262" s="239" t="s">
        <v>1</v>
      </c>
      <c r="F262" s="240" t="s">
        <v>142</v>
      </c>
      <c r="G262" s="238"/>
      <c r="H262" s="239" t="s">
        <v>1</v>
      </c>
      <c r="I262" s="241"/>
      <c r="J262" s="238"/>
      <c r="K262" s="238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141</v>
      </c>
      <c r="AU262" s="246" t="s">
        <v>88</v>
      </c>
      <c r="AV262" s="13" t="s">
        <v>86</v>
      </c>
      <c r="AW262" s="13" t="s">
        <v>34</v>
      </c>
      <c r="AX262" s="13" t="s">
        <v>78</v>
      </c>
      <c r="AY262" s="246" t="s">
        <v>130</v>
      </c>
    </row>
    <row r="263" spans="1:51" s="14" customFormat="1" ht="12">
      <c r="A263" s="14"/>
      <c r="B263" s="247"/>
      <c r="C263" s="248"/>
      <c r="D263" s="232" t="s">
        <v>141</v>
      </c>
      <c r="E263" s="249" t="s">
        <v>1</v>
      </c>
      <c r="F263" s="250" t="s">
        <v>143</v>
      </c>
      <c r="G263" s="248"/>
      <c r="H263" s="251">
        <v>10.4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7" t="s">
        <v>141</v>
      </c>
      <c r="AU263" s="257" t="s">
        <v>88</v>
      </c>
      <c r="AV263" s="14" t="s">
        <v>88</v>
      </c>
      <c r="AW263" s="14" t="s">
        <v>34</v>
      </c>
      <c r="AX263" s="14" t="s">
        <v>86</v>
      </c>
      <c r="AY263" s="257" t="s">
        <v>130</v>
      </c>
    </row>
    <row r="264" spans="1:63" s="12" customFormat="1" ht="22.8" customHeight="1">
      <c r="A264" s="12"/>
      <c r="B264" s="203"/>
      <c r="C264" s="204"/>
      <c r="D264" s="205" t="s">
        <v>77</v>
      </c>
      <c r="E264" s="217" t="s">
        <v>371</v>
      </c>
      <c r="F264" s="217" t="s">
        <v>372</v>
      </c>
      <c r="G264" s="204"/>
      <c r="H264" s="204"/>
      <c r="I264" s="207"/>
      <c r="J264" s="218">
        <f>BK264</f>
        <v>0</v>
      </c>
      <c r="K264" s="204"/>
      <c r="L264" s="209"/>
      <c r="M264" s="210"/>
      <c r="N264" s="211"/>
      <c r="O264" s="211"/>
      <c r="P264" s="212">
        <f>SUM(P265:P266)</f>
        <v>0</v>
      </c>
      <c r="Q264" s="211"/>
      <c r="R264" s="212">
        <f>SUM(R265:R266)</f>
        <v>0</v>
      </c>
      <c r="S264" s="211"/>
      <c r="T264" s="213">
        <f>SUM(T265:T266)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4" t="s">
        <v>86</v>
      </c>
      <c r="AT264" s="215" t="s">
        <v>77</v>
      </c>
      <c r="AU264" s="215" t="s">
        <v>86</v>
      </c>
      <c r="AY264" s="214" t="s">
        <v>130</v>
      </c>
      <c r="BK264" s="216">
        <f>SUM(BK265:BK266)</f>
        <v>0</v>
      </c>
    </row>
    <row r="265" spans="1:65" s="2" customFormat="1" ht="33" customHeight="1">
      <c r="A265" s="39"/>
      <c r="B265" s="40"/>
      <c r="C265" s="219" t="s">
        <v>373</v>
      </c>
      <c r="D265" s="219" t="s">
        <v>132</v>
      </c>
      <c r="E265" s="220" t="s">
        <v>374</v>
      </c>
      <c r="F265" s="221" t="s">
        <v>375</v>
      </c>
      <c r="G265" s="222" t="s">
        <v>195</v>
      </c>
      <c r="H265" s="223">
        <v>317.007</v>
      </c>
      <c r="I265" s="224"/>
      <c r="J265" s="225">
        <f>ROUND(I265*H265,2)</f>
        <v>0</v>
      </c>
      <c r="K265" s="221" t="s">
        <v>136</v>
      </c>
      <c r="L265" s="45"/>
      <c r="M265" s="226" t="s">
        <v>1</v>
      </c>
      <c r="N265" s="227" t="s">
        <v>43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137</v>
      </c>
      <c r="AT265" s="230" t="s">
        <v>132</v>
      </c>
      <c r="AU265" s="230" t="s">
        <v>88</v>
      </c>
      <c r="AY265" s="18" t="s">
        <v>130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86</v>
      </c>
      <c r="BK265" s="231">
        <f>ROUND(I265*H265,2)</f>
        <v>0</v>
      </c>
      <c r="BL265" s="18" t="s">
        <v>137</v>
      </c>
      <c r="BM265" s="230" t="s">
        <v>376</v>
      </c>
    </row>
    <row r="266" spans="1:47" s="2" customFormat="1" ht="12">
      <c r="A266" s="39"/>
      <c r="B266" s="40"/>
      <c r="C266" s="41"/>
      <c r="D266" s="232" t="s">
        <v>139</v>
      </c>
      <c r="E266" s="41"/>
      <c r="F266" s="233" t="s">
        <v>377</v>
      </c>
      <c r="G266" s="41"/>
      <c r="H266" s="41"/>
      <c r="I266" s="234"/>
      <c r="J266" s="41"/>
      <c r="K266" s="41"/>
      <c r="L266" s="45"/>
      <c r="M266" s="280"/>
      <c r="N266" s="281"/>
      <c r="O266" s="282"/>
      <c r="P266" s="282"/>
      <c r="Q266" s="282"/>
      <c r="R266" s="282"/>
      <c r="S266" s="282"/>
      <c r="T266" s="28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139</v>
      </c>
      <c r="AU266" s="18" t="s">
        <v>88</v>
      </c>
    </row>
    <row r="267" spans="1:31" s="2" customFormat="1" ht="6.95" customHeight="1">
      <c r="A267" s="39"/>
      <c r="B267" s="67"/>
      <c r="C267" s="68"/>
      <c r="D267" s="68"/>
      <c r="E267" s="68"/>
      <c r="F267" s="68"/>
      <c r="G267" s="68"/>
      <c r="H267" s="68"/>
      <c r="I267" s="68"/>
      <c r="J267" s="68"/>
      <c r="K267" s="68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121:K26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Molo Žermanice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28. 1. 2020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36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33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ROUND((SUM(BE120:BE167)),2)</f>
        <v>0</v>
      </c>
      <c r="G33" s="39"/>
      <c r="H33" s="39"/>
      <c r="I33" s="156">
        <v>0.21</v>
      </c>
      <c r="J33" s="155">
        <f>ROUND(((SUM(BE120:BE167))*I33),2)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ROUND((SUM(BF120:BF167)),2)</f>
        <v>0</v>
      </c>
      <c r="G34" s="39"/>
      <c r="H34" s="39"/>
      <c r="I34" s="156">
        <v>0.15</v>
      </c>
      <c r="J34" s="155">
        <f>ROUND(((SUM(BF120:BF167))*I34),2)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ROUND((SUM(BG120:BG167)),2)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ROUND((SUM(BH120:BH167)),2)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ROUND((SUM(BI120:BI167)),2)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Molo Žermanice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Úprava a opevnění břehů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Soběšovice</v>
      </c>
      <c r="G89" s="41"/>
      <c r="H89" s="41"/>
      <c r="I89" s="33" t="s">
        <v>22</v>
      </c>
      <c r="J89" s="80" t="str">
        <f>IF(J12="","",J12)</f>
        <v>28. 1. 2020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Povodí Odry, státní podnik</v>
      </c>
      <c r="G91" s="41"/>
      <c r="H91" s="41"/>
      <c r="I91" s="33" t="s">
        <v>31</v>
      </c>
      <c r="J91" s="37" t="str">
        <f>E21</f>
        <v>Ing. Marek Boháč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LINEPLAN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379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114</v>
      </c>
      <c r="E100" s="189"/>
      <c r="F100" s="189"/>
      <c r="G100" s="189"/>
      <c r="H100" s="189"/>
      <c r="I100" s="189"/>
      <c r="J100" s="190">
        <f>J165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115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Molo Žermanice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02 - Úprava a opevnění břehů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Soběšovice</v>
      </c>
      <c r="G114" s="41"/>
      <c r="H114" s="41"/>
      <c r="I114" s="33" t="s">
        <v>22</v>
      </c>
      <c r="J114" s="80" t="str">
        <f>IF(J12="","",J12)</f>
        <v>28. 1. 2020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Povodí Odry, státní podnik</v>
      </c>
      <c r="G116" s="41"/>
      <c r="H116" s="41"/>
      <c r="I116" s="33" t="s">
        <v>31</v>
      </c>
      <c r="J116" s="37" t="str">
        <f>E21</f>
        <v>Ing. Marek Boháč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29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>LINEPLAN s.r.o.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116</v>
      </c>
      <c r="D119" s="195" t="s">
        <v>63</v>
      </c>
      <c r="E119" s="195" t="s">
        <v>59</v>
      </c>
      <c r="F119" s="195" t="s">
        <v>60</v>
      </c>
      <c r="G119" s="195" t="s">
        <v>117</v>
      </c>
      <c r="H119" s="195" t="s">
        <v>118</v>
      </c>
      <c r="I119" s="195" t="s">
        <v>119</v>
      </c>
      <c r="J119" s="195" t="s">
        <v>106</v>
      </c>
      <c r="K119" s="196" t="s">
        <v>120</v>
      </c>
      <c r="L119" s="197"/>
      <c r="M119" s="101" t="s">
        <v>1</v>
      </c>
      <c r="N119" s="102" t="s">
        <v>42</v>
      </c>
      <c r="O119" s="102" t="s">
        <v>121</v>
      </c>
      <c r="P119" s="102" t="s">
        <v>122</v>
      </c>
      <c r="Q119" s="102" t="s">
        <v>123</v>
      </c>
      <c r="R119" s="102" t="s">
        <v>124</v>
      </c>
      <c r="S119" s="102" t="s">
        <v>125</v>
      </c>
      <c r="T119" s="103" t="s">
        <v>126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127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</f>
        <v>0</v>
      </c>
      <c r="Q120" s="105"/>
      <c r="R120" s="200">
        <f>R121</f>
        <v>289.701156666</v>
      </c>
      <c r="S120" s="105"/>
      <c r="T120" s="201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77</v>
      </c>
      <c r="AU120" s="18" t="s">
        <v>108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77</v>
      </c>
      <c r="E121" s="206" t="s">
        <v>128</v>
      </c>
      <c r="F121" s="206" t="s">
        <v>129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P122+P144+P165</f>
        <v>0</v>
      </c>
      <c r="Q121" s="211"/>
      <c r="R121" s="212">
        <f>R122+R144+R165</f>
        <v>289.701156666</v>
      </c>
      <c r="S121" s="211"/>
      <c r="T121" s="213">
        <f>T122+T144+T165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86</v>
      </c>
      <c r="AT121" s="215" t="s">
        <v>77</v>
      </c>
      <c r="AU121" s="215" t="s">
        <v>78</v>
      </c>
      <c r="AY121" s="214" t="s">
        <v>130</v>
      </c>
      <c r="BK121" s="216">
        <f>BK122+BK144+BK165</f>
        <v>0</v>
      </c>
    </row>
    <row r="122" spans="1:63" s="12" customFormat="1" ht="22.8" customHeight="1">
      <c r="A122" s="12"/>
      <c r="B122" s="203"/>
      <c r="C122" s="204"/>
      <c r="D122" s="205" t="s">
        <v>77</v>
      </c>
      <c r="E122" s="217" t="s">
        <v>86</v>
      </c>
      <c r="F122" s="217" t="s">
        <v>131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SUM(P123:P143)</f>
        <v>0</v>
      </c>
      <c r="Q122" s="211"/>
      <c r="R122" s="212">
        <f>SUM(R123:R143)</f>
        <v>0</v>
      </c>
      <c r="S122" s="211"/>
      <c r="T122" s="213">
        <f>SUM(T123:T143)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77</v>
      </c>
      <c r="AU122" s="215" t="s">
        <v>86</v>
      </c>
      <c r="AY122" s="214" t="s">
        <v>130</v>
      </c>
      <c r="BK122" s="216">
        <f>SUM(BK123:BK143)</f>
        <v>0</v>
      </c>
    </row>
    <row r="123" spans="1:65" s="2" customFormat="1" ht="33" customHeight="1">
      <c r="A123" s="39"/>
      <c r="B123" s="40"/>
      <c r="C123" s="219" t="s">
        <v>86</v>
      </c>
      <c r="D123" s="219" t="s">
        <v>132</v>
      </c>
      <c r="E123" s="220" t="s">
        <v>380</v>
      </c>
      <c r="F123" s="221" t="s">
        <v>381</v>
      </c>
      <c r="G123" s="222" t="s">
        <v>153</v>
      </c>
      <c r="H123" s="223">
        <v>258.81</v>
      </c>
      <c r="I123" s="224"/>
      <c r="J123" s="225">
        <f>ROUND(I123*H123,2)</f>
        <v>0</v>
      </c>
      <c r="K123" s="221" t="s">
        <v>136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137</v>
      </c>
      <c r="AT123" s="230" t="s">
        <v>132</v>
      </c>
      <c r="AU123" s="230" t="s">
        <v>88</v>
      </c>
      <c r="AY123" s="18" t="s">
        <v>130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137</v>
      </c>
      <c r="BM123" s="230" t="s">
        <v>382</v>
      </c>
    </row>
    <row r="124" spans="1:47" s="2" customFormat="1" ht="12">
      <c r="A124" s="39"/>
      <c r="B124" s="40"/>
      <c r="C124" s="41"/>
      <c r="D124" s="232" t="s">
        <v>139</v>
      </c>
      <c r="E124" s="41"/>
      <c r="F124" s="233" t="s">
        <v>383</v>
      </c>
      <c r="G124" s="41"/>
      <c r="H124" s="41"/>
      <c r="I124" s="234"/>
      <c r="J124" s="41"/>
      <c r="K124" s="41"/>
      <c r="L124" s="45"/>
      <c r="M124" s="235"/>
      <c r="N124" s="23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139</v>
      </c>
      <c r="AU124" s="18" t="s">
        <v>88</v>
      </c>
    </row>
    <row r="125" spans="1:65" s="2" customFormat="1" ht="37.8" customHeight="1">
      <c r="A125" s="39"/>
      <c r="B125" s="40"/>
      <c r="C125" s="219" t="s">
        <v>88</v>
      </c>
      <c r="D125" s="219" t="s">
        <v>132</v>
      </c>
      <c r="E125" s="220" t="s">
        <v>171</v>
      </c>
      <c r="F125" s="221" t="s">
        <v>172</v>
      </c>
      <c r="G125" s="222" t="s">
        <v>153</v>
      </c>
      <c r="H125" s="223">
        <v>549.1</v>
      </c>
      <c r="I125" s="224"/>
      <c r="J125" s="225">
        <f>ROUND(I125*H125,2)</f>
        <v>0</v>
      </c>
      <c r="K125" s="221" t="s">
        <v>136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137</v>
      </c>
      <c r="AT125" s="230" t="s">
        <v>132</v>
      </c>
      <c r="AU125" s="230" t="s">
        <v>88</v>
      </c>
      <c r="AY125" s="18" t="s">
        <v>130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86</v>
      </c>
      <c r="BK125" s="231">
        <f>ROUND(I125*H125,2)</f>
        <v>0</v>
      </c>
      <c r="BL125" s="18" t="s">
        <v>137</v>
      </c>
      <c r="BM125" s="230" t="s">
        <v>384</v>
      </c>
    </row>
    <row r="126" spans="1:47" s="2" customFormat="1" ht="12">
      <c r="A126" s="39"/>
      <c r="B126" s="40"/>
      <c r="C126" s="41"/>
      <c r="D126" s="232" t="s">
        <v>139</v>
      </c>
      <c r="E126" s="41"/>
      <c r="F126" s="233" t="s">
        <v>174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139</v>
      </c>
      <c r="AU126" s="18" t="s">
        <v>88</v>
      </c>
    </row>
    <row r="127" spans="1:51" s="13" customFormat="1" ht="12">
      <c r="A127" s="13"/>
      <c r="B127" s="237"/>
      <c r="C127" s="238"/>
      <c r="D127" s="232" t="s">
        <v>141</v>
      </c>
      <c r="E127" s="239" t="s">
        <v>1</v>
      </c>
      <c r="F127" s="240" t="s">
        <v>385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141</v>
      </c>
      <c r="AU127" s="246" t="s">
        <v>88</v>
      </c>
      <c r="AV127" s="13" t="s">
        <v>86</v>
      </c>
      <c r="AW127" s="13" t="s">
        <v>34</v>
      </c>
      <c r="AX127" s="13" t="s">
        <v>78</v>
      </c>
      <c r="AY127" s="246" t="s">
        <v>130</v>
      </c>
    </row>
    <row r="128" spans="1:51" s="14" customFormat="1" ht="12">
      <c r="A128" s="14"/>
      <c r="B128" s="247"/>
      <c r="C128" s="248"/>
      <c r="D128" s="232" t="s">
        <v>141</v>
      </c>
      <c r="E128" s="249" t="s">
        <v>1</v>
      </c>
      <c r="F128" s="250" t="s">
        <v>386</v>
      </c>
      <c r="G128" s="248"/>
      <c r="H128" s="251">
        <v>258.81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141</v>
      </c>
      <c r="AU128" s="257" t="s">
        <v>88</v>
      </c>
      <c r="AV128" s="14" t="s">
        <v>88</v>
      </c>
      <c r="AW128" s="14" t="s">
        <v>34</v>
      </c>
      <c r="AX128" s="14" t="s">
        <v>78</v>
      </c>
      <c r="AY128" s="257" t="s">
        <v>130</v>
      </c>
    </row>
    <row r="129" spans="1:51" s="13" customFormat="1" ht="12">
      <c r="A129" s="13"/>
      <c r="B129" s="237"/>
      <c r="C129" s="238"/>
      <c r="D129" s="232" t="s">
        <v>141</v>
      </c>
      <c r="E129" s="239" t="s">
        <v>1</v>
      </c>
      <c r="F129" s="240" t="s">
        <v>387</v>
      </c>
      <c r="G129" s="238"/>
      <c r="H129" s="239" t="s">
        <v>1</v>
      </c>
      <c r="I129" s="241"/>
      <c r="J129" s="238"/>
      <c r="K129" s="238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141</v>
      </c>
      <c r="AU129" s="246" t="s">
        <v>88</v>
      </c>
      <c r="AV129" s="13" t="s">
        <v>86</v>
      </c>
      <c r="AW129" s="13" t="s">
        <v>34</v>
      </c>
      <c r="AX129" s="13" t="s">
        <v>78</v>
      </c>
      <c r="AY129" s="246" t="s">
        <v>130</v>
      </c>
    </row>
    <row r="130" spans="1:51" s="14" customFormat="1" ht="12">
      <c r="A130" s="14"/>
      <c r="B130" s="247"/>
      <c r="C130" s="248"/>
      <c r="D130" s="232" t="s">
        <v>141</v>
      </c>
      <c r="E130" s="249" t="s">
        <v>1</v>
      </c>
      <c r="F130" s="250" t="s">
        <v>388</v>
      </c>
      <c r="G130" s="248"/>
      <c r="H130" s="251">
        <v>290.29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141</v>
      </c>
      <c r="AU130" s="257" t="s">
        <v>88</v>
      </c>
      <c r="AV130" s="14" t="s">
        <v>88</v>
      </c>
      <c r="AW130" s="14" t="s">
        <v>34</v>
      </c>
      <c r="AX130" s="14" t="s">
        <v>78</v>
      </c>
      <c r="AY130" s="257" t="s">
        <v>130</v>
      </c>
    </row>
    <row r="131" spans="1:51" s="15" customFormat="1" ht="12">
      <c r="A131" s="15"/>
      <c r="B131" s="258"/>
      <c r="C131" s="259"/>
      <c r="D131" s="232" t="s">
        <v>141</v>
      </c>
      <c r="E131" s="260" t="s">
        <v>1</v>
      </c>
      <c r="F131" s="261" t="s">
        <v>169</v>
      </c>
      <c r="G131" s="259"/>
      <c r="H131" s="262">
        <v>549.1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8" t="s">
        <v>141</v>
      </c>
      <c r="AU131" s="268" t="s">
        <v>88</v>
      </c>
      <c r="AV131" s="15" t="s">
        <v>137</v>
      </c>
      <c r="AW131" s="15" t="s">
        <v>34</v>
      </c>
      <c r="AX131" s="15" t="s">
        <v>86</v>
      </c>
      <c r="AY131" s="268" t="s">
        <v>130</v>
      </c>
    </row>
    <row r="132" spans="1:65" s="2" customFormat="1" ht="24.15" customHeight="1">
      <c r="A132" s="39"/>
      <c r="B132" s="40"/>
      <c r="C132" s="219" t="s">
        <v>150</v>
      </c>
      <c r="D132" s="219" t="s">
        <v>132</v>
      </c>
      <c r="E132" s="220" t="s">
        <v>158</v>
      </c>
      <c r="F132" s="221" t="s">
        <v>159</v>
      </c>
      <c r="G132" s="222" t="s">
        <v>153</v>
      </c>
      <c r="H132" s="223">
        <v>549.1</v>
      </c>
      <c r="I132" s="224"/>
      <c r="J132" s="225">
        <f>ROUND(I132*H132,2)</f>
        <v>0</v>
      </c>
      <c r="K132" s="221" t="s">
        <v>136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137</v>
      </c>
      <c r="AT132" s="230" t="s">
        <v>132</v>
      </c>
      <c r="AU132" s="230" t="s">
        <v>88</v>
      </c>
      <c r="AY132" s="18" t="s">
        <v>130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137</v>
      </c>
      <c r="BM132" s="230" t="s">
        <v>389</v>
      </c>
    </row>
    <row r="133" spans="1:47" s="2" customFormat="1" ht="12">
      <c r="A133" s="39"/>
      <c r="B133" s="40"/>
      <c r="C133" s="41"/>
      <c r="D133" s="232" t="s">
        <v>139</v>
      </c>
      <c r="E133" s="41"/>
      <c r="F133" s="233" t="s">
        <v>161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139</v>
      </c>
      <c r="AU133" s="18" t="s">
        <v>88</v>
      </c>
    </row>
    <row r="134" spans="1:51" s="13" customFormat="1" ht="12">
      <c r="A134" s="13"/>
      <c r="B134" s="237"/>
      <c r="C134" s="238"/>
      <c r="D134" s="232" t="s">
        <v>141</v>
      </c>
      <c r="E134" s="239" t="s">
        <v>1</v>
      </c>
      <c r="F134" s="240" t="s">
        <v>385</v>
      </c>
      <c r="G134" s="238"/>
      <c r="H134" s="239" t="s">
        <v>1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141</v>
      </c>
      <c r="AU134" s="246" t="s">
        <v>88</v>
      </c>
      <c r="AV134" s="13" t="s">
        <v>86</v>
      </c>
      <c r="AW134" s="13" t="s">
        <v>34</v>
      </c>
      <c r="AX134" s="13" t="s">
        <v>78</v>
      </c>
      <c r="AY134" s="246" t="s">
        <v>130</v>
      </c>
    </row>
    <row r="135" spans="1:51" s="14" customFormat="1" ht="12">
      <c r="A135" s="14"/>
      <c r="B135" s="247"/>
      <c r="C135" s="248"/>
      <c r="D135" s="232" t="s">
        <v>141</v>
      </c>
      <c r="E135" s="249" t="s">
        <v>1</v>
      </c>
      <c r="F135" s="250" t="s">
        <v>386</v>
      </c>
      <c r="G135" s="248"/>
      <c r="H135" s="251">
        <v>258.81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141</v>
      </c>
      <c r="AU135" s="257" t="s">
        <v>88</v>
      </c>
      <c r="AV135" s="14" t="s">
        <v>88</v>
      </c>
      <c r="AW135" s="14" t="s">
        <v>34</v>
      </c>
      <c r="AX135" s="14" t="s">
        <v>78</v>
      </c>
      <c r="AY135" s="257" t="s">
        <v>130</v>
      </c>
    </row>
    <row r="136" spans="1:51" s="13" customFormat="1" ht="12">
      <c r="A136" s="13"/>
      <c r="B136" s="237"/>
      <c r="C136" s="238"/>
      <c r="D136" s="232" t="s">
        <v>141</v>
      </c>
      <c r="E136" s="239" t="s">
        <v>1</v>
      </c>
      <c r="F136" s="240" t="s">
        <v>390</v>
      </c>
      <c r="G136" s="238"/>
      <c r="H136" s="239" t="s">
        <v>1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141</v>
      </c>
      <c r="AU136" s="246" t="s">
        <v>88</v>
      </c>
      <c r="AV136" s="13" t="s">
        <v>86</v>
      </c>
      <c r="AW136" s="13" t="s">
        <v>34</v>
      </c>
      <c r="AX136" s="13" t="s">
        <v>78</v>
      </c>
      <c r="AY136" s="246" t="s">
        <v>130</v>
      </c>
    </row>
    <row r="137" spans="1:51" s="14" customFormat="1" ht="12">
      <c r="A137" s="14"/>
      <c r="B137" s="247"/>
      <c r="C137" s="248"/>
      <c r="D137" s="232" t="s">
        <v>141</v>
      </c>
      <c r="E137" s="249" t="s">
        <v>1</v>
      </c>
      <c r="F137" s="250" t="s">
        <v>388</v>
      </c>
      <c r="G137" s="248"/>
      <c r="H137" s="251">
        <v>290.29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141</v>
      </c>
      <c r="AU137" s="257" t="s">
        <v>88</v>
      </c>
      <c r="AV137" s="14" t="s">
        <v>88</v>
      </c>
      <c r="AW137" s="14" t="s">
        <v>34</v>
      </c>
      <c r="AX137" s="14" t="s">
        <v>78</v>
      </c>
      <c r="AY137" s="257" t="s">
        <v>130</v>
      </c>
    </row>
    <row r="138" spans="1:51" s="15" customFormat="1" ht="12">
      <c r="A138" s="15"/>
      <c r="B138" s="258"/>
      <c r="C138" s="259"/>
      <c r="D138" s="232" t="s">
        <v>141</v>
      </c>
      <c r="E138" s="260" t="s">
        <v>1</v>
      </c>
      <c r="F138" s="261" t="s">
        <v>169</v>
      </c>
      <c r="G138" s="259"/>
      <c r="H138" s="262">
        <v>549.1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8" t="s">
        <v>141</v>
      </c>
      <c r="AU138" s="268" t="s">
        <v>88</v>
      </c>
      <c r="AV138" s="15" t="s">
        <v>137</v>
      </c>
      <c r="AW138" s="15" t="s">
        <v>34</v>
      </c>
      <c r="AX138" s="15" t="s">
        <v>86</v>
      </c>
      <c r="AY138" s="268" t="s">
        <v>130</v>
      </c>
    </row>
    <row r="139" spans="1:65" s="2" customFormat="1" ht="24.15" customHeight="1">
      <c r="A139" s="39"/>
      <c r="B139" s="40"/>
      <c r="C139" s="219" t="s">
        <v>137</v>
      </c>
      <c r="D139" s="219" t="s">
        <v>132</v>
      </c>
      <c r="E139" s="220" t="s">
        <v>181</v>
      </c>
      <c r="F139" s="221" t="s">
        <v>182</v>
      </c>
      <c r="G139" s="222" t="s">
        <v>153</v>
      </c>
      <c r="H139" s="223">
        <v>290.29</v>
      </c>
      <c r="I139" s="224"/>
      <c r="J139" s="225">
        <f>ROUND(I139*H139,2)</f>
        <v>0</v>
      </c>
      <c r="K139" s="221" t="s">
        <v>136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137</v>
      </c>
      <c r="AT139" s="230" t="s">
        <v>132</v>
      </c>
      <c r="AU139" s="230" t="s">
        <v>88</v>
      </c>
      <c r="AY139" s="18" t="s">
        <v>130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137</v>
      </c>
      <c r="BM139" s="230" t="s">
        <v>391</v>
      </c>
    </row>
    <row r="140" spans="1:47" s="2" customFormat="1" ht="12">
      <c r="A140" s="39"/>
      <c r="B140" s="40"/>
      <c r="C140" s="41"/>
      <c r="D140" s="232" t="s">
        <v>139</v>
      </c>
      <c r="E140" s="41"/>
      <c r="F140" s="233" t="s">
        <v>184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139</v>
      </c>
      <c r="AU140" s="18" t="s">
        <v>88</v>
      </c>
    </row>
    <row r="141" spans="1:51" s="14" customFormat="1" ht="12">
      <c r="A141" s="14"/>
      <c r="B141" s="247"/>
      <c r="C141" s="248"/>
      <c r="D141" s="232" t="s">
        <v>141</v>
      </c>
      <c r="E141" s="249" t="s">
        <v>1</v>
      </c>
      <c r="F141" s="250" t="s">
        <v>388</v>
      </c>
      <c r="G141" s="248"/>
      <c r="H141" s="251">
        <v>290.29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7" t="s">
        <v>141</v>
      </c>
      <c r="AU141" s="257" t="s">
        <v>88</v>
      </c>
      <c r="AV141" s="14" t="s">
        <v>88</v>
      </c>
      <c r="AW141" s="14" t="s">
        <v>34</v>
      </c>
      <c r="AX141" s="14" t="s">
        <v>86</v>
      </c>
      <c r="AY141" s="257" t="s">
        <v>130</v>
      </c>
    </row>
    <row r="142" spans="1:65" s="2" customFormat="1" ht="24.15" customHeight="1">
      <c r="A142" s="39"/>
      <c r="B142" s="40"/>
      <c r="C142" s="219" t="s">
        <v>170</v>
      </c>
      <c r="D142" s="219" t="s">
        <v>132</v>
      </c>
      <c r="E142" s="220" t="s">
        <v>392</v>
      </c>
      <c r="F142" s="221" t="s">
        <v>393</v>
      </c>
      <c r="G142" s="222" t="s">
        <v>146</v>
      </c>
      <c r="H142" s="223">
        <v>1327.33</v>
      </c>
      <c r="I142" s="224"/>
      <c r="J142" s="225">
        <f>ROUND(I142*H142,2)</f>
        <v>0</v>
      </c>
      <c r="K142" s="221" t="s">
        <v>136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137</v>
      </c>
      <c r="AT142" s="230" t="s">
        <v>132</v>
      </c>
      <c r="AU142" s="230" t="s">
        <v>88</v>
      </c>
      <c r="AY142" s="18" t="s">
        <v>130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86</v>
      </c>
      <c r="BK142" s="231">
        <f>ROUND(I142*H142,2)</f>
        <v>0</v>
      </c>
      <c r="BL142" s="18" t="s">
        <v>137</v>
      </c>
      <c r="BM142" s="230" t="s">
        <v>394</v>
      </c>
    </row>
    <row r="143" spans="1:47" s="2" customFormat="1" ht="12">
      <c r="A143" s="39"/>
      <c r="B143" s="40"/>
      <c r="C143" s="41"/>
      <c r="D143" s="232" t="s">
        <v>139</v>
      </c>
      <c r="E143" s="41"/>
      <c r="F143" s="233" t="s">
        <v>395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139</v>
      </c>
      <c r="AU143" s="18" t="s">
        <v>88</v>
      </c>
    </row>
    <row r="144" spans="1:63" s="12" customFormat="1" ht="22.8" customHeight="1">
      <c r="A144" s="12"/>
      <c r="B144" s="203"/>
      <c r="C144" s="204"/>
      <c r="D144" s="205" t="s">
        <v>77</v>
      </c>
      <c r="E144" s="217" t="s">
        <v>137</v>
      </c>
      <c r="F144" s="217" t="s">
        <v>396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SUM(P145:P164)</f>
        <v>0</v>
      </c>
      <c r="Q144" s="211"/>
      <c r="R144" s="212">
        <f>SUM(R145:R164)</f>
        <v>289.701156666</v>
      </c>
      <c r="S144" s="211"/>
      <c r="T144" s="213">
        <f>SUM(T145:T164)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86</v>
      </c>
      <c r="AT144" s="215" t="s">
        <v>77</v>
      </c>
      <c r="AU144" s="215" t="s">
        <v>86</v>
      </c>
      <c r="AY144" s="214" t="s">
        <v>130</v>
      </c>
      <c r="BK144" s="216">
        <f>SUM(BK145:BK164)</f>
        <v>0</v>
      </c>
    </row>
    <row r="145" spans="1:65" s="2" customFormat="1" ht="24.15" customHeight="1">
      <c r="A145" s="39"/>
      <c r="B145" s="40"/>
      <c r="C145" s="219" t="s">
        <v>180</v>
      </c>
      <c r="D145" s="219" t="s">
        <v>132</v>
      </c>
      <c r="E145" s="220" t="s">
        <v>397</v>
      </c>
      <c r="F145" s="221" t="s">
        <v>398</v>
      </c>
      <c r="G145" s="222" t="s">
        <v>153</v>
      </c>
      <c r="H145" s="223">
        <v>70.773</v>
      </c>
      <c r="I145" s="224"/>
      <c r="J145" s="225">
        <f>ROUND(I145*H145,2)</f>
        <v>0</v>
      </c>
      <c r="K145" s="221" t="s">
        <v>136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1.9968</v>
      </c>
      <c r="R145" s="228">
        <f>Q145*H145</f>
        <v>141.31952639999997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137</v>
      </c>
      <c r="AT145" s="230" t="s">
        <v>132</v>
      </c>
      <c r="AU145" s="230" t="s">
        <v>88</v>
      </c>
      <c r="AY145" s="18" t="s">
        <v>130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137</v>
      </c>
      <c r="BM145" s="230" t="s">
        <v>399</v>
      </c>
    </row>
    <row r="146" spans="1:47" s="2" customFormat="1" ht="12">
      <c r="A146" s="39"/>
      <c r="B146" s="40"/>
      <c r="C146" s="41"/>
      <c r="D146" s="232" t="s">
        <v>139</v>
      </c>
      <c r="E146" s="41"/>
      <c r="F146" s="233" t="s">
        <v>400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139</v>
      </c>
      <c r="AU146" s="18" t="s">
        <v>88</v>
      </c>
    </row>
    <row r="147" spans="1:51" s="13" customFormat="1" ht="12">
      <c r="A147" s="13"/>
      <c r="B147" s="237"/>
      <c r="C147" s="238"/>
      <c r="D147" s="232" t="s">
        <v>141</v>
      </c>
      <c r="E147" s="239" t="s">
        <v>1</v>
      </c>
      <c r="F147" s="240" t="s">
        <v>401</v>
      </c>
      <c r="G147" s="238"/>
      <c r="H147" s="239" t="s">
        <v>1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141</v>
      </c>
      <c r="AU147" s="246" t="s">
        <v>88</v>
      </c>
      <c r="AV147" s="13" t="s">
        <v>86</v>
      </c>
      <c r="AW147" s="13" t="s">
        <v>34</v>
      </c>
      <c r="AX147" s="13" t="s">
        <v>78</v>
      </c>
      <c r="AY147" s="246" t="s">
        <v>130</v>
      </c>
    </row>
    <row r="148" spans="1:51" s="14" customFormat="1" ht="12">
      <c r="A148" s="14"/>
      <c r="B148" s="247"/>
      <c r="C148" s="248"/>
      <c r="D148" s="232" t="s">
        <v>141</v>
      </c>
      <c r="E148" s="249" t="s">
        <v>1</v>
      </c>
      <c r="F148" s="250" t="s">
        <v>402</v>
      </c>
      <c r="G148" s="248"/>
      <c r="H148" s="251">
        <v>70.773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141</v>
      </c>
      <c r="AU148" s="257" t="s">
        <v>88</v>
      </c>
      <c r="AV148" s="14" t="s">
        <v>88</v>
      </c>
      <c r="AW148" s="14" t="s">
        <v>34</v>
      </c>
      <c r="AX148" s="14" t="s">
        <v>86</v>
      </c>
      <c r="AY148" s="257" t="s">
        <v>130</v>
      </c>
    </row>
    <row r="149" spans="1:65" s="2" customFormat="1" ht="24.15" customHeight="1">
      <c r="A149" s="39"/>
      <c r="B149" s="40"/>
      <c r="C149" s="219" t="s">
        <v>185</v>
      </c>
      <c r="D149" s="219" t="s">
        <v>132</v>
      </c>
      <c r="E149" s="220" t="s">
        <v>403</v>
      </c>
      <c r="F149" s="221" t="s">
        <v>404</v>
      </c>
      <c r="G149" s="222" t="s">
        <v>153</v>
      </c>
      <c r="H149" s="223">
        <v>23.591</v>
      </c>
      <c r="I149" s="224"/>
      <c r="J149" s="225">
        <f>ROUND(I149*H149,2)</f>
        <v>0</v>
      </c>
      <c r="K149" s="221" t="s">
        <v>136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2.0875</v>
      </c>
      <c r="R149" s="228">
        <f>Q149*H149</f>
        <v>49.2462125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137</v>
      </c>
      <c r="AT149" s="230" t="s">
        <v>132</v>
      </c>
      <c r="AU149" s="230" t="s">
        <v>88</v>
      </c>
      <c r="AY149" s="18" t="s">
        <v>130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86</v>
      </c>
      <c r="BK149" s="231">
        <f>ROUND(I149*H149,2)</f>
        <v>0</v>
      </c>
      <c r="BL149" s="18" t="s">
        <v>137</v>
      </c>
      <c r="BM149" s="230" t="s">
        <v>405</v>
      </c>
    </row>
    <row r="150" spans="1:47" s="2" customFormat="1" ht="12">
      <c r="A150" s="39"/>
      <c r="B150" s="40"/>
      <c r="C150" s="41"/>
      <c r="D150" s="232" t="s">
        <v>139</v>
      </c>
      <c r="E150" s="41"/>
      <c r="F150" s="233" t="s">
        <v>406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139</v>
      </c>
      <c r="AU150" s="18" t="s">
        <v>88</v>
      </c>
    </row>
    <row r="151" spans="1:51" s="13" customFormat="1" ht="12">
      <c r="A151" s="13"/>
      <c r="B151" s="237"/>
      <c r="C151" s="238"/>
      <c r="D151" s="232" t="s">
        <v>141</v>
      </c>
      <c r="E151" s="239" t="s">
        <v>1</v>
      </c>
      <c r="F151" s="240" t="s">
        <v>407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141</v>
      </c>
      <c r="AU151" s="246" t="s">
        <v>88</v>
      </c>
      <c r="AV151" s="13" t="s">
        <v>86</v>
      </c>
      <c r="AW151" s="13" t="s">
        <v>34</v>
      </c>
      <c r="AX151" s="13" t="s">
        <v>78</v>
      </c>
      <c r="AY151" s="246" t="s">
        <v>130</v>
      </c>
    </row>
    <row r="152" spans="1:51" s="14" customFormat="1" ht="12">
      <c r="A152" s="14"/>
      <c r="B152" s="247"/>
      <c r="C152" s="248"/>
      <c r="D152" s="232" t="s">
        <v>141</v>
      </c>
      <c r="E152" s="249" t="s">
        <v>1</v>
      </c>
      <c r="F152" s="250" t="s">
        <v>408</v>
      </c>
      <c r="G152" s="248"/>
      <c r="H152" s="251">
        <v>23.591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141</v>
      </c>
      <c r="AU152" s="257" t="s">
        <v>88</v>
      </c>
      <c r="AV152" s="14" t="s">
        <v>88</v>
      </c>
      <c r="AW152" s="14" t="s">
        <v>34</v>
      </c>
      <c r="AX152" s="14" t="s">
        <v>86</v>
      </c>
      <c r="AY152" s="257" t="s">
        <v>130</v>
      </c>
    </row>
    <row r="153" spans="1:65" s="2" customFormat="1" ht="24.15" customHeight="1">
      <c r="A153" s="39"/>
      <c r="B153" s="40"/>
      <c r="C153" s="219" t="s">
        <v>191</v>
      </c>
      <c r="D153" s="219" t="s">
        <v>132</v>
      </c>
      <c r="E153" s="220" t="s">
        <v>409</v>
      </c>
      <c r="F153" s="221" t="s">
        <v>410</v>
      </c>
      <c r="G153" s="222" t="s">
        <v>153</v>
      </c>
      <c r="H153" s="223">
        <v>45.804</v>
      </c>
      <c r="I153" s="224"/>
      <c r="J153" s="225">
        <f>ROUND(I153*H153,2)</f>
        <v>0</v>
      </c>
      <c r="K153" s="221" t="s">
        <v>136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2.16</v>
      </c>
      <c r="R153" s="228">
        <f>Q153*H153</f>
        <v>98.93664000000001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137</v>
      </c>
      <c r="AT153" s="230" t="s">
        <v>132</v>
      </c>
      <c r="AU153" s="230" t="s">
        <v>88</v>
      </c>
      <c r="AY153" s="18" t="s">
        <v>130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137</v>
      </c>
      <c r="BM153" s="230" t="s">
        <v>411</v>
      </c>
    </row>
    <row r="154" spans="1:47" s="2" customFormat="1" ht="12">
      <c r="A154" s="39"/>
      <c r="B154" s="40"/>
      <c r="C154" s="41"/>
      <c r="D154" s="232" t="s">
        <v>139</v>
      </c>
      <c r="E154" s="41"/>
      <c r="F154" s="233" t="s">
        <v>412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139</v>
      </c>
      <c r="AU154" s="18" t="s">
        <v>88</v>
      </c>
    </row>
    <row r="155" spans="1:51" s="13" customFormat="1" ht="12">
      <c r="A155" s="13"/>
      <c r="B155" s="237"/>
      <c r="C155" s="238"/>
      <c r="D155" s="232" t="s">
        <v>141</v>
      </c>
      <c r="E155" s="239" t="s">
        <v>1</v>
      </c>
      <c r="F155" s="240" t="s">
        <v>413</v>
      </c>
      <c r="G155" s="238"/>
      <c r="H155" s="239" t="s">
        <v>1</v>
      </c>
      <c r="I155" s="241"/>
      <c r="J155" s="238"/>
      <c r="K155" s="238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141</v>
      </c>
      <c r="AU155" s="246" t="s">
        <v>88</v>
      </c>
      <c r="AV155" s="13" t="s">
        <v>86</v>
      </c>
      <c r="AW155" s="13" t="s">
        <v>34</v>
      </c>
      <c r="AX155" s="13" t="s">
        <v>78</v>
      </c>
      <c r="AY155" s="246" t="s">
        <v>130</v>
      </c>
    </row>
    <row r="156" spans="1:51" s="14" customFormat="1" ht="12">
      <c r="A156" s="14"/>
      <c r="B156" s="247"/>
      <c r="C156" s="248"/>
      <c r="D156" s="232" t="s">
        <v>141</v>
      </c>
      <c r="E156" s="249" t="s">
        <v>1</v>
      </c>
      <c r="F156" s="250" t="s">
        <v>414</v>
      </c>
      <c r="G156" s="248"/>
      <c r="H156" s="251">
        <v>45.804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7" t="s">
        <v>141</v>
      </c>
      <c r="AU156" s="257" t="s">
        <v>88</v>
      </c>
      <c r="AV156" s="14" t="s">
        <v>88</v>
      </c>
      <c r="AW156" s="14" t="s">
        <v>34</v>
      </c>
      <c r="AX156" s="14" t="s">
        <v>86</v>
      </c>
      <c r="AY156" s="257" t="s">
        <v>130</v>
      </c>
    </row>
    <row r="157" spans="1:65" s="2" customFormat="1" ht="24.15" customHeight="1">
      <c r="A157" s="39"/>
      <c r="B157" s="40"/>
      <c r="C157" s="219" t="s">
        <v>199</v>
      </c>
      <c r="D157" s="219" t="s">
        <v>132</v>
      </c>
      <c r="E157" s="220" t="s">
        <v>415</v>
      </c>
      <c r="F157" s="221" t="s">
        <v>416</v>
      </c>
      <c r="G157" s="222" t="s">
        <v>146</v>
      </c>
      <c r="H157" s="223">
        <v>235.91</v>
      </c>
      <c r="I157" s="224"/>
      <c r="J157" s="225">
        <f>ROUND(I157*H157,2)</f>
        <v>0</v>
      </c>
      <c r="K157" s="221" t="s">
        <v>136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0.0002126</v>
      </c>
      <c r="R157" s="228">
        <f>Q157*H157</f>
        <v>0.050154465999999995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137</v>
      </c>
      <c r="AT157" s="230" t="s">
        <v>132</v>
      </c>
      <c r="AU157" s="230" t="s">
        <v>88</v>
      </c>
      <c r="AY157" s="18" t="s">
        <v>130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137</v>
      </c>
      <c r="BM157" s="230" t="s">
        <v>417</v>
      </c>
    </row>
    <row r="158" spans="1:47" s="2" customFormat="1" ht="12">
      <c r="A158" s="39"/>
      <c r="B158" s="40"/>
      <c r="C158" s="41"/>
      <c r="D158" s="232" t="s">
        <v>139</v>
      </c>
      <c r="E158" s="41"/>
      <c r="F158" s="233" t="s">
        <v>418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139</v>
      </c>
      <c r="AU158" s="18" t="s">
        <v>88</v>
      </c>
    </row>
    <row r="159" spans="1:51" s="14" customFormat="1" ht="12">
      <c r="A159" s="14"/>
      <c r="B159" s="247"/>
      <c r="C159" s="248"/>
      <c r="D159" s="232" t="s">
        <v>141</v>
      </c>
      <c r="E159" s="249" t="s">
        <v>1</v>
      </c>
      <c r="F159" s="250" t="s">
        <v>419</v>
      </c>
      <c r="G159" s="248"/>
      <c r="H159" s="251">
        <v>235.91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141</v>
      </c>
      <c r="AU159" s="257" t="s">
        <v>88</v>
      </c>
      <c r="AV159" s="14" t="s">
        <v>88</v>
      </c>
      <c r="AW159" s="14" t="s">
        <v>34</v>
      </c>
      <c r="AX159" s="14" t="s">
        <v>86</v>
      </c>
      <c r="AY159" s="257" t="s">
        <v>130</v>
      </c>
    </row>
    <row r="160" spans="1:65" s="2" customFormat="1" ht="24.15" customHeight="1">
      <c r="A160" s="39"/>
      <c r="B160" s="40"/>
      <c r="C160" s="269" t="s">
        <v>205</v>
      </c>
      <c r="D160" s="269" t="s">
        <v>192</v>
      </c>
      <c r="E160" s="270" t="s">
        <v>420</v>
      </c>
      <c r="F160" s="271" t="s">
        <v>421</v>
      </c>
      <c r="G160" s="272" t="s">
        <v>146</v>
      </c>
      <c r="H160" s="273">
        <v>235.91</v>
      </c>
      <c r="I160" s="274"/>
      <c r="J160" s="275">
        <f>ROUND(I160*H160,2)</f>
        <v>0</v>
      </c>
      <c r="K160" s="271" t="s">
        <v>136</v>
      </c>
      <c r="L160" s="276"/>
      <c r="M160" s="277" t="s">
        <v>1</v>
      </c>
      <c r="N160" s="278" t="s">
        <v>43</v>
      </c>
      <c r="O160" s="92"/>
      <c r="P160" s="228">
        <f>O160*H160</f>
        <v>0</v>
      </c>
      <c r="Q160" s="228">
        <v>0.0004</v>
      </c>
      <c r="R160" s="228">
        <f>Q160*H160</f>
        <v>0.094364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191</v>
      </c>
      <c r="AT160" s="230" t="s">
        <v>192</v>
      </c>
      <c r="AU160" s="230" t="s">
        <v>88</v>
      </c>
      <c r="AY160" s="18" t="s">
        <v>130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86</v>
      </c>
      <c r="BK160" s="231">
        <f>ROUND(I160*H160,2)</f>
        <v>0</v>
      </c>
      <c r="BL160" s="18" t="s">
        <v>137</v>
      </c>
      <c r="BM160" s="230" t="s">
        <v>422</v>
      </c>
    </row>
    <row r="161" spans="1:47" s="2" customFormat="1" ht="12">
      <c r="A161" s="39"/>
      <c r="B161" s="40"/>
      <c r="C161" s="41"/>
      <c r="D161" s="232" t="s">
        <v>139</v>
      </c>
      <c r="E161" s="41"/>
      <c r="F161" s="233" t="s">
        <v>421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139</v>
      </c>
      <c r="AU161" s="18" t="s">
        <v>88</v>
      </c>
    </row>
    <row r="162" spans="1:65" s="2" customFormat="1" ht="24.15" customHeight="1">
      <c r="A162" s="39"/>
      <c r="B162" s="40"/>
      <c r="C162" s="219" t="s">
        <v>210</v>
      </c>
      <c r="D162" s="219" t="s">
        <v>132</v>
      </c>
      <c r="E162" s="220" t="s">
        <v>423</v>
      </c>
      <c r="F162" s="221" t="s">
        <v>424</v>
      </c>
      <c r="G162" s="222" t="s">
        <v>146</v>
      </c>
      <c r="H162" s="223">
        <v>235.91</v>
      </c>
      <c r="I162" s="224"/>
      <c r="J162" s="225">
        <f>ROUND(I162*H162,2)</f>
        <v>0</v>
      </c>
      <c r="K162" s="221" t="s">
        <v>136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0.00023</v>
      </c>
      <c r="R162" s="228">
        <f>Q162*H162</f>
        <v>0.0542593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137</v>
      </c>
      <c r="AT162" s="230" t="s">
        <v>132</v>
      </c>
      <c r="AU162" s="230" t="s">
        <v>88</v>
      </c>
      <c r="AY162" s="18" t="s">
        <v>130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137</v>
      </c>
      <c r="BM162" s="230" t="s">
        <v>425</v>
      </c>
    </row>
    <row r="163" spans="1:47" s="2" customFormat="1" ht="12">
      <c r="A163" s="39"/>
      <c r="B163" s="40"/>
      <c r="C163" s="41"/>
      <c r="D163" s="232" t="s">
        <v>139</v>
      </c>
      <c r="E163" s="41"/>
      <c r="F163" s="233" t="s">
        <v>426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139</v>
      </c>
      <c r="AU163" s="18" t="s">
        <v>88</v>
      </c>
    </row>
    <row r="164" spans="1:51" s="14" customFormat="1" ht="12">
      <c r="A164" s="14"/>
      <c r="B164" s="247"/>
      <c r="C164" s="248"/>
      <c r="D164" s="232" t="s">
        <v>141</v>
      </c>
      <c r="E164" s="249" t="s">
        <v>1</v>
      </c>
      <c r="F164" s="250" t="s">
        <v>419</v>
      </c>
      <c r="G164" s="248"/>
      <c r="H164" s="251">
        <v>235.91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141</v>
      </c>
      <c r="AU164" s="257" t="s">
        <v>88</v>
      </c>
      <c r="AV164" s="14" t="s">
        <v>88</v>
      </c>
      <c r="AW164" s="14" t="s">
        <v>34</v>
      </c>
      <c r="AX164" s="14" t="s">
        <v>86</v>
      </c>
      <c r="AY164" s="257" t="s">
        <v>130</v>
      </c>
    </row>
    <row r="165" spans="1:63" s="12" customFormat="1" ht="22.8" customHeight="1">
      <c r="A165" s="12"/>
      <c r="B165" s="203"/>
      <c r="C165" s="204"/>
      <c r="D165" s="205" t="s">
        <v>77</v>
      </c>
      <c r="E165" s="217" t="s">
        <v>371</v>
      </c>
      <c r="F165" s="217" t="s">
        <v>372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SUM(P166:P167)</f>
        <v>0</v>
      </c>
      <c r="Q165" s="211"/>
      <c r="R165" s="212">
        <f>SUM(R166:R167)</f>
        <v>0</v>
      </c>
      <c r="S165" s="211"/>
      <c r="T165" s="213">
        <f>SUM(T166:T167)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86</v>
      </c>
      <c r="AT165" s="215" t="s">
        <v>77</v>
      </c>
      <c r="AU165" s="215" t="s">
        <v>86</v>
      </c>
      <c r="AY165" s="214" t="s">
        <v>130</v>
      </c>
      <c r="BK165" s="216">
        <f>SUM(BK166:BK167)</f>
        <v>0</v>
      </c>
    </row>
    <row r="166" spans="1:65" s="2" customFormat="1" ht="16.5" customHeight="1">
      <c r="A166" s="39"/>
      <c r="B166" s="40"/>
      <c r="C166" s="219" t="s">
        <v>216</v>
      </c>
      <c r="D166" s="219" t="s">
        <v>132</v>
      </c>
      <c r="E166" s="220" t="s">
        <v>427</v>
      </c>
      <c r="F166" s="221" t="s">
        <v>428</v>
      </c>
      <c r="G166" s="222" t="s">
        <v>195</v>
      </c>
      <c r="H166" s="223">
        <v>289.701</v>
      </c>
      <c r="I166" s="224"/>
      <c r="J166" s="225">
        <f>ROUND(I166*H166,2)</f>
        <v>0</v>
      </c>
      <c r="K166" s="221" t="s">
        <v>136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137</v>
      </c>
      <c r="AT166" s="230" t="s">
        <v>132</v>
      </c>
      <c r="AU166" s="230" t="s">
        <v>88</v>
      </c>
      <c r="AY166" s="18" t="s">
        <v>130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137</v>
      </c>
      <c r="BM166" s="230" t="s">
        <v>429</v>
      </c>
    </row>
    <row r="167" spans="1:47" s="2" customFormat="1" ht="12">
      <c r="A167" s="39"/>
      <c r="B167" s="40"/>
      <c r="C167" s="41"/>
      <c r="D167" s="232" t="s">
        <v>139</v>
      </c>
      <c r="E167" s="41"/>
      <c r="F167" s="233" t="s">
        <v>430</v>
      </c>
      <c r="G167" s="41"/>
      <c r="H167" s="41"/>
      <c r="I167" s="234"/>
      <c r="J167" s="41"/>
      <c r="K167" s="41"/>
      <c r="L167" s="45"/>
      <c r="M167" s="280"/>
      <c r="N167" s="281"/>
      <c r="O167" s="282"/>
      <c r="P167" s="282"/>
      <c r="Q167" s="282"/>
      <c r="R167" s="282"/>
      <c r="S167" s="282"/>
      <c r="T167" s="28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139</v>
      </c>
      <c r="AU167" s="18" t="s">
        <v>88</v>
      </c>
    </row>
    <row r="168" spans="1:31" s="2" customFormat="1" ht="6.95" customHeight="1">
      <c r="A168" s="39"/>
      <c r="B168" s="67"/>
      <c r="C168" s="68"/>
      <c r="D168" s="68"/>
      <c r="E168" s="68"/>
      <c r="F168" s="68"/>
      <c r="G168" s="68"/>
      <c r="H168" s="68"/>
      <c r="I168" s="68"/>
      <c r="J168" s="68"/>
      <c r="K168" s="68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119:K16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Molo Žermanice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28. 1. 2020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36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33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ROUND((SUM(BE121:BE251)),2)</f>
        <v>0</v>
      </c>
      <c r="G33" s="39"/>
      <c r="H33" s="39"/>
      <c r="I33" s="156">
        <v>0.21</v>
      </c>
      <c r="J33" s="155">
        <f>ROUND(((SUM(BE121:BE251))*I33),2)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ROUND((SUM(BF121:BF251)),2)</f>
        <v>0</v>
      </c>
      <c r="G34" s="39"/>
      <c r="H34" s="39"/>
      <c r="I34" s="156">
        <v>0.15</v>
      </c>
      <c r="J34" s="155">
        <f>ROUND(((SUM(BF121:BF251))*I34),2)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ROUND((SUM(BG121:BG251)),2)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ROUND((SUM(BH121:BH251)),2)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ROUND((SUM(BI121:BI251)),2)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Molo Žermanice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Přístup a kotevní prvky mola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Soběšovice</v>
      </c>
      <c r="G89" s="41"/>
      <c r="H89" s="41"/>
      <c r="I89" s="33" t="s">
        <v>22</v>
      </c>
      <c r="J89" s="80" t="str">
        <f>IF(J12="","",J12)</f>
        <v>28. 1. 2020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Povodí Odry, státní podnik</v>
      </c>
      <c r="G91" s="41"/>
      <c r="H91" s="41"/>
      <c r="I91" s="33" t="s">
        <v>31</v>
      </c>
      <c r="J91" s="37" t="str">
        <f>E21</f>
        <v>Ing. Marek Boháč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LINEPLAN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111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432</v>
      </c>
      <c r="E100" s="189"/>
      <c r="F100" s="189"/>
      <c r="G100" s="189"/>
      <c r="H100" s="189"/>
      <c r="I100" s="189"/>
      <c r="J100" s="190">
        <f>J206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89"/>
      <c r="J101" s="190">
        <f>J249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Molo Žermanice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03 - Přístup a kotevní prvky mola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Soběšovice</v>
      </c>
      <c r="G115" s="41"/>
      <c r="H115" s="41"/>
      <c r="I115" s="33" t="s">
        <v>22</v>
      </c>
      <c r="J115" s="80" t="str">
        <f>IF(J12="","",J12)</f>
        <v>28. 1. 2020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Povodí Odry, státní podnik</v>
      </c>
      <c r="G117" s="41"/>
      <c r="H117" s="41"/>
      <c r="I117" s="33" t="s">
        <v>31</v>
      </c>
      <c r="J117" s="37" t="str">
        <f>E21</f>
        <v>Ing. Marek Boháč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29</v>
      </c>
      <c r="D118" s="41"/>
      <c r="E118" s="41"/>
      <c r="F118" s="28" t="str">
        <f>IF(E18="","",E18)</f>
        <v>Vyplň údaj</v>
      </c>
      <c r="G118" s="41"/>
      <c r="H118" s="41"/>
      <c r="I118" s="33" t="s">
        <v>35</v>
      </c>
      <c r="J118" s="37" t="str">
        <f>E24</f>
        <v>LINEPLAN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116</v>
      </c>
      <c r="D120" s="195" t="s">
        <v>63</v>
      </c>
      <c r="E120" s="195" t="s">
        <v>59</v>
      </c>
      <c r="F120" s="195" t="s">
        <v>60</v>
      </c>
      <c r="G120" s="195" t="s">
        <v>117</v>
      </c>
      <c r="H120" s="195" t="s">
        <v>118</v>
      </c>
      <c r="I120" s="195" t="s">
        <v>119</v>
      </c>
      <c r="J120" s="195" t="s">
        <v>106</v>
      </c>
      <c r="K120" s="196" t="s">
        <v>120</v>
      </c>
      <c r="L120" s="197"/>
      <c r="M120" s="101" t="s">
        <v>1</v>
      </c>
      <c r="N120" s="102" t="s">
        <v>42</v>
      </c>
      <c r="O120" s="102" t="s">
        <v>121</v>
      </c>
      <c r="P120" s="102" t="s">
        <v>122</v>
      </c>
      <c r="Q120" s="102" t="s">
        <v>123</v>
      </c>
      <c r="R120" s="102" t="s">
        <v>124</v>
      </c>
      <c r="S120" s="102" t="s">
        <v>125</v>
      </c>
      <c r="T120" s="103" t="s">
        <v>126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127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20.176574662116394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108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128</v>
      </c>
      <c r="F122" s="206" t="s">
        <v>129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P123+P156+P206+P249</f>
        <v>0</v>
      </c>
      <c r="Q122" s="211"/>
      <c r="R122" s="212">
        <f>R123+R156+R206+R249</f>
        <v>20.176574662116394</v>
      </c>
      <c r="S122" s="211"/>
      <c r="T122" s="213">
        <f>T123+T156+T206+T249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86</v>
      </c>
      <c r="AT122" s="215" t="s">
        <v>77</v>
      </c>
      <c r="AU122" s="215" t="s">
        <v>78</v>
      </c>
      <c r="AY122" s="214" t="s">
        <v>130</v>
      </c>
      <c r="BK122" s="216">
        <f>BK123+BK156+BK206+BK249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17" t="s">
        <v>86</v>
      </c>
      <c r="F123" s="217" t="s">
        <v>131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SUM(P124:P155)</f>
        <v>0</v>
      </c>
      <c r="Q123" s="211"/>
      <c r="R123" s="212">
        <f>SUM(R124:R155)</f>
        <v>0</v>
      </c>
      <c r="S123" s="211"/>
      <c r="T123" s="213">
        <f>SUM(T124:T155)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86</v>
      </c>
      <c r="AT123" s="215" t="s">
        <v>77</v>
      </c>
      <c r="AU123" s="215" t="s">
        <v>86</v>
      </c>
      <c r="AY123" s="214" t="s">
        <v>130</v>
      </c>
      <c r="BK123" s="216">
        <f>SUM(BK124:BK155)</f>
        <v>0</v>
      </c>
    </row>
    <row r="124" spans="1:65" s="2" customFormat="1" ht="33" customHeight="1">
      <c r="A124" s="39"/>
      <c r="B124" s="40"/>
      <c r="C124" s="219" t="s">
        <v>86</v>
      </c>
      <c r="D124" s="219" t="s">
        <v>132</v>
      </c>
      <c r="E124" s="220" t="s">
        <v>433</v>
      </c>
      <c r="F124" s="221" t="s">
        <v>434</v>
      </c>
      <c r="G124" s="222" t="s">
        <v>153</v>
      </c>
      <c r="H124" s="223">
        <v>22.47</v>
      </c>
      <c r="I124" s="224"/>
      <c r="J124" s="225">
        <f>ROUND(I124*H124,2)</f>
        <v>0</v>
      </c>
      <c r="K124" s="221" t="s">
        <v>136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137</v>
      </c>
      <c r="AT124" s="230" t="s">
        <v>132</v>
      </c>
      <c r="AU124" s="230" t="s">
        <v>88</v>
      </c>
      <c r="AY124" s="18" t="s">
        <v>130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86</v>
      </c>
      <c r="BK124" s="231">
        <f>ROUND(I124*H124,2)</f>
        <v>0</v>
      </c>
      <c r="BL124" s="18" t="s">
        <v>137</v>
      </c>
      <c r="BM124" s="230" t="s">
        <v>435</v>
      </c>
    </row>
    <row r="125" spans="1:47" s="2" customFormat="1" ht="12">
      <c r="A125" s="39"/>
      <c r="B125" s="40"/>
      <c r="C125" s="41"/>
      <c r="D125" s="232" t="s">
        <v>139</v>
      </c>
      <c r="E125" s="41"/>
      <c r="F125" s="233" t="s">
        <v>436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139</v>
      </c>
      <c r="AU125" s="18" t="s">
        <v>88</v>
      </c>
    </row>
    <row r="126" spans="1:47" s="2" customFormat="1" ht="12">
      <c r="A126" s="39"/>
      <c r="B126" s="40"/>
      <c r="C126" s="41"/>
      <c r="D126" s="232" t="s">
        <v>302</v>
      </c>
      <c r="E126" s="41"/>
      <c r="F126" s="279" t="s">
        <v>437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302</v>
      </c>
      <c r="AU126" s="18" t="s">
        <v>88</v>
      </c>
    </row>
    <row r="127" spans="1:51" s="13" customFormat="1" ht="12">
      <c r="A127" s="13"/>
      <c r="B127" s="237"/>
      <c r="C127" s="238"/>
      <c r="D127" s="232" t="s">
        <v>141</v>
      </c>
      <c r="E127" s="239" t="s">
        <v>1</v>
      </c>
      <c r="F127" s="240" t="s">
        <v>438</v>
      </c>
      <c r="G127" s="238"/>
      <c r="H127" s="239" t="s">
        <v>1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141</v>
      </c>
      <c r="AU127" s="246" t="s">
        <v>88</v>
      </c>
      <c r="AV127" s="13" t="s">
        <v>86</v>
      </c>
      <c r="AW127" s="13" t="s">
        <v>34</v>
      </c>
      <c r="AX127" s="13" t="s">
        <v>78</v>
      </c>
      <c r="AY127" s="246" t="s">
        <v>130</v>
      </c>
    </row>
    <row r="128" spans="1:51" s="14" customFormat="1" ht="12">
      <c r="A128" s="14"/>
      <c r="B128" s="247"/>
      <c r="C128" s="248"/>
      <c r="D128" s="232" t="s">
        <v>141</v>
      </c>
      <c r="E128" s="249" t="s">
        <v>1</v>
      </c>
      <c r="F128" s="250" t="s">
        <v>439</v>
      </c>
      <c r="G128" s="248"/>
      <c r="H128" s="251">
        <v>12.56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7" t="s">
        <v>141</v>
      </c>
      <c r="AU128" s="257" t="s">
        <v>88</v>
      </c>
      <c r="AV128" s="14" t="s">
        <v>88</v>
      </c>
      <c r="AW128" s="14" t="s">
        <v>34</v>
      </c>
      <c r="AX128" s="14" t="s">
        <v>78</v>
      </c>
      <c r="AY128" s="257" t="s">
        <v>130</v>
      </c>
    </row>
    <row r="129" spans="1:51" s="13" customFormat="1" ht="12">
      <c r="A129" s="13"/>
      <c r="B129" s="237"/>
      <c r="C129" s="238"/>
      <c r="D129" s="232" t="s">
        <v>141</v>
      </c>
      <c r="E129" s="239" t="s">
        <v>1</v>
      </c>
      <c r="F129" s="240" t="s">
        <v>440</v>
      </c>
      <c r="G129" s="238"/>
      <c r="H129" s="239" t="s">
        <v>1</v>
      </c>
      <c r="I129" s="241"/>
      <c r="J129" s="238"/>
      <c r="K129" s="238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141</v>
      </c>
      <c r="AU129" s="246" t="s">
        <v>88</v>
      </c>
      <c r="AV129" s="13" t="s">
        <v>86</v>
      </c>
      <c r="AW129" s="13" t="s">
        <v>34</v>
      </c>
      <c r="AX129" s="13" t="s">
        <v>78</v>
      </c>
      <c r="AY129" s="246" t="s">
        <v>130</v>
      </c>
    </row>
    <row r="130" spans="1:51" s="14" customFormat="1" ht="12">
      <c r="A130" s="14"/>
      <c r="B130" s="247"/>
      <c r="C130" s="248"/>
      <c r="D130" s="232" t="s">
        <v>141</v>
      </c>
      <c r="E130" s="249" t="s">
        <v>1</v>
      </c>
      <c r="F130" s="250" t="s">
        <v>441</v>
      </c>
      <c r="G130" s="248"/>
      <c r="H130" s="251">
        <v>9.91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7" t="s">
        <v>141</v>
      </c>
      <c r="AU130" s="257" t="s">
        <v>88</v>
      </c>
      <c r="AV130" s="14" t="s">
        <v>88</v>
      </c>
      <c r="AW130" s="14" t="s">
        <v>34</v>
      </c>
      <c r="AX130" s="14" t="s">
        <v>78</v>
      </c>
      <c r="AY130" s="257" t="s">
        <v>130</v>
      </c>
    </row>
    <row r="131" spans="1:51" s="15" customFormat="1" ht="12">
      <c r="A131" s="15"/>
      <c r="B131" s="258"/>
      <c r="C131" s="259"/>
      <c r="D131" s="232" t="s">
        <v>141</v>
      </c>
      <c r="E131" s="260" t="s">
        <v>1</v>
      </c>
      <c r="F131" s="261" t="s">
        <v>169</v>
      </c>
      <c r="G131" s="259"/>
      <c r="H131" s="262">
        <v>22.47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8" t="s">
        <v>141</v>
      </c>
      <c r="AU131" s="268" t="s">
        <v>88</v>
      </c>
      <c r="AV131" s="15" t="s">
        <v>137</v>
      </c>
      <c r="AW131" s="15" t="s">
        <v>34</v>
      </c>
      <c r="AX131" s="15" t="s">
        <v>86</v>
      </c>
      <c r="AY131" s="268" t="s">
        <v>130</v>
      </c>
    </row>
    <row r="132" spans="1:65" s="2" customFormat="1" ht="37.8" customHeight="1">
      <c r="A132" s="39"/>
      <c r="B132" s="40"/>
      <c r="C132" s="219" t="s">
        <v>88</v>
      </c>
      <c r="D132" s="219" t="s">
        <v>132</v>
      </c>
      <c r="E132" s="220" t="s">
        <v>171</v>
      </c>
      <c r="F132" s="221" t="s">
        <v>172</v>
      </c>
      <c r="G132" s="222" t="s">
        <v>153</v>
      </c>
      <c r="H132" s="223">
        <v>32.69</v>
      </c>
      <c r="I132" s="224"/>
      <c r="J132" s="225">
        <f>ROUND(I132*H132,2)</f>
        <v>0</v>
      </c>
      <c r="K132" s="221" t="s">
        <v>136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137</v>
      </c>
      <c r="AT132" s="230" t="s">
        <v>132</v>
      </c>
      <c r="AU132" s="230" t="s">
        <v>88</v>
      </c>
      <c r="AY132" s="18" t="s">
        <v>130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86</v>
      </c>
      <c r="BK132" s="231">
        <f>ROUND(I132*H132,2)</f>
        <v>0</v>
      </c>
      <c r="BL132" s="18" t="s">
        <v>137</v>
      </c>
      <c r="BM132" s="230" t="s">
        <v>442</v>
      </c>
    </row>
    <row r="133" spans="1:47" s="2" customFormat="1" ht="12">
      <c r="A133" s="39"/>
      <c r="B133" s="40"/>
      <c r="C133" s="41"/>
      <c r="D133" s="232" t="s">
        <v>139</v>
      </c>
      <c r="E133" s="41"/>
      <c r="F133" s="233" t="s">
        <v>174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139</v>
      </c>
      <c r="AU133" s="18" t="s">
        <v>88</v>
      </c>
    </row>
    <row r="134" spans="1:47" s="2" customFormat="1" ht="12">
      <c r="A134" s="39"/>
      <c r="B134" s="40"/>
      <c r="C134" s="41"/>
      <c r="D134" s="232" t="s">
        <v>302</v>
      </c>
      <c r="E134" s="41"/>
      <c r="F134" s="279" t="s">
        <v>437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302</v>
      </c>
      <c r="AU134" s="18" t="s">
        <v>88</v>
      </c>
    </row>
    <row r="135" spans="1:51" s="13" customFormat="1" ht="12">
      <c r="A135" s="13"/>
      <c r="B135" s="237"/>
      <c r="C135" s="238"/>
      <c r="D135" s="232" t="s">
        <v>141</v>
      </c>
      <c r="E135" s="239" t="s">
        <v>1</v>
      </c>
      <c r="F135" s="240" t="s">
        <v>385</v>
      </c>
      <c r="G135" s="238"/>
      <c r="H135" s="239" t="s">
        <v>1</v>
      </c>
      <c r="I135" s="241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141</v>
      </c>
      <c r="AU135" s="246" t="s">
        <v>88</v>
      </c>
      <c r="AV135" s="13" t="s">
        <v>86</v>
      </c>
      <c r="AW135" s="13" t="s">
        <v>34</v>
      </c>
      <c r="AX135" s="13" t="s">
        <v>78</v>
      </c>
      <c r="AY135" s="246" t="s">
        <v>130</v>
      </c>
    </row>
    <row r="136" spans="1:51" s="14" customFormat="1" ht="12">
      <c r="A136" s="14"/>
      <c r="B136" s="247"/>
      <c r="C136" s="248"/>
      <c r="D136" s="232" t="s">
        <v>141</v>
      </c>
      <c r="E136" s="249" t="s">
        <v>1</v>
      </c>
      <c r="F136" s="250" t="s">
        <v>443</v>
      </c>
      <c r="G136" s="248"/>
      <c r="H136" s="251">
        <v>22.16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7" t="s">
        <v>141</v>
      </c>
      <c r="AU136" s="257" t="s">
        <v>88</v>
      </c>
      <c r="AV136" s="14" t="s">
        <v>88</v>
      </c>
      <c r="AW136" s="14" t="s">
        <v>34</v>
      </c>
      <c r="AX136" s="14" t="s">
        <v>78</v>
      </c>
      <c r="AY136" s="257" t="s">
        <v>130</v>
      </c>
    </row>
    <row r="137" spans="1:51" s="13" customFormat="1" ht="12">
      <c r="A137" s="13"/>
      <c r="B137" s="237"/>
      <c r="C137" s="238"/>
      <c r="D137" s="232" t="s">
        <v>141</v>
      </c>
      <c r="E137" s="239" t="s">
        <v>1</v>
      </c>
      <c r="F137" s="240" t="s">
        <v>387</v>
      </c>
      <c r="G137" s="238"/>
      <c r="H137" s="239" t="s">
        <v>1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141</v>
      </c>
      <c r="AU137" s="246" t="s">
        <v>88</v>
      </c>
      <c r="AV137" s="13" t="s">
        <v>86</v>
      </c>
      <c r="AW137" s="13" t="s">
        <v>34</v>
      </c>
      <c r="AX137" s="13" t="s">
        <v>78</v>
      </c>
      <c r="AY137" s="246" t="s">
        <v>130</v>
      </c>
    </row>
    <row r="138" spans="1:51" s="14" customFormat="1" ht="12">
      <c r="A138" s="14"/>
      <c r="B138" s="247"/>
      <c r="C138" s="248"/>
      <c r="D138" s="232" t="s">
        <v>141</v>
      </c>
      <c r="E138" s="249" t="s">
        <v>1</v>
      </c>
      <c r="F138" s="250" t="s">
        <v>444</v>
      </c>
      <c r="G138" s="248"/>
      <c r="H138" s="251">
        <v>10.53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141</v>
      </c>
      <c r="AU138" s="257" t="s">
        <v>88</v>
      </c>
      <c r="AV138" s="14" t="s">
        <v>88</v>
      </c>
      <c r="AW138" s="14" t="s">
        <v>34</v>
      </c>
      <c r="AX138" s="14" t="s">
        <v>78</v>
      </c>
      <c r="AY138" s="257" t="s">
        <v>130</v>
      </c>
    </row>
    <row r="139" spans="1:51" s="15" customFormat="1" ht="12">
      <c r="A139" s="15"/>
      <c r="B139" s="258"/>
      <c r="C139" s="259"/>
      <c r="D139" s="232" t="s">
        <v>141</v>
      </c>
      <c r="E139" s="260" t="s">
        <v>1</v>
      </c>
      <c r="F139" s="261" t="s">
        <v>169</v>
      </c>
      <c r="G139" s="259"/>
      <c r="H139" s="262">
        <v>32.69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8" t="s">
        <v>141</v>
      </c>
      <c r="AU139" s="268" t="s">
        <v>88</v>
      </c>
      <c r="AV139" s="15" t="s">
        <v>137</v>
      </c>
      <c r="AW139" s="15" t="s">
        <v>34</v>
      </c>
      <c r="AX139" s="15" t="s">
        <v>86</v>
      </c>
      <c r="AY139" s="268" t="s">
        <v>130</v>
      </c>
    </row>
    <row r="140" spans="1:65" s="2" customFormat="1" ht="24.15" customHeight="1">
      <c r="A140" s="39"/>
      <c r="B140" s="40"/>
      <c r="C140" s="219" t="s">
        <v>150</v>
      </c>
      <c r="D140" s="219" t="s">
        <v>132</v>
      </c>
      <c r="E140" s="220" t="s">
        <v>158</v>
      </c>
      <c r="F140" s="221" t="s">
        <v>159</v>
      </c>
      <c r="G140" s="222" t="s">
        <v>153</v>
      </c>
      <c r="H140" s="223">
        <v>32.69</v>
      </c>
      <c r="I140" s="224"/>
      <c r="J140" s="225">
        <f>ROUND(I140*H140,2)</f>
        <v>0</v>
      </c>
      <c r="K140" s="221" t="s">
        <v>136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137</v>
      </c>
      <c r="AT140" s="230" t="s">
        <v>132</v>
      </c>
      <c r="AU140" s="230" t="s">
        <v>88</v>
      </c>
      <c r="AY140" s="18" t="s">
        <v>130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137</v>
      </c>
      <c r="BM140" s="230" t="s">
        <v>445</v>
      </c>
    </row>
    <row r="141" spans="1:47" s="2" customFormat="1" ht="12">
      <c r="A141" s="39"/>
      <c r="B141" s="40"/>
      <c r="C141" s="41"/>
      <c r="D141" s="232" t="s">
        <v>139</v>
      </c>
      <c r="E141" s="41"/>
      <c r="F141" s="233" t="s">
        <v>161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139</v>
      </c>
      <c r="AU141" s="18" t="s">
        <v>88</v>
      </c>
    </row>
    <row r="142" spans="1:47" s="2" customFormat="1" ht="12">
      <c r="A142" s="39"/>
      <c r="B142" s="40"/>
      <c r="C142" s="41"/>
      <c r="D142" s="232" t="s">
        <v>302</v>
      </c>
      <c r="E142" s="41"/>
      <c r="F142" s="279" t="s">
        <v>437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302</v>
      </c>
      <c r="AU142" s="18" t="s">
        <v>88</v>
      </c>
    </row>
    <row r="143" spans="1:51" s="13" customFormat="1" ht="12">
      <c r="A143" s="13"/>
      <c r="B143" s="237"/>
      <c r="C143" s="238"/>
      <c r="D143" s="232" t="s">
        <v>141</v>
      </c>
      <c r="E143" s="239" t="s">
        <v>1</v>
      </c>
      <c r="F143" s="240" t="s">
        <v>385</v>
      </c>
      <c r="G143" s="238"/>
      <c r="H143" s="239" t="s">
        <v>1</v>
      </c>
      <c r="I143" s="241"/>
      <c r="J143" s="238"/>
      <c r="K143" s="238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141</v>
      </c>
      <c r="AU143" s="246" t="s">
        <v>88</v>
      </c>
      <c r="AV143" s="13" t="s">
        <v>86</v>
      </c>
      <c r="AW143" s="13" t="s">
        <v>34</v>
      </c>
      <c r="AX143" s="13" t="s">
        <v>78</v>
      </c>
      <c r="AY143" s="246" t="s">
        <v>130</v>
      </c>
    </row>
    <row r="144" spans="1:51" s="14" customFormat="1" ht="12">
      <c r="A144" s="14"/>
      <c r="B144" s="247"/>
      <c r="C144" s="248"/>
      <c r="D144" s="232" t="s">
        <v>141</v>
      </c>
      <c r="E144" s="249" t="s">
        <v>1</v>
      </c>
      <c r="F144" s="250" t="s">
        <v>443</v>
      </c>
      <c r="G144" s="248"/>
      <c r="H144" s="251">
        <v>22.16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7" t="s">
        <v>141</v>
      </c>
      <c r="AU144" s="257" t="s">
        <v>88</v>
      </c>
      <c r="AV144" s="14" t="s">
        <v>88</v>
      </c>
      <c r="AW144" s="14" t="s">
        <v>34</v>
      </c>
      <c r="AX144" s="14" t="s">
        <v>78</v>
      </c>
      <c r="AY144" s="257" t="s">
        <v>130</v>
      </c>
    </row>
    <row r="145" spans="1:51" s="13" customFormat="1" ht="12">
      <c r="A145" s="13"/>
      <c r="B145" s="237"/>
      <c r="C145" s="238"/>
      <c r="D145" s="232" t="s">
        <v>141</v>
      </c>
      <c r="E145" s="239" t="s">
        <v>1</v>
      </c>
      <c r="F145" s="240" t="s">
        <v>390</v>
      </c>
      <c r="G145" s="238"/>
      <c r="H145" s="239" t="s">
        <v>1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141</v>
      </c>
      <c r="AU145" s="246" t="s">
        <v>88</v>
      </c>
      <c r="AV145" s="13" t="s">
        <v>86</v>
      </c>
      <c r="AW145" s="13" t="s">
        <v>34</v>
      </c>
      <c r="AX145" s="13" t="s">
        <v>78</v>
      </c>
      <c r="AY145" s="246" t="s">
        <v>130</v>
      </c>
    </row>
    <row r="146" spans="1:51" s="14" customFormat="1" ht="12">
      <c r="A146" s="14"/>
      <c r="B146" s="247"/>
      <c r="C146" s="248"/>
      <c r="D146" s="232" t="s">
        <v>141</v>
      </c>
      <c r="E146" s="249" t="s">
        <v>1</v>
      </c>
      <c r="F146" s="250" t="s">
        <v>444</v>
      </c>
      <c r="G146" s="248"/>
      <c r="H146" s="251">
        <v>10.53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141</v>
      </c>
      <c r="AU146" s="257" t="s">
        <v>88</v>
      </c>
      <c r="AV146" s="14" t="s">
        <v>88</v>
      </c>
      <c r="AW146" s="14" t="s">
        <v>34</v>
      </c>
      <c r="AX146" s="14" t="s">
        <v>78</v>
      </c>
      <c r="AY146" s="257" t="s">
        <v>130</v>
      </c>
    </row>
    <row r="147" spans="1:51" s="15" customFormat="1" ht="12">
      <c r="A147" s="15"/>
      <c r="B147" s="258"/>
      <c r="C147" s="259"/>
      <c r="D147" s="232" t="s">
        <v>141</v>
      </c>
      <c r="E147" s="260" t="s">
        <v>1</v>
      </c>
      <c r="F147" s="261" t="s">
        <v>169</v>
      </c>
      <c r="G147" s="259"/>
      <c r="H147" s="262">
        <v>32.69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8" t="s">
        <v>141</v>
      </c>
      <c r="AU147" s="268" t="s">
        <v>88</v>
      </c>
      <c r="AV147" s="15" t="s">
        <v>137</v>
      </c>
      <c r="AW147" s="15" t="s">
        <v>34</v>
      </c>
      <c r="AX147" s="15" t="s">
        <v>86</v>
      </c>
      <c r="AY147" s="268" t="s">
        <v>130</v>
      </c>
    </row>
    <row r="148" spans="1:65" s="2" customFormat="1" ht="24.15" customHeight="1">
      <c r="A148" s="39"/>
      <c r="B148" s="40"/>
      <c r="C148" s="219" t="s">
        <v>137</v>
      </c>
      <c r="D148" s="219" t="s">
        <v>132</v>
      </c>
      <c r="E148" s="220" t="s">
        <v>446</v>
      </c>
      <c r="F148" s="221" t="s">
        <v>447</v>
      </c>
      <c r="G148" s="222" t="s">
        <v>153</v>
      </c>
      <c r="H148" s="223">
        <v>10.53</v>
      </c>
      <c r="I148" s="224"/>
      <c r="J148" s="225">
        <f>ROUND(I148*H148,2)</f>
        <v>0</v>
      </c>
      <c r="K148" s="221" t="s">
        <v>136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137</v>
      </c>
      <c r="AT148" s="230" t="s">
        <v>132</v>
      </c>
      <c r="AU148" s="230" t="s">
        <v>88</v>
      </c>
      <c r="AY148" s="18" t="s">
        <v>130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137</v>
      </c>
      <c r="BM148" s="230" t="s">
        <v>448</v>
      </c>
    </row>
    <row r="149" spans="1:47" s="2" customFormat="1" ht="12">
      <c r="A149" s="39"/>
      <c r="B149" s="40"/>
      <c r="C149" s="41"/>
      <c r="D149" s="232" t="s">
        <v>139</v>
      </c>
      <c r="E149" s="41"/>
      <c r="F149" s="233" t="s">
        <v>449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139</v>
      </c>
      <c r="AU149" s="18" t="s">
        <v>88</v>
      </c>
    </row>
    <row r="150" spans="1:47" s="2" customFormat="1" ht="12">
      <c r="A150" s="39"/>
      <c r="B150" s="40"/>
      <c r="C150" s="41"/>
      <c r="D150" s="232" t="s">
        <v>302</v>
      </c>
      <c r="E150" s="41"/>
      <c r="F150" s="279" t="s">
        <v>437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302</v>
      </c>
      <c r="AU150" s="18" t="s">
        <v>88</v>
      </c>
    </row>
    <row r="151" spans="1:51" s="13" customFormat="1" ht="12">
      <c r="A151" s="13"/>
      <c r="B151" s="237"/>
      <c r="C151" s="238"/>
      <c r="D151" s="232" t="s">
        <v>141</v>
      </c>
      <c r="E151" s="239" t="s">
        <v>1</v>
      </c>
      <c r="F151" s="240" t="s">
        <v>438</v>
      </c>
      <c r="G151" s="238"/>
      <c r="H151" s="239" t="s">
        <v>1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141</v>
      </c>
      <c r="AU151" s="246" t="s">
        <v>88</v>
      </c>
      <c r="AV151" s="13" t="s">
        <v>86</v>
      </c>
      <c r="AW151" s="13" t="s">
        <v>34</v>
      </c>
      <c r="AX151" s="13" t="s">
        <v>78</v>
      </c>
      <c r="AY151" s="246" t="s">
        <v>130</v>
      </c>
    </row>
    <row r="152" spans="1:51" s="14" customFormat="1" ht="12">
      <c r="A152" s="14"/>
      <c r="B152" s="247"/>
      <c r="C152" s="248"/>
      <c r="D152" s="232" t="s">
        <v>141</v>
      </c>
      <c r="E152" s="249" t="s">
        <v>1</v>
      </c>
      <c r="F152" s="250" t="s">
        <v>450</v>
      </c>
      <c r="G152" s="248"/>
      <c r="H152" s="251">
        <v>8.97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7" t="s">
        <v>141</v>
      </c>
      <c r="AU152" s="257" t="s">
        <v>88</v>
      </c>
      <c r="AV152" s="14" t="s">
        <v>88</v>
      </c>
      <c r="AW152" s="14" t="s">
        <v>34</v>
      </c>
      <c r="AX152" s="14" t="s">
        <v>78</v>
      </c>
      <c r="AY152" s="257" t="s">
        <v>130</v>
      </c>
    </row>
    <row r="153" spans="1:51" s="13" customFormat="1" ht="12">
      <c r="A153" s="13"/>
      <c r="B153" s="237"/>
      <c r="C153" s="238"/>
      <c r="D153" s="232" t="s">
        <v>141</v>
      </c>
      <c r="E153" s="239" t="s">
        <v>1</v>
      </c>
      <c r="F153" s="240" t="s">
        <v>440</v>
      </c>
      <c r="G153" s="238"/>
      <c r="H153" s="239" t="s">
        <v>1</v>
      </c>
      <c r="I153" s="241"/>
      <c r="J153" s="238"/>
      <c r="K153" s="238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141</v>
      </c>
      <c r="AU153" s="246" t="s">
        <v>88</v>
      </c>
      <c r="AV153" s="13" t="s">
        <v>86</v>
      </c>
      <c r="AW153" s="13" t="s">
        <v>34</v>
      </c>
      <c r="AX153" s="13" t="s">
        <v>78</v>
      </c>
      <c r="AY153" s="246" t="s">
        <v>130</v>
      </c>
    </row>
    <row r="154" spans="1:51" s="14" customFormat="1" ht="12">
      <c r="A154" s="14"/>
      <c r="B154" s="247"/>
      <c r="C154" s="248"/>
      <c r="D154" s="232" t="s">
        <v>141</v>
      </c>
      <c r="E154" s="249" t="s">
        <v>1</v>
      </c>
      <c r="F154" s="250" t="s">
        <v>451</v>
      </c>
      <c r="G154" s="248"/>
      <c r="H154" s="251">
        <v>1.56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141</v>
      </c>
      <c r="AU154" s="257" t="s">
        <v>88</v>
      </c>
      <c r="AV154" s="14" t="s">
        <v>88</v>
      </c>
      <c r="AW154" s="14" t="s">
        <v>34</v>
      </c>
      <c r="AX154" s="14" t="s">
        <v>78</v>
      </c>
      <c r="AY154" s="257" t="s">
        <v>130</v>
      </c>
    </row>
    <row r="155" spans="1:51" s="15" customFormat="1" ht="12">
      <c r="A155" s="15"/>
      <c r="B155" s="258"/>
      <c r="C155" s="259"/>
      <c r="D155" s="232" t="s">
        <v>141</v>
      </c>
      <c r="E155" s="260" t="s">
        <v>1</v>
      </c>
      <c r="F155" s="261" t="s">
        <v>169</v>
      </c>
      <c r="G155" s="259"/>
      <c r="H155" s="262">
        <v>10.530000000000001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141</v>
      </c>
      <c r="AU155" s="268" t="s">
        <v>88</v>
      </c>
      <c r="AV155" s="15" t="s">
        <v>137</v>
      </c>
      <c r="AW155" s="15" t="s">
        <v>34</v>
      </c>
      <c r="AX155" s="15" t="s">
        <v>86</v>
      </c>
      <c r="AY155" s="268" t="s">
        <v>130</v>
      </c>
    </row>
    <row r="156" spans="1:63" s="12" customFormat="1" ht="22.8" customHeight="1">
      <c r="A156" s="12"/>
      <c r="B156" s="203"/>
      <c r="C156" s="204"/>
      <c r="D156" s="205" t="s">
        <v>77</v>
      </c>
      <c r="E156" s="217" t="s">
        <v>88</v>
      </c>
      <c r="F156" s="217" t="s">
        <v>254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SUM(P157:P205)</f>
        <v>0</v>
      </c>
      <c r="Q156" s="211"/>
      <c r="R156" s="212">
        <f>SUM(R157:R205)</f>
        <v>18.850426857727996</v>
      </c>
      <c r="S156" s="211"/>
      <c r="T156" s="213">
        <f>SUM(T157:T205)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86</v>
      </c>
      <c r="AT156" s="215" t="s">
        <v>77</v>
      </c>
      <c r="AU156" s="215" t="s">
        <v>86</v>
      </c>
      <c r="AY156" s="214" t="s">
        <v>130</v>
      </c>
      <c r="BK156" s="216">
        <f>SUM(BK157:BK205)</f>
        <v>0</v>
      </c>
    </row>
    <row r="157" spans="1:65" s="2" customFormat="1" ht="24.15" customHeight="1">
      <c r="A157" s="39"/>
      <c r="B157" s="40"/>
      <c r="C157" s="219" t="s">
        <v>170</v>
      </c>
      <c r="D157" s="219" t="s">
        <v>132</v>
      </c>
      <c r="E157" s="220" t="s">
        <v>452</v>
      </c>
      <c r="F157" s="221" t="s">
        <v>453</v>
      </c>
      <c r="G157" s="222" t="s">
        <v>135</v>
      </c>
      <c r="H157" s="223">
        <v>69.3</v>
      </c>
      <c r="I157" s="224"/>
      <c r="J157" s="225">
        <f>ROUND(I157*H157,2)</f>
        <v>0</v>
      </c>
      <c r="K157" s="221" t="s">
        <v>136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8.835E-05</v>
      </c>
      <c r="R157" s="228">
        <f>Q157*H157</f>
        <v>0.006122655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137</v>
      </c>
      <c r="AT157" s="230" t="s">
        <v>132</v>
      </c>
      <c r="AU157" s="230" t="s">
        <v>88</v>
      </c>
      <c r="AY157" s="18" t="s">
        <v>130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86</v>
      </c>
      <c r="BK157" s="231">
        <f>ROUND(I157*H157,2)</f>
        <v>0</v>
      </c>
      <c r="BL157" s="18" t="s">
        <v>137</v>
      </c>
      <c r="BM157" s="230" t="s">
        <v>454</v>
      </c>
    </row>
    <row r="158" spans="1:47" s="2" customFormat="1" ht="12">
      <c r="A158" s="39"/>
      <c r="B158" s="40"/>
      <c r="C158" s="41"/>
      <c r="D158" s="232" t="s">
        <v>139</v>
      </c>
      <c r="E158" s="41"/>
      <c r="F158" s="233" t="s">
        <v>455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139</v>
      </c>
      <c r="AU158" s="18" t="s">
        <v>88</v>
      </c>
    </row>
    <row r="159" spans="1:47" s="2" customFormat="1" ht="12">
      <c r="A159" s="39"/>
      <c r="B159" s="40"/>
      <c r="C159" s="41"/>
      <c r="D159" s="232" t="s">
        <v>302</v>
      </c>
      <c r="E159" s="41"/>
      <c r="F159" s="279" t="s">
        <v>456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302</v>
      </c>
      <c r="AU159" s="18" t="s">
        <v>88</v>
      </c>
    </row>
    <row r="160" spans="1:51" s="13" customFormat="1" ht="12">
      <c r="A160" s="13"/>
      <c r="B160" s="237"/>
      <c r="C160" s="238"/>
      <c r="D160" s="232" t="s">
        <v>141</v>
      </c>
      <c r="E160" s="239" t="s">
        <v>1</v>
      </c>
      <c r="F160" s="240" t="s">
        <v>457</v>
      </c>
      <c r="G160" s="238"/>
      <c r="H160" s="239" t="s">
        <v>1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141</v>
      </c>
      <c r="AU160" s="246" t="s">
        <v>88</v>
      </c>
      <c r="AV160" s="13" t="s">
        <v>86</v>
      </c>
      <c r="AW160" s="13" t="s">
        <v>34</v>
      </c>
      <c r="AX160" s="13" t="s">
        <v>78</v>
      </c>
      <c r="AY160" s="246" t="s">
        <v>130</v>
      </c>
    </row>
    <row r="161" spans="1:51" s="14" customFormat="1" ht="12">
      <c r="A161" s="14"/>
      <c r="B161" s="247"/>
      <c r="C161" s="248"/>
      <c r="D161" s="232" t="s">
        <v>141</v>
      </c>
      <c r="E161" s="249" t="s">
        <v>1</v>
      </c>
      <c r="F161" s="250" t="s">
        <v>458</v>
      </c>
      <c r="G161" s="248"/>
      <c r="H161" s="251">
        <v>26.4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141</v>
      </c>
      <c r="AU161" s="257" t="s">
        <v>88</v>
      </c>
      <c r="AV161" s="14" t="s">
        <v>88</v>
      </c>
      <c r="AW161" s="14" t="s">
        <v>34</v>
      </c>
      <c r="AX161" s="14" t="s">
        <v>78</v>
      </c>
      <c r="AY161" s="257" t="s">
        <v>130</v>
      </c>
    </row>
    <row r="162" spans="1:51" s="13" customFormat="1" ht="12">
      <c r="A162" s="13"/>
      <c r="B162" s="237"/>
      <c r="C162" s="238"/>
      <c r="D162" s="232" t="s">
        <v>141</v>
      </c>
      <c r="E162" s="239" t="s">
        <v>1</v>
      </c>
      <c r="F162" s="240" t="s">
        <v>459</v>
      </c>
      <c r="G162" s="238"/>
      <c r="H162" s="239" t="s">
        <v>1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141</v>
      </c>
      <c r="AU162" s="246" t="s">
        <v>88</v>
      </c>
      <c r="AV162" s="13" t="s">
        <v>86</v>
      </c>
      <c r="AW162" s="13" t="s">
        <v>34</v>
      </c>
      <c r="AX162" s="13" t="s">
        <v>78</v>
      </c>
      <c r="AY162" s="246" t="s">
        <v>130</v>
      </c>
    </row>
    <row r="163" spans="1:51" s="14" customFormat="1" ht="12">
      <c r="A163" s="14"/>
      <c r="B163" s="247"/>
      <c r="C163" s="248"/>
      <c r="D163" s="232" t="s">
        <v>141</v>
      </c>
      <c r="E163" s="249" t="s">
        <v>1</v>
      </c>
      <c r="F163" s="250" t="s">
        <v>458</v>
      </c>
      <c r="G163" s="248"/>
      <c r="H163" s="251">
        <v>26.4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7" t="s">
        <v>141</v>
      </c>
      <c r="AU163" s="257" t="s">
        <v>88</v>
      </c>
      <c r="AV163" s="14" t="s">
        <v>88</v>
      </c>
      <c r="AW163" s="14" t="s">
        <v>34</v>
      </c>
      <c r="AX163" s="14" t="s">
        <v>78</v>
      </c>
      <c r="AY163" s="257" t="s">
        <v>130</v>
      </c>
    </row>
    <row r="164" spans="1:51" s="13" customFormat="1" ht="12">
      <c r="A164" s="13"/>
      <c r="B164" s="237"/>
      <c r="C164" s="238"/>
      <c r="D164" s="232" t="s">
        <v>141</v>
      </c>
      <c r="E164" s="239" t="s">
        <v>1</v>
      </c>
      <c r="F164" s="240" t="s">
        <v>460</v>
      </c>
      <c r="G164" s="238"/>
      <c r="H164" s="239" t="s">
        <v>1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141</v>
      </c>
      <c r="AU164" s="246" t="s">
        <v>88</v>
      </c>
      <c r="AV164" s="13" t="s">
        <v>86</v>
      </c>
      <c r="AW164" s="13" t="s">
        <v>34</v>
      </c>
      <c r="AX164" s="13" t="s">
        <v>78</v>
      </c>
      <c r="AY164" s="246" t="s">
        <v>130</v>
      </c>
    </row>
    <row r="165" spans="1:51" s="14" customFormat="1" ht="12">
      <c r="A165" s="14"/>
      <c r="B165" s="247"/>
      <c r="C165" s="248"/>
      <c r="D165" s="232" t="s">
        <v>141</v>
      </c>
      <c r="E165" s="249" t="s">
        <v>1</v>
      </c>
      <c r="F165" s="250" t="s">
        <v>461</v>
      </c>
      <c r="G165" s="248"/>
      <c r="H165" s="251">
        <v>16.5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7" t="s">
        <v>141</v>
      </c>
      <c r="AU165" s="257" t="s">
        <v>88</v>
      </c>
      <c r="AV165" s="14" t="s">
        <v>88</v>
      </c>
      <c r="AW165" s="14" t="s">
        <v>34</v>
      </c>
      <c r="AX165" s="14" t="s">
        <v>78</v>
      </c>
      <c r="AY165" s="257" t="s">
        <v>130</v>
      </c>
    </row>
    <row r="166" spans="1:51" s="15" customFormat="1" ht="12">
      <c r="A166" s="15"/>
      <c r="B166" s="258"/>
      <c r="C166" s="259"/>
      <c r="D166" s="232" t="s">
        <v>141</v>
      </c>
      <c r="E166" s="260" t="s">
        <v>1</v>
      </c>
      <c r="F166" s="261" t="s">
        <v>169</v>
      </c>
      <c r="G166" s="259"/>
      <c r="H166" s="262">
        <v>69.3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8" t="s">
        <v>141</v>
      </c>
      <c r="AU166" s="268" t="s">
        <v>88</v>
      </c>
      <c r="AV166" s="15" t="s">
        <v>137</v>
      </c>
      <c r="AW166" s="15" t="s">
        <v>34</v>
      </c>
      <c r="AX166" s="15" t="s">
        <v>86</v>
      </c>
      <c r="AY166" s="268" t="s">
        <v>130</v>
      </c>
    </row>
    <row r="167" spans="1:65" s="2" customFormat="1" ht="33" customHeight="1">
      <c r="A167" s="39"/>
      <c r="B167" s="40"/>
      <c r="C167" s="219" t="s">
        <v>180</v>
      </c>
      <c r="D167" s="219" t="s">
        <v>132</v>
      </c>
      <c r="E167" s="220" t="s">
        <v>462</v>
      </c>
      <c r="F167" s="221" t="s">
        <v>463</v>
      </c>
      <c r="G167" s="222" t="s">
        <v>135</v>
      </c>
      <c r="H167" s="223">
        <v>74.5</v>
      </c>
      <c r="I167" s="224"/>
      <c r="J167" s="225">
        <f>ROUND(I167*H167,2)</f>
        <v>0</v>
      </c>
      <c r="K167" s="221" t="s">
        <v>136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137</v>
      </c>
      <c r="AT167" s="230" t="s">
        <v>132</v>
      </c>
      <c r="AU167" s="230" t="s">
        <v>88</v>
      </c>
      <c r="AY167" s="18" t="s">
        <v>130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86</v>
      </c>
      <c r="BK167" s="231">
        <f>ROUND(I167*H167,2)</f>
        <v>0</v>
      </c>
      <c r="BL167" s="18" t="s">
        <v>137</v>
      </c>
      <c r="BM167" s="230" t="s">
        <v>464</v>
      </c>
    </row>
    <row r="168" spans="1:47" s="2" customFormat="1" ht="12">
      <c r="A168" s="39"/>
      <c r="B168" s="40"/>
      <c r="C168" s="41"/>
      <c r="D168" s="232" t="s">
        <v>139</v>
      </c>
      <c r="E168" s="41"/>
      <c r="F168" s="233" t="s">
        <v>465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139</v>
      </c>
      <c r="AU168" s="18" t="s">
        <v>88</v>
      </c>
    </row>
    <row r="169" spans="1:51" s="13" customFormat="1" ht="12">
      <c r="A169" s="13"/>
      <c r="B169" s="237"/>
      <c r="C169" s="238"/>
      <c r="D169" s="232" t="s">
        <v>141</v>
      </c>
      <c r="E169" s="239" t="s">
        <v>1</v>
      </c>
      <c r="F169" s="240" t="s">
        <v>457</v>
      </c>
      <c r="G169" s="238"/>
      <c r="H169" s="239" t="s">
        <v>1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141</v>
      </c>
      <c r="AU169" s="246" t="s">
        <v>88</v>
      </c>
      <c r="AV169" s="13" t="s">
        <v>86</v>
      </c>
      <c r="AW169" s="13" t="s">
        <v>34</v>
      </c>
      <c r="AX169" s="13" t="s">
        <v>78</v>
      </c>
      <c r="AY169" s="246" t="s">
        <v>130</v>
      </c>
    </row>
    <row r="170" spans="1:51" s="14" customFormat="1" ht="12">
      <c r="A170" s="14"/>
      <c r="B170" s="247"/>
      <c r="C170" s="248"/>
      <c r="D170" s="232" t="s">
        <v>141</v>
      </c>
      <c r="E170" s="249" t="s">
        <v>1</v>
      </c>
      <c r="F170" s="250" t="s">
        <v>466</v>
      </c>
      <c r="G170" s="248"/>
      <c r="H170" s="251">
        <v>29.6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7" t="s">
        <v>141</v>
      </c>
      <c r="AU170" s="257" t="s">
        <v>88</v>
      </c>
      <c r="AV170" s="14" t="s">
        <v>88</v>
      </c>
      <c r="AW170" s="14" t="s">
        <v>34</v>
      </c>
      <c r="AX170" s="14" t="s">
        <v>78</v>
      </c>
      <c r="AY170" s="257" t="s">
        <v>130</v>
      </c>
    </row>
    <row r="171" spans="1:51" s="13" customFormat="1" ht="12">
      <c r="A171" s="13"/>
      <c r="B171" s="237"/>
      <c r="C171" s="238"/>
      <c r="D171" s="232" t="s">
        <v>141</v>
      </c>
      <c r="E171" s="239" t="s">
        <v>1</v>
      </c>
      <c r="F171" s="240" t="s">
        <v>459</v>
      </c>
      <c r="G171" s="238"/>
      <c r="H171" s="239" t="s">
        <v>1</v>
      </c>
      <c r="I171" s="241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141</v>
      </c>
      <c r="AU171" s="246" t="s">
        <v>88</v>
      </c>
      <c r="AV171" s="13" t="s">
        <v>86</v>
      </c>
      <c r="AW171" s="13" t="s">
        <v>34</v>
      </c>
      <c r="AX171" s="13" t="s">
        <v>78</v>
      </c>
      <c r="AY171" s="246" t="s">
        <v>130</v>
      </c>
    </row>
    <row r="172" spans="1:51" s="14" customFormat="1" ht="12">
      <c r="A172" s="14"/>
      <c r="B172" s="247"/>
      <c r="C172" s="248"/>
      <c r="D172" s="232" t="s">
        <v>141</v>
      </c>
      <c r="E172" s="249" t="s">
        <v>1</v>
      </c>
      <c r="F172" s="250" t="s">
        <v>458</v>
      </c>
      <c r="G172" s="248"/>
      <c r="H172" s="251">
        <v>26.4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141</v>
      </c>
      <c r="AU172" s="257" t="s">
        <v>88</v>
      </c>
      <c r="AV172" s="14" t="s">
        <v>88</v>
      </c>
      <c r="AW172" s="14" t="s">
        <v>34</v>
      </c>
      <c r="AX172" s="14" t="s">
        <v>78</v>
      </c>
      <c r="AY172" s="257" t="s">
        <v>130</v>
      </c>
    </row>
    <row r="173" spans="1:51" s="13" customFormat="1" ht="12">
      <c r="A173" s="13"/>
      <c r="B173" s="237"/>
      <c r="C173" s="238"/>
      <c r="D173" s="232" t="s">
        <v>141</v>
      </c>
      <c r="E173" s="239" t="s">
        <v>1</v>
      </c>
      <c r="F173" s="240" t="s">
        <v>460</v>
      </c>
      <c r="G173" s="238"/>
      <c r="H173" s="239" t="s">
        <v>1</v>
      </c>
      <c r="I173" s="241"/>
      <c r="J173" s="238"/>
      <c r="K173" s="238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141</v>
      </c>
      <c r="AU173" s="246" t="s">
        <v>88</v>
      </c>
      <c r="AV173" s="13" t="s">
        <v>86</v>
      </c>
      <c r="AW173" s="13" t="s">
        <v>34</v>
      </c>
      <c r="AX173" s="13" t="s">
        <v>78</v>
      </c>
      <c r="AY173" s="246" t="s">
        <v>130</v>
      </c>
    </row>
    <row r="174" spans="1:51" s="14" customFormat="1" ht="12">
      <c r="A174" s="14"/>
      <c r="B174" s="247"/>
      <c r="C174" s="248"/>
      <c r="D174" s="232" t="s">
        <v>141</v>
      </c>
      <c r="E174" s="249" t="s">
        <v>1</v>
      </c>
      <c r="F174" s="250" t="s">
        <v>467</v>
      </c>
      <c r="G174" s="248"/>
      <c r="H174" s="251">
        <v>18.5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141</v>
      </c>
      <c r="AU174" s="257" t="s">
        <v>88</v>
      </c>
      <c r="AV174" s="14" t="s">
        <v>88</v>
      </c>
      <c r="AW174" s="14" t="s">
        <v>34</v>
      </c>
      <c r="AX174" s="14" t="s">
        <v>78</v>
      </c>
      <c r="AY174" s="257" t="s">
        <v>130</v>
      </c>
    </row>
    <row r="175" spans="1:51" s="15" customFormat="1" ht="12">
      <c r="A175" s="15"/>
      <c r="B175" s="258"/>
      <c r="C175" s="259"/>
      <c r="D175" s="232" t="s">
        <v>141</v>
      </c>
      <c r="E175" s="260" t="s">
        <v>1</v>
      </c>
      <c r="F175" s="261" t="s">
        <v>169</v>
      </c>
      <c r="G175" s="259"/>
      <c r="H175" s="262">
        <v>74.5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8" t="s">
        <v>141</v>
      </c>
      <c r="AU175" s="268" t="s">
        <v>88</v>
      </c>
      <c r="AV175" s="15" t="s">
        <v>137</v>
      </c>
      <c r="AW175" s="15" t="s">
        <v>34</v>
      </c>
      <c r="AX175" s="15" t="s">
        <v>86</v>
      </c>
      <c r="AY175" s="268" t="s">
        <v>130</v>
      </c>
    </row>
    <row r="176" spans="1:65" s="2" customFormat="1" ht="16.5" customHeight="1">
      <c r="A176" s="39"/>
      <c r="B176" s="40"/>
      <c r="C176" s="269" t="s">
        <v>185</v>
      </c>
      <c r="D176" s="269" t="s">
        <v>192</v>
      </c>
      <c r="E176" s="270" t="s">
        <v>468</v>
      </c>
      <c r="F176" s="271" t="s">
        <v>469</v>
      </c>
      <c r="G176" s="272" t="s">
        <v>153</v>
      </c>
      <c r="H176" s="273">
        <v>7.471</v>
      </c>
      <c r="I176" s="274"/>
      <c r="J176" s="275">
        <f>ROUND(I176*H176,2)</f>
        <v>0</v>
      </c>
      <c r="K176" s="271" t="s">
        <v>136</v>
      </c>
      <c r="L176" s="276"/>
      <c r="M176" s="277" t="s">
        <v>1</v>
      </c>
      <c r="N176" s="278" t="s">
        <v>43</v>
      </c>
      <c r="O176" s="92"/>
      <c r="P176" s="228">
        <f>O176*H176</f>
        <v>0</v>
      </c>
      <c r="Q176" s="228">
        <v>2.429</v>
      </c>
      <c r="R176" s="228">
        <f>Q176*H176</f>
        <v>18.147059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191</v>
      </c>
      <c r="AT176" s="230" t="s">
        <v>192</v>
      </c>
      <c r="AU176" s="230" t="s">
        <v>88</v>
      </c>
      <c r="AY176" s="18" t="s">
        <v>130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137</v>
      </c>
      <c r="BM176" s="230" t="s">
        <v>470</v>
      </c>
    </row>
    <row r="177" spans="1:47" s="2" customFormat="1" ht="12">
      <c r="A177" s="39"/>
      <c r="B177" s="40"/>
      <c r="C177" s="41"/>
      <c r="D177" s="232" t="s">
        <v>139</v>
      </c>
      <c r="E177" s="41"/>
      <c r="F177" s="233" t="s">
        <v>469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139</v>
      </c>
      <c r="AU177" s="18" t="s">
        <v>88</v>
      </c>
    </row>
    <row r="178" spans="1:51" s="13" customFormat="1" ht="12">
      <c r="A178" s="13"/>
      <c r="B178" s="237"/>
      <c r="C178" s="238"/>
      <c r="D178" s="232" t="s">
        <v>141</v>
      </c>
      <c r="E178" s="239" t="s">
        <v>1</v>
      </c>
      <c r="F178" s="240" t="s">
        <v>457</v>
      </c>
      <c r="G178" s="238"/>
      <c r="H178" s="239" t="s">
        <v>1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141</v>
      </c>
      <c r="AU178" s="246" t="s">
        <v>88</v>
      </c>
      <c r="AV178" s="13" t="s">
        <v>86</v>
      </c>
      <c r="AW178" s="13" t="s">
        <v>34</v>
      </c>
      <c r="AX178" s="13" t="s">
        <v>78</v>
      </c>
      <c r="AY178" s="246" t="s">
        <v>130</v>
      </c>
    </row>
    <row r="179" spans="1:51" s="14" customFormat="1" ht="12">
      <c r="A179" s="14"/>
      <c r="B179" s="247"/>
      <c r="C179" s="248"/>
      <c r="D179" s="232" t="s">
        <v>141</v>
      </c>
      <c r="E179" s="249" t="s">
        <v>1</v>
      </c>
      <c r="F179" s="250" t="s">
        <v>471</v>
      </c>
      <c r="G179" s="248"/>
      <c r="H179" s="251">
        <v>2.846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141</v>
      </c>
      <c r="AU179" s="257" t="s">
        <v>88</v>
      </c>
      <c r="AV179" s="14" t="s">
        <v>88</v>
      </c>
      <c r="AW179" s="14" t="s">
        <v>34</v>
      </c>
      <c r="AX179" s="14" t="s">
        <v>78</v>
      </c>
      <c r="AY179" s="257" t="s">
        <v>130</v>
      </c>
    </row>
    <row r="180" spans="1:51" s="13" customFormat="1" ht="12">
      <c r="A180" s="13"/>
      <c r="B180" s="237"/>
      <c r="C180" s="238"/>
      <c r="D180" s="232" t="s">
        <v>141</v>
      </c>
      <c r="E180" s="239" t="s">
        <v>1</v>
      </c>
      <c r="F180" s="240" t="s">
        <v>459</v>
      </c>
      <c r="G180" s="238"/>
      <c r="H180" s="239" t="s">
        <v>1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141</v>
      </c>
      <c r="AU180" s="246" t="s">
        <v>88</v>
      </c>
      <c r="AV180" s="13" t="s">
        <v>86</v>
      </c>
      <c r="AW180" s="13" t="s">
        <v>34</v>
      </c>
      <c r="AX180" s="13" t="s">
        <v>78</v>
      </c>
      <c r="AY180" s="246" t="s">
        <v>130</v>
      </c>
    </row>
    <row r="181" spans="1:51" s="14" customFormat="1" ht="12">
      <c r="A181" s="14"/>
      <c r="B181" s="247"/>
      <c r="C181" s="248"/>
      <c r="D181" s="232" t="s">
        <v>141</v>
      </c>
      <c r="E181" s="249" t="s">
        <v>1</v>
      </c>
      <c r="F181" s="250" t="s">
        <v>471</v>
      </c>
      <c r="G181" s="248"/>
      <c r="H181" s="251">
        <v>2.846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141</v>
      </c>
      <c r="AU181" s="257" t="s">
        <v>88</v>
      </c>
      <c r="AV181" s="14" t="s">
        <v>88</v>
      </c>
      <c r="AW181" s="14" t="s">
        <v>34</v>
      </c>
      <c r="AX181" s="14" t="s">
        <v>78</v>
      </c>
      <c r="AY181" s="257" t="s">
        <v>130</v>
      </c>
    </row>
    <row r="182" spans="1:51" s="13" customFormat="1" ht="12">
      <c r="A182" s="13"/>
      <c r="B182" s="237"/>
      <c r="C182" s="238"/>
      <c r="D182" s="232" t="s">
        <v>141</v>
      </c>
      <c r="E182" s="239" t="s">
        <v>1</v>
      </c>
      <c r="F182" s="240" t="s">
        <v>460</v>
      </c>
      <c r="G182" s="238"/>
      <c r="H182" s="239" t="s">
        <v>1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141</v>
      </c>
      <c r="AU182" s="246" t="s">
        <v>88</v>
      </c>
      <c r="AV182" s="13" t="s">
        <v>86</v>
      </c>
      <c r="AW182" s="13" t="s">
        <v>34</v>
      </c>
      <c r="AX182" s="13" t="s">
        <v>78</v>
      </c>
      <c r="AY182" s="246" t="s">
        <v>130</v>
      </c>
    </row>
    <row r="183" spans="1:51" s="14" customFormat="1" ht="12">
      <c r="A183" s="14"/>
      <c r="B183" s="247"/>
      <c r="C183" s="248"/>
      <c r="D183" s="232" t="s">
        <v>141</v>
      </c>
      <c r="E183" s="249" t="s">
        <v>1</v>
      </c>
      <c r="F183" s="250" t="s">
        <v>472</v>
      </c>
      <c r="G183" s="248"/>
      <c r="H183" s="251">
        <v>1.779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141</v>
      </c>
      <c r="AU183" s="257" t="s">
        <v>88</v>
      </c>
      <c r="AV183" s="14" t="s">
        <v>88</v>
      </c>
      <c r="AW183" s="14" t="s">
        <v>34</v>
      </c>
      <c r="AX183" s="14" t="s">
        <v>78</v>
      </c>
      <c r="AY183" s="257" t="s">
        <v>130</v>
      </c>
    </row>
    <row r="184" spans="1:51" s="15" customFormat="1" ht="12">
      <c r="A184" s="15"/>
      <c r="B184" s="258"/>
      <c r="C184" s="259"/>
      <c r="D184" s="232" t="s">
        <v>141</v>
      </c>
      <c r="E184" s="260" t="s">
        <v>1</v>
      </c>
      <c r="F184" s="261" t="s">
        <v>169</v>
      </c>
      <c r="G184" s="259"/>
      <c r="H184" s="262">
        <v>7.471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8" t="s">
        <v>141</v>
      </c>
      <c r="AU184" s="268" t="s">
        <v>88</v>
      </c>
      <c r="AV184" s="15" t="s">
        <v>137</v>
      </c>
      <c r="AW184" s="15" t="s">
        <v>34</v>
      </c>
      <c r="AX184" s="15" t="s">
        <v>86</v>
      </c>
      <c r="AY184" s="268" t="s">
        <v>130</v>
      </c>
    </row>
    <row r="185" spans="1:65" s="2" customFormat="1" ht="24.15" customHeight="1">
      <c r="A185" s="39"/>
      <c r="B185" s="40"/>
      <c r="C185" s="219" t="s">
        <v>191</v>
      </c>
      <c r="D185" s="219" t="s">
        <v>132</v>
      </c>
      <c r="E185" s="220" t="s">
        <v>473</v>
      </c>
      <c r="F185" s="221" t="s">
        <v>474</v>
      </c>
      <c r="G185" s="222" t="s">
        <v>195</v>
      </c>
      <c r="H185" s="223">
        <v>0.626</v>
      </c>
      <c r="I185" s="224"/>
      <c r="J185" s="225">
        <f>ROUND(I185*H185,2)</f>
        <v>0</v>
      </c>
      <c r="K185" s="221" t="s">
        <v>136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1.113810228</v>
      </c>
      <c r="R185" s="228">
        <f>Q185*H185</f>
        <v>0.697245202728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137</v>
      </c>
      <c r="AT185" s="230" t="s">
        <v>132</v>
      </c>
      <c r="AU185" s="230" t="s">
        <v>88</v>
      </c>
      <c r="AY185" s="18" t="s">
        <v>130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86</v>
      </c>
      <c r="BK185" s="231">
        <f>ROUND(I185*H185,2)</f>
        <v>0</v>
      </c>
      <c r="BL185" s="18" t="s">
        <v>137</v>
      </c>
      <c r="BM185" s="230" t="s">
        <v>475</v>
      </c>
    </row>
    <row r="186" spans="1:47" s="2" customFormat="1" ht="12">
      <c r="A186" s="39"/>
      <c r="B186" s="40"/>
      <c r="C186" s="41"/>
      <c r="D186" s="232" t="s">
        <v>139</v>
      </c>
      <c r="E186" s="41"/>
      <c r="F186" s="233" t="s">
        <v>476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139</v>
      </c>
      <c r="AU186" s="18" t="s">
        <v>88</v>
      </c>
    </row>
    <row r="187" spans="1:51" s="13" customFormat="1" ht="12">
      <c r="A187" s="13"/>
      <c r="B187" s="237"/>
      <c r="C187" s="238"/>
      <c r="D187" s="232" t="s">
        <v>141</v>
      </c>
      <c r="E187" s="239" t="s">
        <v>1</v>
      </c>
      <c r="F187" s="240" t="s">
        <v>477</v>
      </c>
      <c r="G187" s="238"/>
      <c r="H187" s="239" t="s">
        <v>1</v>
      </c>
      <c r="I187" s="241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141</v>
      </c>
      <c r="AU187" s="246" t="s">
        <v>88</v>
      </c>
      <c r="AV187" s="13" t="s">
        <v>86</v>
      </c>
      <c r="AW187" s="13" t="s">
        <v>34</v>
      </c>
      <c r="AX187" s="13" t="s">
        <v>78</v>
      </c>
      <c r="AY187" s="246" t="s">
        <v>130</v>
      </c>
    </row>
    <row r="188" spans="1:51" s="14" customFormat="1" ht="12">
      <c r="A188" s="14"/>
      <c r="B188" s="247"/>
      <c r="C188" s="248"/>
      <c r="D188" s="232" t="s">
        <v>141</v>
      </c>
      <c r="E188" s="249" t="s">
        <v>1</v>
      </c>
      <c r="F188" s="250" t="s">
        <v>478</v>
      </c>
      <c r="G188" s="248"/>
      <c r="H188" s="251">
        <v>5.553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141</v>
      </c>
      <c r="AU188" s="257" t="s">
        <v>88</v>
      </c>
      <c r="AV188" s="14" t="s">
        <v>88</v>
      </c>
      <c r="AW188" s="14" t="s">
        <v>34</v>
      </c>
      <c r="AX188" s="14" t="s">
        <v>78</v>
      </c>
      <c r="AY188" s="257" t="s">
        <v>130</v>
      </c>
    </row>
    <row r="189" spans="1:51" s="13" customFormat="1" ht="12">
      <c r="A189" s="13"/>
      <c r="B189" s="237"/>
      <c r="C189" s="238"/>
      <c r="D189" s="232" t="s">
        <v>141</v>
      </c>
      <c r="E189" s="239" t="s">
        <v>1</v>
      </c>
      <c r="F189" s="240" t="s">
        <v>479</v>
      </c>
      <c r="G189" s="238"/>
      <c r="H189" s="239" t="s">
        <v>1</v>
      </c>
      <c r="I189" s="241"/>
      <c r="J189" s="238"/>
      <c r="K189" s="238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141</v>
      </c>
      <c r="AU189" s="246" t="s">
        <v>88</v>
      </c>
      <c r="AV189" s="13" t="s">
        <v>86</v>
      </c>
      <c r="AW189" s="13" t="s">
        <v>34</v>
      </c>
      <c r="AX189" s="13" t="s">
        <v>78</v>
      </c>
      <c r="AY189" s="246" t="s">
        <v>130</v>
      </c>
    </row>
    <row r="190" spans="1:51" s="14" customFormat="1" ht="12">
      <c r="A190" s="14"/>
      <c r="B190" s="247"/>
      <c r="C190" s="248"/>
      <c r="D190" s="232" t="s">
        <v>141</v>
      </c>
      <c r="E190" s="249" t="s">
        <v>1</v>
      </c>
      <c r="F190" s="250" t="s">
        <v>480</v>
      </c>
      <c r="G190" s="248"/>
      <c r="H190" s="251">
        <v>9.345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7" t="s">
        <v>141</v>
      </c>
      <c r="AU190" s="257" t="s">
        <v>88</v>
      </c>
      <c r="AV190" s="14" t="s">
        <v>88</v>
      </c>
      <c r="AW190" s="14" t="s">
        <v>34</v>
      </c>
      <c r="AX190" s="14" t="s">
        <v>78</v>
      </c>
      <c r="AY190" s="257" t="s">
        <v>130</v>
      </c>
    </row>
    <row r="191" spans="1:51" s="16" customFormat="1" ht="12">
      <c r="A191" s="16"/>
      <c r="B191" s="284"/>
      <c r="C191" s="285"/>
      <c r="D191" s="232" t="s">
        <v>141</v>
      </c>
      <c r="E191" s="286" t="s">
        <v>1</v>
      </c>
      <c r="F191" s="287" t="s">
        <v>481</v>
      </c>
      <c r="G191" s="285"/>
      <c r="H191" s="288">
        <v>14.898</v>
      </c>
      <c r="I191" s="289"/>
      <c r="J191" s="285"/>
      <c r="K191" s="285"/>
      <c r="L191" s="290"/>
      <c r="M191" s="291"/>
      <c r="N191" s="292"/>
      <c r="O191" s="292"/>
      <c r="P191" s="292"/>
      <c r="Q191" s="292"/>
      <c r="R191" s="292"/>
      <c r="S191" s="292"/>
      <c r="T191" s="293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94" t="s">
        <v>141</v>
      </c>
      <c r="AU191" s="294" t="s">
        <v>88</v>
      </c>
      <c r="AV191" s="16" t="s">
        <v>150</v>
      </c>
      <c r="AW191" s="16" t="s">
        <v>34</v>
      </c>
      <c r="AX191" s="16" t="s">
        <v>78</v>
      </c>
      <c r="AY191" s="294" t="s">
        <v>130</v>
      </c>
    </row>
    <row r="192" spans="1:51" s="13" customFormat="1" ht="12">
      <c r="A192" s="13"/>
      <c r="B192" s="237"/>
      <c r="C192" s="238"/>
      <c r="D192" s="232" t="s">
        <v>141</v>
      </c>
      <c r="E192" s="239" t="s">
        <v>1</v>
      </c>
      <c r="F192" s="240" t="s">
        <v>482</v>
      </c>
      <c r="G192" s="238"/>
      <c r="H192" s="239" t="s">
        <v>1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141</v>
      </c>
      <c r="AU192" s="246" t="s">
        <v>88</v>
      </c>
      <c r="AV192" s="13" t="s">
        <v>86</v>
      </c>
      <c r="AW192" s="13" t="s">
        <v>34</v>
      </c>
      <c r="AX192" s="13" t="s">
        <v>78</v>
      </c>
      <c r="AY192" s="246" t="s">
        <v>130</v>
      </c>
    </row>
    <row r="193" spans="1:51" s="14" customFormat="1" ht="12">
      <c r="A193" s="14"/>
      <c r="B193" s="247"/>
      <c r="C193" s="248"/>
      <c r="D193" s="232" t="s">
        <v>141</v>
      </c>
      <c r="E193" s="249" t="s">
        <v>1</v>
      </c>
      <c r="F193" s="250" t="s">
        <v>483</v>
      </c>
      <c r="G193" s="248"/>
      <c r="H193" s="251">
        <v>0.626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141</v>
      </c>
      <c r="AU193" s="257" t="s">
        <v>88</v>
      </c>
      <c r="AV193" s="14" t="s">
        <v>88</v>
      </c>
      <c r="AW193" s="14" t="s">
        <v>34</v>
      </c>
      <c r="AX193" s="14" t="s">
        <v>86</v>
      </c>
      <c r="AY193" s="257" t="s">
        <v>130</v>
      </c>
    </row>
    <row r="194" spans="1:65" s="2" customFormat="1" ht="16.5" customHeight="1">
      <c r="A194" s="39"/>
      <c r="B194" s="40"/>
      <c r="C194" s="219" t="s">
        <v>199</v>
      </c>
      <c r="D194" s="219" t="s">
        <v>132</v>
      </c>
      <c r="E194" s="220" t="s">
        <v>484</v>
      </c>
      <c r="F194" s="221" t="s">
        <v>485</v>
      </c>
      <c r="G194" s="222" t="s">
        <v>153</v>
      </c>
      <c r="H194" s="223">
        <v>2.685</v>
      </c>
      <c r="I194" s="224"/>
      <c r="J194" s="225">
        <f>ROUND(I194*H194,2)</f>
        <v>0</v>
      </c>
      <c r="K194" s="221" t="s">
        <v>136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137</v>
      </c>
      <c r="AT194" s="230" t="s">
        <v>132</v>
      </c>
      <c r="AU194" s="230" t="s">
        <v>88</v>
      </c>
      <c r="AY194" s="18" t="s">
        <v>130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86</v>
      </c>
      <c r="BK194" s="231">
        <f>ROUND(I194*H194,2)</f>
        <v>0</v>
      </c>
      <c r="BL194" s="18" t="s">
        <v>137</v>
      </c>
      <c r="BM194" s="230" t="s">
        <v>486</v>
      </c>
    </row>
    <row r="195" spans="1:47" s="2" customFormat="1" ht="12">
      <c r="A195" s="39"/>
      <c r="B195" s="40"/>
      <c r="C195" s="41"/>
      <c r="D195" s="232" t="s">
        <v>139</v>
      </c>
      <c r="E195" s="41"/>
      <c r="F195" s="233" t="s">
        <v>487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139</v>
      </c>
      <c r="AU195" s="18" t="s">
        <v>88</v>
      </c>
    </row>
    <row r="196" spans="1:47" s="2" customFormat="1" ht="12">
      <c r="A196" s="39"/>
      <c r="B196" s="40"/>
      <c r="C196" s="41"/>
      <c r="D196" s="232" t="s">
        <v>302</v>
      </c>
      <c r="E196" s="41"/>
      <c r="F196" s="279" t="s">
        <v>488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302</v>
      </c>
      <c r="AU196" s="18" t="s">
        <v>88</v>
      </c>
    </row>
    <row r="197" spans="1:51" s="13" customFormat="1" ht="12">
      <c r="A197" s="13"/>
      <c r="B197" s="237"/>
      <c r="C197" s="238"/>
      <c r="D197" s="232" t="s">
        <v>141</v>
      </c>
      <c r="E197" s="239" t="s">
        <v>1</v>
      </c>
      <c r="F197" s="240" t="s">
        <v>489</v>
      </c>
      <c r="G197" s="238"/>
      <c r="H197" s="239" t="s">
        <v>1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141</v>
      </c>
      <c r="AU197" s="246" t="s">
        <v>88</v>
      </c>
      <c r="AV197" s="13" t="s">
        <v>86</v>
      </c>
      <c r="AW197" s="13" t="s">
        <v>34</v>
      </c>
      <c r="AX197" s="13" t="s">
        <v>78</v>
      </c>
      <c r="AY197" s="246" t="s">
        <v>130</v>
      </c>
    </row>
    <row r="198" spans="1:51" s="14" customFormat="1" ht="12">
      <c r="A198" s="14"/>
      <c r="B198" s="247"/>
      <c r="C198" s="248"/>
      <c r="D198" s="232" t="s">
        <v>141</v>
      </c>
      <c r="E198" s="249" t="s">
        <v>1</v>
      </c>
      <c r="F198" s="250" t="s">
        <v>490</v>
      </c>
      <c r="G198" s="248"/>
      <c r="H198" s="251">
        <v>0.257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7" t="s">
        <v>141</v>
      </c>
      <c r="AU198" s="257" t="s">
        <v>88</v>
      </c>
      <c r="AV198" s="14" t="s">
        <v>88</v>
      </c>
      <c r="AW198" s="14" t="s">
        <v>34</v>
      </c>
      <c r="AX198" s="14" t="s">
        <v>78</v>
      </c>
      <c r="AY198" s="257" t="s">
        <v>130</v>
      </c>
    </row>
    <row r="199" spans="1:51" s="13" customFormat="1" ht="12">
      <c r="A199" s="13"/>
      <c r="B199" s="237"/>
      <c r="C199" s="238"/>
      <c r="D199" s="232" t="s">
        <v>141</v>
      </c>
      <c r="E199" s="239" t="s">
        <v>1</v>
      </c>
      <c r="F199" s="240" t="s">
        <v>491</v>
      </c>
      <c r="G199" s="238"/>
      <c r="H199" s="239" t="s">
        <v>1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141</v>
      </c>
      <c r="AU199" s="246" t="s">
        <v>88</v>
      </c>
      <c r="AV199" s="13" t="s">
        <v>86</v>
      </c>
      <c r="AW199" s="13" t="s">
        <v>34</v>
      </c>
      <c r="AX199" s="13" t="s">
        <v>78</v>
      </c>
      <c r="AY199" s="246" t="s">
        <v>130</v>
      </c>
    </row>
    <row r="200" spans="1:51" s="14" customFormat="1" ht="12">
      <c r="A200" s="14"/>
      <c r="B200" s="247"/>
      <c r="C200" s="248"/>
      <c r="D200" s="232" t="s">
        <v>141</v>
      </c>
      <c r="E200" s="249" t="s">
        <v>1</v>
      </c>
      <c r="F200" s="250" t="s">
        <v>492</v>
      </c>
      <c r="G200" s="248"/>
      <c r="H200" s="251">
        <v>1.154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141</v>
      </c>
      <c r="AU200" s="257" t="s">
        <v>88</v>
      </c>
      <c r="AV200" s="14" t="s">
        <v>88</v>
      </c>
      <c r="AW200" s="14" t="s">
        <v>34</v>
      </c>
      <c r="AX200" s="14" t="s">
        <v>78</v>
      </c>
      <c r="AY200" s="257" t="s">
        <v>130</v>
      </c>
    </row>
    <row r="201" spans="1:51" s="13" customFormat="1" ht="12">
      <c r="A201" s="13"/>
      <c r="B201" s="237"/>
      <c r="C201" s="238"/>
      <c r="D201" s="232" t="s">
        <v>141</v>
      </c>
      <c r="E201" s="239" t="s">
        <v>1</v>
      </c>
      <c r="F201" s="240" t="s">
        <v>459</v>
      </c>
      <c r="G201" s="238"/>
      <c r="H201" s="239" t="s">
        <v>1</v>
      </c>
      <c r="I201" s="241"/>
      <c r="J201" s="238"/>
      <c r="K201" s="238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141</v>
      </c>
      <c r="AU201" s="246" t="s">
        <v>88</v>
      </c>
      <c r="AV201" s="13" t="s">
        <v>86</v>
      </c>
      <c r="AW201" s="13" t="s">
        <v>34</v>
      </c>
      <c r="AX201" s="13" t="s">
        <v>78</v>
      </c>
      <c r="AY201" s="246" t="s">
        <v>130</v>
      </c>
    </row>
    <row r="202" spans="1:51" s="14" customFormat="1" ht="12">
      <c r="A202" s="14"/>
      <c r="B202" s="247"/>
      <c r="C202" s="248"/>
      <c r="D202" s="232" t="s">
        <v>141</v>
      </c>
      <c r="E202" s="249" t="s">
        <v>1</v>
      </c>
      <c r="F202" s="250" t="s">
        <v>493</v>
      </c>
      <c r="G202" s="248"/>
      <c r="H202" s="251">
        <v>0.784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7" t="s">
        <v>141</v>
      </c>
      <c r="AU202" s="257" t="s">
        <v>88</v>
      </c>
      <c r="AV202" s="14" t="s">
        <v>88</v>
      </c>
      <c r="AW202" s="14" t="s">
        <v>34</v>
      </c>
      <c r="AX202" s="14" t="s">
        <v>78</v>
      </c>
      <c r="AY202" s="257" t="s">
        <v>130</v>
      </c>
    </row>
    <row r="203" spans="1:51" s="13" customFormat="1" ht="12">
      <c r="A203" s="13"/>
      <c r="B203" s="237"/>
      <c r="C203" s="238"/>
      <c r="D203" s="232" t="s">
        <v>141</v>
      </c>
      <c r="E203" s="239" t="s">
        <v>1</v>
      </c>
      <c r="F203" s="240" t="s">
        <v>494</v>
      </c>
      <c r="G203" s="238"/>
      <c r="H203" s="239" t="s">
        <v>1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141</v>
      </c>
      <c r="AU203" s="246" t="s">
        <v>88</v>
      </c>
      <c r="AV203" s="13" t="s">
        <v>86</v>
      </c>
      <c r="AW203" s="13" t="s">
        <v>34</v>
      </c>
      <c r="AX203" s="13" t="s">
        <v>78</v>
      </c>
      <c r="AY203" s="246" t="s">
        <v>130</v>
      </c>
    </row>
    <row r="204" spans="1:51" s="14" customFormat="1" ht="12">
      <c r="A204" s="14"/>
      <c r="B204" s="247"/>
      <c r="C204" s="248"/>
      <c r="D204" s="232" t="s">
        <v>141</v>
      </c>
      <c r="E204" s="249" t="s">
        <v>1</v>
      </c>
      <c r="F204" s="250" t="s">
        <v>495</v>
      </c>
      <c r="G204" s="248"/>
      <c r="H204" s="251">
        <v>0.49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141</v>
      </c>
      <c r="AU204" s="257" t="s">
        <v>88</v>
      </c>
      <c r="AV204" s="14" t="s">
        <v>88</v>
      </c>
      <c r="AW204" s="14" t="s">
        <v>34</v>
      </c>
      <c r="AX204" s="14" t="s">
        <v>78</v>
      </c>
      <c r="AY204" s="257" t="s">
        <v>130</v>
      </c>
    </row>
    <row r="205" spans="1:51" s="15" customFormat="1" ht="12">
      <c r="A205" s="15"/>
      <c r="B205" s="258"/>
      <c r="C205" s="259"/>
      <c r="D205" s="232" t="s">
        <v>141</v>
      </c>
      <c r="E205" s="260" t="s">
        <v>1</v>
      </c>
      <c r="F205" s="261" t="s">
        <v>169</v>
      </c>
      <c r="G205" s="259"/>
      <c r="H205" s="262">
        <v>2.6850000000000005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8" t="s">
        <v>141</v>
      </c>
      <c r="AU205" s="268" t="s">
        <v>88</v>
      </c>
      <c r="AV205" s="15" t="s">
        <v>137</v>
      </c>
      <c r="AW205" s="15" t="s">
        <v>34</v>
      </c>
      <c r="AX205" s="15" t="s">
        <v>86</v>
      </c>
      <c r="AY205" s="268" t="s">
        <v>130</v>
      </c>
    </row>
    <row r="206" spans="1:63" s="12" customFormat="1" ht="22.8" customHeight="1">
      <c r="A206" s="12"/>
      <c r="B206" s="203"/>
      <c r="C206" s="204"/>
      <c r="D206" s="205" t="s">
        <v>77</v>
      </c>
      <c r="E206" s="217" t="s">
        <v>150</v>
      </c>
      <c r="F206" s="217" t="s">
        <v>496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SUM(P207:P248)</f>
        <v>0</v>
      </c>
      <c r="Q206" s="211"/>
      <c r="R206" s="212">
        <f>SUM(R207:R248)</f>
        <v>1.3261478043884</v>
      </c>
      <c r="S206" s="211"/>
      <c r="T206" s="213">
        <f>SUM(T207:T248)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86</v>
      </c>
      <c r="AT206" s="215" t="s">
        <v>77</v>
      </c>
      <c r="AU206" s="215" t="s">
        <v>86</v>
      </c>
      <c r="AY206" s="214" t="s">
        <v>130</v>
      </c>
      <c r="BK206" s="216">
        <f>SUM(BK207:BK248)</f>
        <v>0</v>
      </c>
    </row>
    <row r="207" spans="1:65" s="2" customFormat="1" ht="24.15" customHeight="1">
      <c r="A207" s="39"/>
      <c r="B207" s="40"/>
      <c r="C207" s="219" t="s">
        <v>205</v>
      </c>
      <c r="D207" s="219" t="s">
        <v>132</v>
      </c>
      <c r="E207" s="220" t="s">
        <v>497</v>
      </c>
      <c r="F207" s="221" t="s">
        <v>498</v>
      </c>
      <c r="G207" s="222" t="s">
        <v>153</v>
      </c>
      <c r="H207" s="223">
        <v>8.691</v>
      </c>
      <c r="I207" s="224"/>
      <c r="J207" s="225">
        <f>ROUND(I207*H207,2)</f>
        <v>0</v>
      </c>
      <c r="K207" s="221" t="s">
        <v>136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137</v>
      </c>
      <c r="AT207" s="230" t="s">
        <v>132</v>
      </c>
      <c r="AU207" s="230" t="s">
        <v>88</v>
      </c>
      <c r="AY207" s="18" t="s">
        <v>130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86</v>
      </c>
      <c r="BK207" s="231">
        <f>ROUND(I207*H207,2)</f>
        <v>0</v>
      </c>
      <c r="BL207" s="18" t="s">
        <v>137</v>
      </c>
      <c r="BM207" s="230" t="s">
        <v>499</v>
      </c>
    </row>
    <row r="208" spans="1:47" s="2" customFormat="1" ht="12">
      <c r="A208" s="39"/>
      <c r="B208" s="40"/>
      <c r="C208" s="41"/>
      <c r="D208" s="232" t="s">
        <v>139</v>
      </c>
      <c r="E208" s="41"/>
      <c r="F208" s="233" t="s">
        <v>500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139</v>
      </c>
      <c r="AU208" s="18" t="s">
        <v>88</v>
      </c>
    </row>
    <row r="209" spans="1:51" s="13" customFormat="1" ht="12">
      <c r="A209" s="13"/>
      <c r="B209" s="237"/>
      <c r="C209" s="238"/>
      <c r="D209" s="232" t="s">
        <v>141</v>
      </c>
      <c r="E209" s="239" t="s">
        <v>1</v>
      </c>
      <c r="F209" s="240" t="s">
        <v>489</v>
      </c>
      <c r="G209" s="238"/>
      <c r="H209" s="239" t="s">
        <v>1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141</v>
      </c>
      <c r="AU209" s="246" t="s">
        <v>88</v>
      </c>
      <c r="AV209" s="13" t="s">
        <v>86</v>
      </c>
      <c r="AW209" s="13" t="s">
        <v>34</v>
      </c>
      <c r="AX209" s="13" t="s">
        <v>78</v>
      </c>
      <c r="AY209" s="246" t="s">
        <v>130</v>
      </c>
    </row>
    <row r="210" spans="1:51" s="14" customFormat="1" ht="12">
      <c r="A210" s="14"/>
      <c r="B210" s="247"/>
      <c r="C210" s="248"/>
      <c r="D210" s="232" t="s">
        <v>141</v>
      </c>
      <c r="E210" s="249" t="s">
        <v>1</v>
      </c>
      <c r="F210" s="250" t="s">
        <v>501</v>
      </c>
      <c r="G210" s="248"/>
      <c r="H210" s="251">
        <v>1.535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141</v>
      </c>
      <c r="AU210" s="257" t="s">
        <v>88</v>
      </c>
      <c r="AV210" s="14" t="s">
        <v>88</v>
      </c>
      <c r="AW210" s="14" t="s">
        <v>34</v>
      </c>
      <c r="AX210" s="14" t="s">
        <v>78</v>
      </c>
      <c r="AY210" s="257" t="s">
        <v>130</v>
      </c>
    </row>
    <row r="211" spans="1:51" s="13" customFormat="1" ht="12">
      <c r="A211" s="13"/>
      <c r="B211" s="237"/>
      <c r="C211" s="238"/>
      <c r="D211" s="232" t="s">
        <v>141</v>
      </c>
      <c r="E211" s="239" t="s">
        <v>1</v>
      </c>
      <c r="F211" s="240" t="s">
        <v>491</v>
      </c>
      <c r="G211" s="238"/>
      <c r="H211" s="239" t="s">
        <v>1</v>
      </c>
      <c r="I211" s="241"/>
      <c r="J211" s="238"/>
      <c r="K211" s="238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141</v>
      </c>
      <c r="AU211" s="246" t="s">
        <v>88</v>
      </c>
      <c r="AV211" s="13" t="s">
        <v>86</v>
      </c>
      <c r="AW211" s="13" t="s">
        <v>34</v>
      </c>
      <c r="AX211" s="13" t="s">
        <v>78</v>
      </c>
      <c r="AY211" s="246" t="s">
        <v>130</v>
      </c>
    </row>
    <row r="212" spans="1:51" s="14" customFormat="1" ht="12">
      <c r="A212" s="14"/>
      <c r="B212" s="247"/>
      <c r="C212" s="248"/>
      <c r="D212" s="232" t="s">
        <v>141</v>
      </c>
      <c r="E212" s="249" t="s">
        <v>1</v>
      </c>
      <c r="F212" s="250" t="s">
        <v>502</v>
      </c>
      <c r="G212" s="248"/>
      <c r="H212" s="251">
        <v>5.39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7" t="s">
        <v>141</v>
      </c>
      <c r="AU212" s="257" t="s">
        <v>88</v>
      </c>
      <c r="AV212" s="14" t="s">
        <v>88</v>
      </c>
      <c r="AW212" s="14" t="s">
        <v>34</v>
      </c>
      <c r="AX212" s="14" t="s">
        <v>78</v>
      </c>
      <c r="AY212" s="257" t="s">
        <v>130</v>
      </c>
    </row>
    <row r="213" spans="1:51" s="13" customFormat="1" ht="12">
      <c r="A213" s="13"/>
      <c r="B213" s="237"/>
      <c r="C213" s="238"/>
      <c r="D213" s="232" t="s">
        <v>141</v>
      </c>
      <c r="E213" s="239" t="s">
        <v>1</v>
      </c>
      <c r="F213" s="240" t="s">
        <v>494</v>
      </c>
      <c r="G213" s="238"/>
      <c r="H213" s="239" t="s">
        <v>1</v>
      </c>
      <c r="I213" s="241"/>
      <c r="J213" s="238"/>
      <c r="K213" s="238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141</v>
      </c>
      <c r="AU213" s="246" t="s">
        <v>88</v>
      </c>
      <c r="AV213" s="13" t="s">
        <v>86</v>
      </c>
      <c r="AW213" s="13" t="s">
        <v>34</v>
      </c>
      <c r="AX213" s="13" t="s">
        <v>78</v>
      </c>
      <c r="AY213" s="246" t="s">
        <v>130</v>
      </c>
    </row>
    <row r="214" spans="1:51" s="14" customFormat="1" ht="12">
      <c r="A214" s="14"/>
      <c r="B214" s="247"/>
      <c r="C214" s="248"/>
      <c r="D214" s="232" t="s">
        <v>141</v>
      </c>
      <c r="E214" s="249" t="s">
        <v>1</v>
      </c>
      <c r="F214" s="250" t="s">
        <v>503</v>
      </c>
      <c r="G214" s="248"/>
      <c r="H214" s="251">
        <v>1.766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7" t="s">
        <v>141</v>
      </c>
      <c r="AU214" s="257" t="s">
        <v>88</v>
      </c>
      <c r="AV214" s="14" t="s">
        <v>88</v>
      </c>
      <c r="AW214" s="14" t="s">
        <v>34</v>
      </c>
      <c r="AX214" s="14" t="s">
        <v>78</v>
      </c>
      <c r="AY214" s="257" t="s">
        <v>130</v>
      </c>
    </row>
    <row r="215" spans="1:51" s="15" customFormat="1" ht="12">
      <c r="A215" s="15"/>
      <c r="B215" s="258"/>
      <c r="C215" s="259"/>
      <c r="D215" s="232" t="s">
        <v>141</v>
      </c>
      <c r="E215" s="260" t="s">
        <v>1</v>
      </c>
      <c r="F215" s="261" t="s">
        <v>169</v>
      </c>
      <c r="G215" s="259"/>
      <c r="H215" s="262">
        <v>8.690999999999999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8" t="s">
        <v>141</v>
      </c>
      <c r="AU215" s="268" t="s">
        <v>88</v>
      </c>
      <c r="AV215" s="15" t="s">
        <v>137</v>
      </c>
      <c r="AW215" s="15" t="s">
        <v>34</v>
      </c>
      <c r="AX215" s="15" t="s">
        <v>86</v>
      </c>
      <c r="AY215" s="268" t="s">
        <v>130</v>
      </c>
    </row>
    <row r="216" spans="1:65" s="2" customFormat="1" ht="21.75" customHeight="1">
      <c r="A216" s="39"/>
      <c r="B216" s="40"/>
      <c r="C216" s="219" t="s">
        <v>210</v>
      </c>
      <c r="D216" s="219" t="s">
        <v>132</v>
      </c>
      <c r="E216" s="220" t="s">
        <v>504</v>
      </c>
      <c r="F216" s="221" t="s">
        <v>505</v>
      </c>
      <c r="G216" s="222" t="s">
        <v>146</v>
      </c>
      <c r="H216" s="223">
        <v>29.709</v>
      </c>
      <c r="I216" s="224"/>
      <c r="J216" s="225">
        <f>ROUND(I216*H216,2)</f>
        <v>0</v>
      </c>
      <c r="K216" s="221" t="s">
        <v>136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0.007258004</v>
      </c>
      <c r="R216" s="228">
        <f>Q216*H216</f>
        <v>0.215628040836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137</v>
      </c>
      <c r="AT216" s="230" t="s">
        <v>132</v>
      </c>
      <c r="AU216" s="230" t="s">
        <v>88</v>
      </c>
      <c r="AY216" s="18" t="s">
        <v>130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86</v>
      </c>
      <c r="BK216" s="231">
        <f>ROUND(I216*H216,2)</f>
        <v>0</v>
      </c>
      <c r="BL216" s="18" t="s">
        <v>137</v>
      </c>
      <c r="BM216" s="230" t="s">
        <v>506</v>
      </c>
    </row>
    <row r="217" spans="1:47" s="2" customFormat="1" ht="12">
      <c r="A217" s="39"/>
      <c r="B217" s="40"/>
      <c r="C217" s="41"/>
      <c r="D217" s="232" t="s">
        <v>139</v>
      </c>
      <c r="E217" s="41"/>
      <c r="F217" s="233" t="s">
        <v>507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139</v>
      </c>
      <c r="AU217" s="18" t="s">
        <v>88</v>
      </c>
    </row>
    <row r="218" spans="1:51" s="13" customFormat="1" ht="12">
      <c r="A218" s="13"/>
      <c r="B218" s="237"/>
      <c r="C218" s="238"/>
      <c r="D218" s="232" t="s">
        <v>141</v>
      </c>
      <c r="E218" s="239" t="s">
        <v>1</v>
      </c>
      <c r="F218" s="240" t="s">
        <v>489</v>
      </c>
      <c r="G218" s="238"/>
      <c r="H218" s="239" t="s">
        <v>1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141</v>
      </c>
      <c r="AU218" s="246" t="s">
        <v>88</v>
      </c>
      <c r="AV218" s="13" t="s">
        <v>86</v>
      </c>
      <c r="AW218" s="13" t="s">
        <v>34</v>
      </c>
      <c r="AX218" s="13" t="s">
        <v>78</v>
      </c>
      <c r="AY218" s="246" t="s">
        <v>130</v>
      </c>
    </row>
    <row r="219" spans="1:51" s="14" customFormat="1" ht="12">
      <c r="A219" s="14"/>
      <c r="B219" s="247"/>
      <c r="C219" s="248"/>
      <c r="D219" s="232" t="s">
        <v>141</v>
      </c>
      <c r="E219" s="249" t="s">
        <v>1</v>
      </c>
      <c r="F219" s="250" t="s">
        <v>508</v>
      </c>
      <c r="G219" s="248"/>
      <c r="H219" s="251">
        <v>5.945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141</v>
      </c>
      <c r="AU219" s="257" t="s">
        <v>88</v>
      </c>
      <c r="AV219" s="14" t="s">
        <v>88</v>
      </c>
      <c r="AW219" s="14" t="s">
        <v>34</v>
      </c>
      <c r="AX219" s="14" t="s">
        <v>78</v>
      </c>
      <c r="AY219" s="257" t="s">
        <v>130</v>
      </c>
    </row>
    <row r="220" spans="1:51" s="13" customFormat="1" ht="12">
      <c r="A220" s="13"/>
      <c r="B220" s="237"/>
      <c r="C220" s="238"/>
      <c r="D220" s="232" t="s">
        <v>141</v>
      </c>
      <c r="E220" s="239" t="s">
        <v>1</v>
      </c>
      <c r="F220" s="240" t="s">
        <v>491</v>
      </c>
      <c r="G220" s="238"/>
      <c r="H220" s="239" t="s">
        <v>1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141</v>
      </c>
      <c r="AU220" s="246" t="s">
        <v>88</v>
      </c>
      <c r="AV220" s="13" t="s">
        <v>86</v>
      </c>
      <c r="AW220" s="13" t="s">
        <v>34</v>
      </c>
      <c r="AX220" s="13" t="s">
        <v>78</v>
      </c>
      <c r="AY220" s="246" t="s">
        <v>130</v>
      </c>
    </row>
    <row r="221" spans="1:51" s="14" customFormat="1" ht="12">
      <c r="A221" s="14"/>
      <c r="B221" s="247"/>
      <c r="C221" s="248"/>
      <c r="D221" s="232" t="s">
        <v>141</v>
      </c>
      <c r="E221" s="249" t="s">
        <v>1</v>
      </c>
      <c r="F221" s="250" t="s">
        <v>509</v>
      </c>
      <c r="G221" s="248"/>
      <c r="H221" s="251">
        <v>23.764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7" t="s">
        <v>141</v>
      </c>
      <c r="AU221" s="257" t="s">
        <v>88</v>
      </c>
      <c r="AV221" s="14" t="s">
        <v>88</v>
      </c>
      <c r="AW221" s="14" t="s">
        <v>34</v>
      </c>
      <c r="AX221" s="14" t="s">
        <v>78</v>
      </c>
      <c r="AY221" s="257" t="s">
        <v>130</v>
      </c>
    </row>
    <row r="222" spans="1:51" s="15" customFormat="1" ht="12">
      <c r="A222" s="15"/>
      <c r="B222" s="258"/>
      <c r="C222" s="259"/>
      <c r="D222" s="232" t="s">
        <v>141</v>
      </c>
      <c r="E222" s="260" t="s">
        <v>1</v>
      </c>
      <c r="F222" s="261" t="s">
        <v>169</v>
      </c>
      <c r="G222" s="259"/>
      <c r="H222" s="262">
        <v>29.709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141</v>
      </c>
      <c r="AU222" s="268" t="s">
        <v>88</v>
      </c>
      <c r="AV222" s="15" t="s">
        <v>137</v>
      </c>
      <c r="AW222" s="15" t="s">
        <v>34</v>
      </c>
      <c r="AX222" s="15" t="s">
        <v>86</v>
      </c>
      <c r="AY222" s="268" t="s">
        <v>130</v>
      </c>
    </row>
    <row r="223" spans="1:65" s="2" customFormat="1" ht="24.15" customHeight="1">
      <c r="A223" s="39"/>
      <c r="B223" s="40"/>
      <c r="C223" s="219" t="s">
        <v>216</v>
      </c>
      <c r="D223" s="219" t="s">
        <v>132</v>
      </c>
      <c r="E223" s="220" t="s">
        <v>510</v>
      </c>
      <c r="F223" s="221" t="s">
        <v>511</v>
      </c>
      <c r="G223" s="222" t="s">
        <v>146</v>
      </c>
      <c r="H223" s="223">
        <v>36.738</v>
      </c>
      <c r="I223" s="224"/>
      <c r="J223" s="225">
        <f>ROUND(I223*H223,2)</f>
        <v>0</v>
      </c>
      <c r="K223" s="221" t="s">
        <v>136</v>
      </c>
      <c r="L223" s="45"/>
      <c r="M223" s="226" t="s">
        <v>1</v>
      </c>
      <c r="N223" s="227" t="s">
        <v>43</v>
      </c>
      <c r="O223" s="92"/>
      <c r="P223" s="228">
        <f>O223*H223</f>
        <v>0</v>
      </c>
      <c r="Q223" s="228">
        <v>0.008876802</v>
      </c>
      <c r="R223" s="228">
        <f>Q223*H223</f>
        <v>0.32611595187599995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137</v>
      </c>
      <c r="AT223" s="230" t="s">
        <v>132</v>
      </c>
      <c r="AU223" s="230" t="s">
        <v>88</v>
      </c>
      <c r="AY223" s="18" t="s">
        <v>130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86</v>
      </c>
      <c r="BK223" s="231">
        <f>ROUND(I223*H223,2)</f>
        <v>0</v>
      </c>
      <c r="BL223" s="18" t="s">
        <v>137</v>
      </c>
      <c r="BM223" s="230" t="s">
        <v>512</v>
      </c>
    </row>
    <row r="224" spans="1:47" s="2" customFormat="1" ht="12">
      <c r="A224" s="39"/>
      <c r="B224" s="40"/>
      <c r="C224" s="41"/>
      <c r="D224" s="232" t="s">
        <v>139</v>
      </c>
      <c r="E224" s="41"/>
      <c r="F224" s="233" t="s">
        <v>513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139</v>
      </c>
      <c r="AU224" s="18" t="s">
        <v>88</v>
      </c>
    </row>
    <row r="225" spans="1:51" s="13" customFormat="1" ht="12">
      <c r="A225" s="13"/>
      <c r="B225" s="237"/>
      <c r="C225" s="238"/>
      <c r="D225" s="232" t="s">
        <v>141</v>
      </c>
      <c r="E225" s="239" t="s">
        <v>1</v>
      </c>
      <c r="F225" s="240" t="s">
        <v>514</v>
      </c>
      <c r="G225" s="238"/>
      <c r="H225" s="239" t="s">
        <v>1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141</v>
      </c>
      <c r="AU225" s="246" t="s">
        <v>88</v>
      </c>
      <c r="AV225" s="13" t="s">
        <v>86</v>
      </c>
      <c r="AW225" s="13" t="s">
        <v>34</v>
      </c>
      <c r="AX225" s="13" t="s">
        <v>78</v>
      </c>
      <c r="AY225" s="246" t="s">
        <v>130</v>
      </c>
    </row>
    <row r="226" spans="1:51" s="14" customFormat="1" ht="12">
      <c r="A226" s="14"/>
      <c r="B226" s="247"/>
      <c r="C226" s="248"/>
      <c r="D226" s="232" t="s">
        <v>141</v>
      </c>
      <c r="E226" s="249" t="s">
        <v>1</v>
      </c>
      <c r="F226" s="250" t="s">
        <v>515</v>
      </c>
      <c r="G226" s="248"/>
      <c r="H226" s="251">
        <v>36.738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7" t="s">
        <v>141</v>
      </c>
      <c r="AU226" s="257" t="s">
        <v>88</v>
      </c>
      <c r="AV226" s="14" t="s">
        <v>88</v>
      </c>
      <c r="AW226" s="14" t="s">
        <v>34</v>
      </c>
      <c r="AX226" s="14" t="s">
        <v>86</v>
      </c>
      <c r="AY226" s="257" t="s">
        <v>130</v>
      </c>
    </row>
    <row r="227" spans="1:65" s="2" customFormat="1" ht="21.75" customHeight="1">
      <c r="A227" s="39"/>
      <c r="B227" s="40"/>
      <c r="C227" s="219" t="s">
        <v>221</v>
      </c>
      <c r="D227" s="219" t="s">
        <v>132</v>
      </c>
      <c r="E227" s="220" t="s">
        <v>516</v>
      </c>
      <c r="F227" s="221" t="s">
        <v>517</v>
      </c>
      <c r="G227" s="222" t="s">
        <v>146</v>
      </c>
      <c r="H227" s="223">
        <v>29.709</v>
      </c>
      <c r="I227" s="224"/>
      <c r="J227" s="225">
        <f>ROUND(I227*H227,2)</f>
        <v>0</v>
      </c>
      <c r="K227" s="221" t="s">
        <v>136</v>
      </c>
      <c r="L227" s="45"/>
      <c r="M227" s="226" t="s">
        <v>1</v>
      </c>
      <c r="N227" s="227" t="s">
        <v>43</v>
      </c>
      <c r="O227" s="92"/>
      <c r="P227" s="228">
        <f>O227*H227</f>
        <v>0</v>
      </c>
      <c r="Q227" s="228">
        <v>0.000856935</v>
      </c>
      <c r="R227" s="228">
        <f>Q227*H227</f>
        <v>0.025458681915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137</v>
      </c>
      <c r="AT227" s="230" t="s">
        <v>132</v>
      </c>
      <c r="AU227" s="230" t="s">
        <v>88</v>
      </c>
      <c r="AY227" s="18" t="s">
        <v>130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86</v>
      </c>
      <c r="BK227" s="231">
        <f>ROUND(I227*H227,2)</f>
        <v>0</v>
      </c>
      <c r="BL227" s="18" t="s">
        <v>137</v>
      </c>
      <c r="BM227" s="230" t="s">
        <v>518</v>
      </c>
    </row>
    <row r="228" spans="1:47" s="2" customFormat="1" ht="12">
      <c r="A228" s="39"/>
      <c r="B228" s="40"/>
      <c r="C228" s="41"/>
      <c r="D228" s="232" t="s">
        <v>139</v>
      </c>
      <c r="E228" s="41"/>
      <c r="F228" s="233" t="s">
        <v>519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139</v>
      </c>
      <c r="AU228" s="18" t="s">
        <v>88</v>
      </c>
    </row>
    <row r="229" spans="1:51" s="13" customFormat="1" ht="12">
      <c r="A229" s="13"/>
      <c r="B229" s="237"/>
      <c r="C229" s="238"/>
      <c r="D229" s="232" t="s">
        <v>141</v>
      </c>
      <c r="E229" s="239" t="s">
        <v>1</v>
      </c>
      <c r="F229" s="240" t="s">
        <v>489</v>
      </c>
      <c r="G229" s="238"/>
      <c r="H229" s="239" t="s">
        <v>1</v>
      </c>
      <c r="I229" s="241"/>
      <c r="J229" s="238"/>
      <c r="K229" s="238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141</v>
      </c>
      <c r="AU229" s="246" t="s">
        <v>88</v>
      </c>
      <c r="AV229" s="13" t="s">
        <v>86</v>
      </c>
      <c r="AW229" s="13" t="s">
        <v>34</v>
      </c>
      <c r="AX229" s="13" t="s">
        <v>78</v>
      </c>
      <c r="AY229" s="246" t="s">
        <v>130</v>
      </c>
    </row>
    <row r="230" spans="1:51" s="14" customFormat="1" ht="12">
      <c r="A230" s="14"/>
      <c r="B230" s="247"/>
      <c r="C230" s="248"/>
      <c r="D230" s="232" t="s">
        <v>141</v>
      </c>
      <c r="E230" s="249" t="s">
        <v>1</v>
      </c>
      <c r="F230" s="250" t="s">
        <v>508</v>
      </c>
      <c r="G230" s="248"/>
      <c r="H230" s="251">
        <v>5.945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141</v>
      </c>
      <c r="AU230" s="257" t="s">
        <v>88</v>
      </c>
      <c r="AV230" s="14" t="s">
        <v>88</v>
      </c>
      <c r="AW230" s="14" t="s">
        <v>34</v>
      </c>
      <c r="AX230" s="14" t="s">
        <v>78</v>
      </c>
      <c r="AY230" s="257" t="s">
        <v>130</v>
      </c>
    </row>
    <row r="231" spans="1:51" s="13" customFormat="1" ht="12">
      <c r="A231" s="13"/>
      <c r="B231" s="237"/>
      <c r="C231" s="238"/>
      <c r="D231" s="232" t="s">
        <v>141</v>
      </c>
      <c r="E231" s="239" t="s">
        <v>1</v>
      </c>
      <c r="F231" s="240" t="s">
        <v>491</v>
      </c>
      <c r="G231" s="238"/>
      <c r="H231" s="239" t="s">
        <v>1</v>
      </c>
      <c r="I231" s="241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141</v>
      </c>
      <c r="AU231" s="246" t="s">
        <v>88</v>
      </c>
      <c r="AV231" s="13" t="s">
        <v>86</v>
      </c>
      <c r="AW231" s="13" t="s">
        <v>34</v>
      </c>
      <c r="AX231" s="13" t="s">
        <v>78</v>
      </c>
      <c r="AY231" s="246" t="s">
        <v>130</v>
      </c>
    </row>
    <row r="232" spans="1:51" s="14" customFormat="1" ht="12">
      <c r="A232" s="14"/>
      <c r="B232" s="247"/>
      <c r="C232" s="248"/>
      <c r="D232" s="232" t="s">
        <v>141</v>
      </c>
      <c r="E232" s="249" t="s">
        <v>1</v>
      </c>
      <c r="F232" s="250" t="s">
        <v>509</v>
      </c>
      <c r="G232" s="248"/>
      <c r="H232" s="251">
        <v>23.764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141</v>
      </c>
      <c r="AU232" s="257" t="s">
        <v>88</v>
      </c>
      <c r="AV232" s="14" t="s">
        <v>88</v>
      </c>
      <c r="AW232" s="14" t="s">
        <v>34</v>
      </c>
      <c r="AX232" s="14" t="s">
        <v>78</v>
      </c>
      <c r="AY232" s="257" t="s">
        <v>130</v>
      </c>
    </row>
    <row r="233" spans="1:51" s="15" customFormat="1" ht="12">
      <c r="A233" s="15"/>
      <c r="B233" s="258"/>
      <c r="C233" s="259"/>
      <c r="D233" s="232" t="s">
        <v>141</v>
      </c>
      <c r="E233" s="260" t="s">
        <v>1</v>
      </c>
      <c r="F233" s="261" t="s">
        <v>169</v>
      </c>
      <c r="G233" s="259"/>
      <c r="H233" s="262">
        <v>29.709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8" t="s">
        <v>141</v>
      </c>
      <c r="AU233" s="268" t="s">
        <v>88</v>
      </c>
      <c r="AV233" s="15" t="s">
        <v>137</v>
      </c>
      <c r="AW233" s="15" t="s">
        <v>34</v>
      </c>
      <c r="AX233" s="15" t="s">
        <v>86</v>
      </c>
      <c r="AY233" s="268" t="s">
        <v>130</v>
      </c>
    </row>
    <row r="234" spans="1:65" s="2" customFormat="1" ht="24.15" customHeight="1">
      <c r="A234" s="39"/>
      <c r="B234" s="40"/>
      <c r="C234" s="219" t="s">
        <v>227</v>
      </c>
      <c r="D234" s="219" t="s">
        <v>132</v>
      </c>
      <c r="E234" s="220" t="s">
        <v>520</v>
      </c>
      <c r="F234" s="221" t="s">
        <v>521</v>
      </c>
      <c r="G234" s="222" t="s">
        <v>146</v>
      </c>
      <c r="H234" s="223">
        <v>36.738</v>
      </c>
      <c r="I234" s="224"/>
      <c r="J234" s="225">
        <f>ROUND(I234*H234,2)</f>
        <v>0</v>
      </c>
      <c r="K234" s="221" t="s">
        <v>136</v>
      </c>
      <c r="L234" s="45"/>
      <c r="M234" s="226" t="s">
        <v>1</v>
      </c>
      <c r="N234" s="227" t="s">
        <v>43</v>
      </c>
      <c r="O234" s="92"/>
      <c r="P234" s="228">
        <f>O234*H234</f>
        <v>0</v>
      </c>
      <c r="Q234" s="228">
        <v>0.001020645</v>
      </c>
      <c r="R234" s="228">
        <f>Q234*H234</f>
        <v>0.03749645601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137</v>
      </c>
      <c r="AT234" s="230" t="s">
        <v>132</v>
      </c>
      <c r="AU234" s="230" t="s">
        <v>88</v>
      </c>
      <c r="AY234" s="18" t="s">
        <v>130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86</v>
      </c>
      <c r="BK234" s="231">
        <f>ROUND(I234*H234,2)</f>
        <v>0</v>
      </c>
      <c r="BL234" s="18" t="s">
        <v>137</v>
      </c>
      <c r="BM234" s="230" t="s">
        <v>522</v>
      </c>
    </row>
    <row r="235" spans="1:47" s="2" customFormat="1" ht="12">
      <c r="A235" s="39"/>
      <c r="B235" s="40"/>
      <c r="C235" s="41"/>
      <c r="D235" s="232" t="s">
        <v>139</v>
      </c>
      <c r="E235" s="41"/>
      <c r="F235" s="233" t="s">
        <v>523</v>
      </c>
      <c r="G235" s="41"/>
      <c r="H235" s="41"/>
      <c r="I235" s="234"/>
      <c r="J235" s="41"/>
      <c r="K235" s="41"/>
      <c r="L235" s="45"/>
      <c r="M235" s="235"/>
      <c r="N235" s="236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139</v>
      </c>
      <c r="AU235" s="18" t="s">
        <v>88</v>
      </c>
    </row>
    <row r="236" spans="1:65" s="2" customFormat="1" ht="24.15" customHeight="1">
      <c r="A236" s="39"/>
      <c r="B236" s="40"/>
      <c r="C236" s="219" t="s">
        <v>8</v>
      </c>
      <c r="D236" s="219" t="s">
        <v>132</v>
      </c>
      <c r="E236" s="220" t="s">
        <v>524</v>
      </c>
      <c r="F236" s="221" t="s">
        <v>525</v>
      </c>
      <c r="G236" s="222" t="s">
        <v>195</v>
      </c>
      <c r="H236" s="223">
        <v>0.398</v>
      </c>
      <c r="I236" s="224"/>
      <c r="J236" s="225">
        <f>ROUND(I236*H236,2)</f>
        <v>0</v>
      </c>
      <c r="K236" s="221" t="s">
        <v>136</v>
      </c>
      <c r="L236" s="45"/>
      <c r="M236" s="226" t="s">
        <v>1</v>
      </c>
      <c r="N236" s="227" t="s">
        <v>43</v>
      </c>
      <c r="O236" s="92"/>
      <c r="P236" s="228">
        <f>O236*H236</f>
        <v>0</v>
      </c>
      <c r="Q236" s="228">
        <v>1.0395514031</v>
      </c>
      <c r="R236" s="228">
        <f>Q236*H236</f>
        <v>0.4137414584338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137</v>
      </c>
      <c r="AT236" s="230" t="s">
        <v>132</v>
      </c>
      <c r="AU236" s="230" t="s">
        <v>88</v>
      </c>
      <c r="AY236" s="18" t="s">
        <v>130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86</v>
      </c>
      <c r="BK236" s="231">
        <f>ROUND(I236*H236,2)</f>
        <v>0</v>
      </c>
      <c r="BL236" s="18" t="s">
        <v>137</v>
      </c>
      <c r="BM236" s="230" t="s">
        <v>526</v>
      </c>
    </row>
    <row r="237" spans="1:47" s="2" customFormat="1" ht="12">
      <c r="A237" s="39"/>
      <c r="B237" s="40"/>
      <c r="C237" s="41"/>
      <c r="D237" s="232" t="s">
        <v>139</v>
      </c>
      <c r="E237" s="41"/>
      <c r="F237" s="233" t="s">
        <v>527</v>
      </c>
      <c r="G237" s="41"/>
      <c r="H237" s="41"/>
      <c r="I237" s="234"/>
      <c r="J237" s="41"/>
      <c r="K237" s="41"/>
      <c r="L237" s="45"/>
      <c r="M237" s="235"/>
      <c r="N237" s="236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139</v>
      </c>
      <c r="AU237" s="18" t="s">
        <v>88</v>
      </c>
    </row>
    <row r="238" spans="1:47" s="2" customFormat="1" ht="12">
      <c r="A238" s="39"/>
      <c r="B238" s="40"/>
      <c r="C238" s="41"/>
      <c r="D238" s="232" t="s">
        <v>302</v>
      </c>
      <c r="E238" s="41"/>
      <c r="F238" s="279" t="s">
        <v>528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302</v>
      </c>
      <c r="AU238" s="18" t="s">
        <v>88</v>
      </c>
    </row>
    <row r="239" spans="1:51" s="13" customFormat="1" ht="12">
      <c r="A239" s="13"/>
      <c r="B239" s="237"/>
      <c r="C239" s="238"/>
      <c r="D239" s="232" t="s">
        <v>141</v>
      </c>
      <c r="E239" s="239" t="s">
        <v>1</v>
      </c>
      <c r="F239" s="240" t="s">
        <v>529</v>
      </c>
      <c r="G239" s="238"/>
      <c r="H239" s="239" t="s">
        <v>1</v>
      </c>
      <c r="I239" s="241"/>
      <c r="J239" s="238"/>
      <c r="K239" s="238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141</v>
      </c>
      <c r="AU239" s="246" t="s">
        <v>88</v>
      </c>
      <c r="AV239" s="13" t="s">
        <v>86</v>
      </c>
      <c r="AW239" s="13" t="s">
        <v>34</v>
      </c>
      <c r="AX239" s="13" t="s">
        <v>78</v>
      </c>
      <c r="AY239" s="246" t="s">
        <v>130</v>
      </c>
    </row>
    <row r="240" spans="1:51" s="14" customFormat="1" ht="12">
      <c r="A240" s="14"/>
      <c r="B240" s="247"/>
      <c r="C240" s="248"/>
      <c r="D240" s="232" t="s">
        <v>141</v>
      </c>
      <c r="E240" s="249" t="s">
        <v>1</v>
      </c>
      <c r="F240" s="250" t="s">
        <v>530</v>
      </c>
      <c r="G240" s="248"/>
      <c r="H240" s="251">
        <v>0.085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141</v>
      </c>
      <c r="AU240" s="257" t="s">
        <v>88</v>
      </c>
      <c r="AV240" s="14" t="s">
        <v>88</v>
      </c>
      <c r="AW240" s="14" t="s">
        <v>34</v>
      </c>
      <c r="AX240" s="14" t="s">
        <v>78</v>
      </c>
      <c r="AY240" s="257" t="s">
        <v>130</v>
      </c>
    </row>
    <row r="241" spans="1:51" s="13" customFormat="1" ht="12">
      <c r="A241" s="13"/>
      <c r="B241" s="237"/>
      <c r="C241" s="238"/>
      <c r="D241" s="232" t="s">
        <v>141</v>
      </c>
      <c r="E241" s="239" t="s">
        <v>1</v>
      </c>
      <c r="F241" s="240" t="s">
        <v>491</v>
      </c>
      <c r="G241" s="238"/>
      <c r="H241" s="239" t="s">
        <v>1</v>
      </c>
      <c r="I241" s="241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141</v>
      </c>
      <c r="AU241" s="246" t="s">
        <v>88</v>
      </c>
      <c r="AV241" s="13" t="s">
        <v>86</v>
      </c>
      <c r="AW241" s="13" t="s">
        <v>34</v>
      </c>
      <c r="AX241" s="13" t="s">
        <v>78</v>
      </c>
      <c r="AY241" s="246" t="s">
        <v>130</v>
      </c>
    </row>
    <row r="242" spans="1:51" s="14" customFormat="1" ht="12">
      <c r="A242" s="14"/>
      <c r="B242" s="247"/>
      <c r="C242" s="248"/>
      <c r="D242" s="232" t="s">
        <v>141</v>
      </c>
      <c r="E242" s="249" t="s">
        <v>1</v>
      </c>
      <c r="F242" s="250" t="s">
        <v>531</v>
      </c>
      <c r="G242" s="248"/>
      <c r="H242" s="251">
        <v>0.313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141</v>
      </c>
      <c r="AU242" s="257" t="s">
        <v>88</v>
      </c>
      <c r="AV242" s="14" t="s">
        <v>88</v>
      </c>
      <c r="AW242" s="14" t="s">
        <v>34</v>
      </c>
      <c r="AX242" s="14" t="s">
        <v>78</v>
      </c>
      <c r="AY242" s="257" t="s">
        <v>130</v>
      </c>
    </row>
    <row r="243" spans="1:51" s="15" customFormat="1" ht="12">
      <c r="A243" s="15"/>
      <c r="B243" s="258"/>
      <c r="C243" s="259"/>
      <c r="D243" s="232" t="s">
        <v>141</v>
      </c>
      <c r="E243" s="260" t="s">
        <v>1</v>
      </c>
      <c r="F243" s="261" t="s">
        <v>169</v>
      </c>
      <c r="G243" s="259"/>
      <c r="H243" s="262">
        <v>0.398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141</v>
      </c>
      <c r="AU243" s="268" t="s">
        <v>88</v>
      </c>
      <c r="AV243" s="15" t="s">
        <v>137</v>
      </c>
      <c r="AW243" s="15" t="s">
        <v>34</v>
      </c>
      <c r="AX243" s="15" t="s">
        <v>86</v>
      </c>
      <c r="AY243" s="268" t="s">
        <v>130</v>
      </c>
    </row>
    <row r="244" spans="1:65" s="2" customFormat="1" ht="24.15" customHeight="1">
      <c r="A244" s="39"/>
      <c r="B244" s="40"/>
      <c r="C244" s="219" t="s">
        <v>238</v>
      </c>
      <c r="D244" s="219" t="s">
        <v>132</v>
      </c>
      <c r="E244" s="220" t="s">
        <v>524</v>
      </c>
      <c r="F244" s="221" t="s">
        <v>525</v>
      </c>
      <c r="G244" s="222" t="s">
        <v>195</v>
      </c>
      <c r="H244" s="223">
        <v>0.296</v>
      </c>
      <c r="I244" s="224"/>
      <c r="J244" s="225">
        <f>ROUND(I244*H244,2)</f>
        <v>0</v>
      </c>
      <c r="K244" s="221" t="s">
        <v>136</v>
      </c>
      <c r="L244" s="45"/>
      <c r="M244" s="226" t="s">
        <v>1</v>
      </c>
      <c r="N244" s="227" t="s">
        <v>43</v>
      </c>
      <c r="O244" s="92"/>
      <c r="P244" s="228">
        <f>O244*H244</f>
        <v>0</v>
      </c>
      <c r="Q244" s="228">
        <v>1.0395514031</v>
      </c>
      <c r="R244" s="228">
        <f>Q244*H244</f>
        <v>0.3077072153176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137</v>
      </c>
      <c r="AT244" s="230" t="s">
        <v>132</v>
      </c>
      <c r="AU244" s="230" t="s">
        <v>88</v>
      </c>
      <c r="AY244" s="18" t="s">
        <v>130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86</v>
      </c>
      <c r="BK244" s="231">
        <f>ROUND(I244*H244,2)</f>
        <v>0</v>
      </c>
      <c r="BL244" s="18" t="s">
        <v>137</v>
      </c>
      <c r="BM244" s="230" t="s">
        <v>532</v>
      </c>
    </row>
    <row r="245" spans="1:47" s="2" customFormat="1" ht="12">
      <c r="A245" s="39"/>
      <c r="B245" s="40"/>
      <c r="C245" s="41"/>
      <c r="D245" s="232" t="s">
        <v>139</v>
      </c>
      <c r="E245" s="41"/>
      <c r="F245" s="233" t="s">
        <v>527</v>
      </c>
      <c r="G245" s="41"/>
      <c r="H245" s="41"/>
      <c r="I245" s="234"/>
      <c r="J245" s="41"/>
      <c r="K245" s="41"/>
      <c r="L245" s="45"/>
      <c r="M245" s="235"/>
      <c r="N245" s="23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139</v>
      </c>
      <c r="AU245" s="18" t="s">
        <v>88</v>
      </c>
    </row>
    <row r="246" spans="1:47" s="2" customFormat="1" ht="12">
      <c r="A246" s="39"/>
      <c r="B246" s="40"/>
      <c r="C246" s="41"/>
      <c r="D246" s="232" t="s">
        <v>302</v>
      </c>
      <c r="E246" s="41"/>
      <c r="F246" s="279" t="s">
        <v>533</v>
      </c>
      <c r="G246" s="41"/>
      <c r="H246" s="41"/>
      <c r="I246" s="234"/>
      <c r="J246" s="41"/>
      <c r="K246" s="41"/>
      <c r="L246" s="45"/>
      <c r="M246" s="235"/>
      <c r="N246" s="236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302</v>
      </c>
      <c r="AU246" s="18" t="s">
        <v>88</v>
      </c>
    </row>
    <row r="247" spans="1:51" s="13" customFormat="1" ht="12">
      <c r="A247" s="13"/>
      <c r="B247" s="237"/>
      <c r="C247" s="238"/>
      <c r="D247" s="232" t="s">
        <v>141</v>
      </c>
      <c r="E247" s="239" t="s">
        <v>1</v>
      </c>
      <c r="F247" s="240" t="s">
        <v>534</v>
      </c>
      <c r="G247" s="238"/>
      <c r="H247" s="239" t="s">
        <v>1</v>
      </c>
      <c r="I247" s="241"/>
      <c r="J247" s="238"/>
      <c r="K247" s="238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141</v>
      </c>
      <c r="AU247" s="246" t="s">
        <v>88</v>
      </c>
      <c r="AV247" s="13" t="s">
        <v>86</v>
      </c>
      <c r="AW247" s="13" t="s">
        <v>34</v>
      </c>
      <c r="AX247" s="13" t="s">
        <v>78</v>
      </c>
      <c r="AY247" s="246" t="s">
        <v>130</v>
      </c>
    </row>
    <row r="248" spans="1:51" s="14" customFormat="1" ht="12">
      <c r="A248" s="14"/>
      <c r="B248" s="247"/>
      <c r="C248" s="248"/>
      <c r="D248" s="232" t="s">
        <v>141</v>
      </c>
      <c r="E248" s="249" t="s">
        <v>1</v>
      </c>
      <c r="F248" s="250" t="s">
        <v>535</v>
      </c>
      <c r="G248" s="248"/>
      <c r="H248" s="251">
        <v>0.296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7" t="s">
        <v>141</v>
      </c>
      <c r="AU248" s="257" t="s">
        <v>88</v>
      </c>
      <c r="AV248" s="14" t="s">
        <v>88</v>
      </c>
      <c r="AW248" s="14" t="s">
        <v>34</v>
      </c>
      <c r="AX248" s="14" t="s">
        <v>86</v>
      </c>
      <c r="AY248" s="257" t="s">
        <v>130</v>
      </c>
    </row>
    <row r="249" spans="1:63" s="12" customFormat="1" ht="22.8" customHeight="1">
      <c r="A249" s="12"/>
      <c r="B249" s="203"/>
      <c r="C249" s="204"/>
      <c r="D249" s="205" t="s">
        <v>77</v>
      </c>
      <c r="E249" s="217" t="s">
        <v>371</v>
      </c>
      <c r="F249" s="217" t="s">
        <v>372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SUM(P250:P251)</f>
        <v>0</v>
      </c>
      <c r="Q249" s="211"/>
      <c r="R249" s="212">
        <f>SUM(R250:R251)</f>
        <v>0</v>
      </c>
      <c r="S249" s="211"/>
      <c r="T249" s="213">
        <f>SUM(T250:T251)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86</v>
      </c>
      <c r="AT249" s="215" t="s">
        <v>77</v>
      </c>
      <c r="AU249" s="215" t="s">
        <v>86</v>
      </c>
      <c r="AY249" s="214" t="s">
        <v>130</v>
      </c>
      <c r="BK249" s="216">
        <f>SUM(BK250:BK251)</f>
        <v>0</v>
      </c>
    </row>
    <row r="250" spans="1:65" s="2" customFormat="1" ht="16.5" customHeight="1">
      <c r="A250" s="39"/>
      <c r="B250" s="40"/>
      <c r="C250" s="219" t="s">
        <v>244</v>
      </c>
      <c r="D250" s="219" t="s">
        <v>132</v>
      </c>
      <c r="E250" s="220" t="s">
        <v>536</v>
      </c>
      <c r="F250" s="221" t="s">
        <v>537</v>
      </c>
      <c r="G250" s="222" t="s">
        <v>195</v>
      </c>
      <c r="H250" s="223">
        <v>20.177</v>
      </c>
      <c r="I250" s="224"/>
      <c r="J250" s="225">
        <f>ROUND(I250*H250,2)</f>
        <v>0</v>
      </c>
      <c r="K250" s="221" t="s">
        <v>136</v>
      </c>
      <c r="L250" s="45"/>
      <c r="M250" s="226" t="s">
        <v>1</v>
      </c>
      <c r="N250" s="227" t="s">
        <v>43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137</v>
      </c>
      <c r="AT250" s="230" t="s">
        <v>132</v>
      </c>
      <c r="AU250" s="230" t="s">
        <v>88</v>
      </c>
      <c r="AY250" s="18" t="s">
        <v>130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86</v>
      </c>
      <c r="BK250" s="231">
        <f>ROUND(I250*H250,2)</f>
        <v>0</v>
      </c>
      <c r="BL250" s="18" t="s">
        <v>137</v>
      </c>
      <c r="BM250" s="230" t="s">
        <v>538</v>
      </c>
    </row>
    <row r="251" spans="1:47" s="2" customFormat="1" ht="12">
      <c r="A251" s="39"/>
      <c r="B251" s="40"/>
      <c r="C251" s="41"/>
      <c r="D251" s="232" t="s">
        <v>139</v>
      </c>
      <c r="E251" s="41"/>
      <c r="F251" s="233" t="s">
        <v>539</v>
      </c>
      <c r="G251" s="41"/>
      <c r="H251" s="41"/>
      <c r="I251" s="234"/>
      <c r="J251" s="41"/>
      <c r="K251" s="41"/>
      <c r="L251" s="45"/>
      <c r="M251" s="280"/>
      <c r="N251" s="281"/>
      <c r="O251" s="282"/>
      <c r="P251" s="282"/>
      <c r="Q251" s="282"/>
      <c r="R251" s="282"/>
      <c r="S251" s="282"/>
      <c r="T251" s="28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139</v>
      </c>
      <c r="AU251" s="18" t="s">
        <v>88</v>
      </c>
    </row>
    <row r="252" spans="1:31" s="2" customFormat="1" ht="6.95" customHeight="1">
      <c r="A252" s="39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password="CC35" sheet="1" objects="1" scenarios="1" formatColumns="0" formatRows="0" autoFilter="0"/>
  <autoFilter ref="C120:K25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Molo Žermanice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3" t="s">
        <v>540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28. 1. 2020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36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33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ROUND((SUM(BE117:BE120)),2)</f>
        <v>0</v>
      </c>
      <c r="G33" s="39"/>
      <c r="H33" s="39"/>
      <c r="I33" s="156">
        <v>0.21</v>
      </c>
      <c r="J33" s="155">
        <f>ROUND(((SUM(BE117:BE120))*I33),2)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ROUND((SUM(BF117:BF120)),2)</f>
        <v>0</v>
      </c>
      <c r="G34" s="39"/>
      <c r="H34" s="39"/>
      <c r="I34" s="156">
        <v>0.15</v>
      </c>
      <c r="J34" s="155">
        <f>ROUND(((SUM(BF117:BF120))*I34),2)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ROUND((SUM(BG117:BG120)),2)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ROUND((SUM(BH117:BH120)),2)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ROUND((SUM(BI117:BI120)),2)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Molo Žermanice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30" customHeight="1">
      <c r="A87" s="39"/>
      <c r="B87" s="40"/>
      <c r="C87" s="41"/>
      <c r="D87" s="41"/>
      <c r="E87" s="77" t="str">
        <f>E9</f>
        <v>04 - Molo včetně příslušenství (není součástí veřejné zakázky)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Soběšovice</v>
      </c>
      <c r="G89" s="41"/>
      <c r="H89" s="41"/>
      <c r="I89" s="33" t="s">
        <v>22</v>
      </c>
      <c r="J89" s="80" t="str">
        <f>IF(J12="","",J12)</f>
        <v>28. 1. 2020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Povodí Odry, státní podnik</v>
      </c>
      <c r="G91" s="41"/>
      <c r="H91" s="41"/>
      <c r="I91" s="33" t="s">
        <v>31</v>
      </c>
      <c r="J91" s="37" t="str">
        <f>E21</f>
        <v>Ing. Marek Boháč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LINEPLAN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541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115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Molo Žermanice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30" customHeight="1">
      <c r="A109" s="39"/>
      <c r="B109" s="40"/>
      <c r="C109" s="41"/>
      <c r="D109" s="41"/>
      <c r="E109" s="77" t="str">
        <f>E9</f>
        <v>04 - Molo včetně příslušenství (není součástí veřejné zakázky)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Soběšovice</v>
      </c>
      <c r="G111" s="41"/>
      <c r="H111" s="41"/>
      <c r="I111" s="33" t="s">
        <v>22</v>
      </c>
      <c r="J111" s="80" t="str">
        <f>IF(J12="","",J12)</f>
        <v>28. 1. 2020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Povodí Odry, státní podnik</v>
      </c>
      <c r="G113" s="41"/>
      <c r="H113" s="41"/>
      <c r="I113" s="33" t="s">
        <v>31</v>
      </c>
      <c r="J113" s="37" t="str">
        <f>E21</f>
        <v>Ing. Marek Boháč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35</v>
      </c>
      <c r="J114" s="37" t="str">
        <f>E24</f>
        <v>LINEPLAN s.r.o.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116</v>
      </c>
      <c r="D116" s="195" t="s">
        <v>63</v>
      </c>
      <c r="E116" s="195" t="s">
        <v>59</v>
      </c>
      <c r="F116" s="195" t="s">
        <v>60</v>
      </c>
      <c r="G116" s="195" t="s">
        <v>117</v>
      </c>
      <c r="H116" s="195" t="s">
        <v>118</v>
      </c>
      <c r="I116" s="195" t="s">
        <v>119</v>
      </c>
      <c r="J116" s="195" t="s">
        <v>106</v>
      </c>
      <c r="K116" s="196" t="s">
        <v>120</v>
      </c>
      <c r="L116" s="197"/>
      <c r="M116" s="101" t="s">
        <v>1</v>
      </c>
      <c r="N116" s="102" t="s">
        <v>42</v>
      </c>
      <c r="O116" s="102" t="s">
        <v>121</v>
      </c>
      <c r="P116" s="102" t="s">
        <v>122</v>
      </c>
      <c r="Q116" s="102" t="s">
        <v>123</v>
      </c>
      <c r="R116" s="102" t="s">
        <v>124</v>
      </c>
      <c r="S116" s="102" t="s">
        <v>125</v>
      </c>
      <c r="T116" s="103" t="s">
        <v>126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127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108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542</v>
      </c>
      <c r="F118" s="206" t="s">
        <v>543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137</v>
      </c>
      <c r="AT118" s="215" t="s">
        <v>77</v>
      </c>
      <c r="AU118" s="215" t="s">
        <v>78</v>
      </c>
      <c r="AY118" s="214" t="s">
        <v>130</v>
      </c>
      <c r="BK118" s="216">
        <f>SUM(BK119:BK120)</f>
        <v>0</v>
      </c>
    </row>
    <row r="119" spans="1:65" s="2" customFormat="1" ht="16.5" customHeight="1">
      <c r="A119" s="39"/>
      <c r="B119" s="40"/>
      <c r="C119" s="219" t="s">
        <v>86</v>
      </c>
      <c r="D119" s="219" t="s">
        <v>132</v>
      </c>
      <c r="E119" s="220" t="s">
        <v>544</v>
      </c>
      <c r="F119" s="221" t="s">
        <v>545</v>
      </c>
      <c r="G119" s="222" t="s">
        <v>546</v>
      </c>
      <c r="H119" s="223">
        <v>0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547</v>
      </c>
      <c r="AT119" s="230" t="s">
        <v>132</v>
      </c>
      <c r="AU119" s="230" t="s">
        <v>86</v>
      </c>
      <c r="AY119" s="18" t="s">
        <v>130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547</v>
      </c>
      <c r="BM119" s="230" t="s">
        <v>548</v>
      </c>
    </row>
    <row r="120" spans="1:47" s="2" customFormat="1" ht="12">
      <c r="A120" s="39"/>
      <c r="B120" s="40"/>
      <c r="C120" s="41"/>
      <c r="D120" s="232" t="s">
        <v>139</v>
      </c>
      <c r="E120" s="41"/>
      <c r="F120" s="233" t="s">
        <v>545</v>
      </c>
      <c r="G120" s="41"/>
      <c r="H120" s="41"/>
      <c r="I120" s="234"/>
      <c r="J120" s="41"/>
      <c r="K120" s="41"/>
      <c r="L120" s="45"/>
      <c r="M120" s="280"/>
      <c r="N120" s="281"/>
      <c r="O120" s="282"/>
      <c r="P120" s="282"/>
      <c r="Q120" s="282"/>
      <c r="R120" s="282"/>
      <c r="S120" s="282"/>
      <c r="T120" s="28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139</v>
      </c>
      <c r="AU120" s="18" t="s">
        <v>86</v>
      </c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45"/>
      <c r="M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Molo Žermanice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28. 1. 2020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36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33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42</v>
      </c>
      <c r="E33" s="141" t="s">
        <v>43</v>
      </c>
      <c r="F33" s="155">
        <f>ROUND((SUM(BE121:BE173)),2)</f>
        <v>0</v>
      </c>
      <c r="G33" s="39"/>
      <c r="H33" s="39"/>
      <c r="I33" s="156">
        <v>0.21</v>
      </c>
      <c r="J33" s="155">
        <f>ROUND(((SUM(BE121:BE173))*I33),2)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44</v>
      </c>
      <c r="F34" s="155">
        <f>ROUND((SUM(BF121:BF173)),2)</f>
        <v>0</v>
      </c>
      <c r="G34" s="39"/>
      <c r="H34" s="39"/>
      <c r="I34" s="156">
        <v>0.15</v>
      </c>
      <c r="J34" s="155">
        <f>ROUND(((SUM(BF121:BF173))*I34),2)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ROUND((SUM(BG121:BG173)),2)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ROUND((SUM(BH121:BH173)),2)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ROUND((SUM(BI121:BI173)),2)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Molo Žermanice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Soběšovice</v>
      </c>
      <c r="G89" s="41"/>
      <c r="H89" s="41"/>
      <c r="I89" s="33" t="s">
        <v>22</v>
      </c>
      <c r="J89" s="80" t="str">
        <f>IF(J12="","",J12)</f>
        <v>28. 1. 2020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Povodí Odry, státní podnik</v>
      </c>
      <c r="G91" s="41"/>
      <c r="H91" s="41"/>
      <c r="I91" s="33" t="s">
        <v>31</v>
      </c>
      <c r="J91" s="37" t="str">
        <f>E21</f>
        <v>Ing. Marek Boháč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LINEPLAN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550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551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552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553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554</v>
      </c>
      <c r="E101" s="189"/>
      <c r="F101" s="189"/>
      <c r="G101" s="189"/>
      <c r="H101" s="189"/>
      <c r="I101" s="189"/>
      <c r="J101" s="190">
        <f>J155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Molo Žermanice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VON - Vedlejší a ostatní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Soběšovice</v>
      </c>
      <c r="G115" s="41"/>
      <c r="H115" s="41"/>
      <c r="I115" s="33" t="s">
        <v>22</v>
      </c>
      <c r="J115" s="80" t="str">
        <f>IF(J12="","",J12)</f>
        <v>28. 1. 2020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Povodí Odry, státní podnik</v>
      </c>
      <c r="G117" s="41"/>
      <c r="H117" s="41"/>
      <c r="I117" s="33" t="s">
        <v>31</v>
      </c>
      <c r="J117" s="37" t="str">
        <f>E21</f>
        <v>Ing. Marek Boháč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29</v>
      </c>
      <c r="D118" s="41"/>
      <c r="E118" s="41"/>
      <c r="F118" s="28" t="str">
        <f>IF(E18="","",E18)</f>
        <v>Vyplň údaj</v>
      </c>
      <c r="G118" s="41"/>
      <c r="H118" s="41"/>
      <c r="I118" s="33" t="s">
        <v>35</v>
      </c>
      <c r="J118" s="37" t="str">
        <f>E24</f>
        <v>LINEPLAN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116</v>
      </c>
      <c r="D120" s="195" t="s">
        <v>63</v>
      </c>
      <c r="E120" s="195" t="s">
        <v>59</v>
      </c>
      <c r="F120" s="195" t="s">
        <v>60</v>
      </c>
      <c r="G120" s="195" t="s">
        <v>117</v>
      </c>
      <c r="H120" s="195" t="s">
        <v>118</v>
      </c>
      <c r="I120" s="195" t="s">
        <v>119</v>
      </c>
      <c r="J120" s="195" t="s">
        <v>106</v>
      </c>
      <c r="K120" s="196" t="s">
        <v>120</v>
      </c>
      <c r="L120" s="197"/>
      <c r="M120" s="101" t="s">
        <v>1</v>
      </c>
      <c r="N120" s="102" t="s">
        <v>42</v>
      </c>
      <c r="O120" s="102" t="s">
        <v>121</v>
      </c>
      <c r="P120" s="102" t="s">
        <v>122</v>
      </c>
      <c r="Q120" s="102" t="s">
        <v>123</v>
      </c>
      <c r="R120" s="102" t="s">
        <v>124</v>
      </c>
      <c r="S120" s="102" t="s">
        <v>125</v>
      </c>
      <c r="T120" s="103" t="s">
        <v>126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127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77</v>
      </c>
      <c r="AU121" s="18" t="s">
        <v>108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77</v>
      </c>
      <c r="E122" s="206" t="s">
        <v>555</v>
      </c>
      <c r="F122" s="206" t="s">
        <v>556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P123+P133+P140+P155</f>
        <v>0</v>
      </c>
      <c r="Q122" s="211"/>
      <c r="R122" s="212">
        <f>R123+R133+R140+R155</f>
        <v>0</v>
      </c>
      <c r="S122" s="211"/>
      <c r="T122" s="213">
        <f>T123+T133+T140+T155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170</v>
      </c>
      <c r="AT122" s="215" t="s">
        <v>77</v>
      </c>
      <c r="AU122" s="215" t="s">
        <v>78</v>
      </c>
      <c r="AY122" s="214" t="s">
        <v>130</v>
      </c>
      <c r="BK122" s="216">
        <f>BK123+BK133+BK140+BK155</f>
        <v>0</v>
      </c>
    </row>
    <row r="123" spans="1:63" s="12" customFormat="1" ht="22.8" customHeight="1">
      <c r="A123" s="12"/>
      <c r="B123" s="203"/>
      <c r="C123" s="204"/>
      <c r="D123" s="205" t="s">
        <v>77</v>
      </c>
      <c r="E123" s="217" t="s">
        <v>557</v>
      </c>
      <c r="F123" s="217" t="s">
        <v>558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SUM(P124:P132)</f>
        <v>0</v>
      </c>
      <c r="Q123" s="211"/>
      <c r="R123" s="212">
        <f>SUM(R124:R132)</f>
        <v>0</v>
      </c>
      <c r="S123" s="211"/>
      <c r="T123" s="213">
        <f>SUM(T124:T132)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170</v>
      </c>
      <c r="AT123" s="215" t="s">
        <v>77</v>
      </c>
      <c r="AU123" s="215" t="s">
        <v>86</v>
      </c>
      <c r="AY123" s="214" t="s">
        <v>130</v>
      </c>
      <c r="BK123" s="216">
        <f>SUM(BK124:BK132)</f>
        <v>0</v>
      </c>
    </row>
    <row r="124" spans="1:65" s="2" customFormat="1" ht="16.5" customHeight="1">
      <c r="A124" s="39"/>
      <c r="B124" s="40"/>
      <c r="C124" s="219" t="s">
        <v>86</v>
      </c>
      <c r="D124" s="219" t="s">
        <v>132</v>
      </c>
      <c r="E124" s="220" t="s">
        <v>559</v>
      </c>
      <c r="F124" s="221" t="s">
        <v>560</v>
      </c>
      <c r="G124" s="222" t="s">
        <v>546</v>
      </c>
      <c r="H124" s="223">
        <v>1</v>
      </c>
      <c r="I124" s="224"/>
      <c r="J124" s="225">
        <f>ROUND(I124*H124,2)</f>
        <v>0</v>
      </c>
      <c r="K124" s="221" t="s">
        <v>289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561</v>
      </c>
      <c r="AT124" s="230" t="s">
        <v>132</v>
      </c>
      <c r="AU124" s="230" t="s">
        <v>88</v>
      </c>
      <c r="AY124" s="18" t="s">
        <v>130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86</v>
      </c>
      <c r="BK124" s="231">
        <f>ROUND(I124*H124,2)</f>
        <v>0</v>
      </c>
      <c r="BL124" s="18" t="s">
        <v>561</v>
      </c>
      <c r="BM124" s="230" t="s">
        <v>562</v>
      </c>
    </row>
    <row r="125" spans="1:47" s="2" customFormat="1" ht="12">
      <c r="A125" s="39"/>
      <c r="B125" s="40"/>
      <c r="C125" s="41"/>
      <c r="D125" s="232" t="s">
        <v>139</v>
      </c>
      <c r="E125" s="41"/>
      <c r="F125" s="233" t="s">
        <v>560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139</v>
      </c>
      <c r="AU125" s="18" t="s">
        <v>88</v>
      </c>
    </row>
    <row r="126" spans="1:47" s="2" customFormat="1" ht="12">
      <c r="A126" s="39"/>
      <c r="B126" s="40"/>
      <c r="C126" s="41"/>
      <c r="D126" s="232" t="s">
        <v>302</v>
      </c>
      <c r="E126" s="41"/>
      <c r="F126" s="279" t="s">
        <v>563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302</v>
      </c>
      <c r="AU126" s="18" t="s">
        <v>88</v>
      </c>
    </row>
    <row r="127" spans="1:65" s="2" customFormat="1" ht="16.5" customHeight="1">
      <c r="A127" s="39"/>
      <c r="B127" s="40"/>
      <c r="C127" s="219" t="s">
        <v>88</v>
      </c>
      <c r="D127" s="219" t="s">
        <v>132</v>
      </c>
      <c r="E127" s="220" t="s">
        <v>564</v>
      </c>
      <c r="F127" s="221" t="s">
        <v>565</v>
      </c>
      <c r="G127" s="222" t="s">
        <v>546</v>
      </c>
      <c r="H127" s="223">
        <v>1</v>
      </c>
      <c r="I127" s="224"/>
      <c r="J127" s="225">
        <f>ROUND(I127*H127,2)</f>
        <v>0</v>
      </c>
      <c r="K127" s="221" t="s">
        <v>289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561</v>
      </c>
      <c r="AT127" s="230" t="s">
        <v>132</v>
      </c>
      <c r="AU127" s="230" t="s">
        <v>88</v>
      </c>
      <c r="AY127" s="18" t="s">
        <v>130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561</v>
      </c>
      <c r="BM127" s="230" t="s">
        <v>566</v>
      </c>
    </row>
    <row r="128" spans="1:47" s="2" customFormat="1" ht="12">
      <c r="A128" s="39"/>
      <c r="B128" s="40"/>
      <c r="C128" s="41"/>
      <c r="D128" s="232" t="s">
        <v>139</v>
      </c>
      <c r="E128" s="41"/>
      <c r="F128" s="233" t="s">
        <v>565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139</v>
      </c>
      <c r="AU128" s="18" t="s">
        <v>88</v>
      </c>
    </row>
    <row r="129" spans="1:47" s="2" customFormat="1" ht="12">
      <c r="A129" s="39"/>
      <c r="B129" s="40"/>
      <c r="C129" s="41"/>
      <c r="D129" s="232" t="s">
        <v>302</v>
      </c>
      <c r="E129" s="41"/>
      <c r="F129" s="279" t="s">
        <v>567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302</v>
      </c>
      <c r="AU129" s="18" t="s">
        <v>88</v>
      </c>
    </row>
    <row r="130" spans="1:65" s="2" customFormat="1" ht="16.5" customHeight="1">
      <c r="A130" s="39"/>
      <c r="B130" s="40"/>
      <c r="C130" s="219" t="s">
        <v>150</v>
      </c>
      <c r="D130" s="219" t="s">
        <v>132</v>
      </c>
      <c r="E130" s="220" t="s">
        <v>568</v>
      </c>
      <c r="F130" s="221" t="s">
        <v>569</v>
      </c>
      <c r="G130" s="222" t="s">
        <v>546</v>
      </c>
      <c r="H130" s="223">
        <v>1</v>
      </c>
      <c r="I130" s="224"/>
      <c r="J130" s="225">
        <f>ROUND(I130*H130,2)</f>
        <v>0</v>
      </c>
      <c r="K130" s="221" t="s">
        <v>289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561</v>
      </c>
      <c r="AT130" s="230" t="s">
        <v>132</v>
      </c>
      <c r="AU130" s="230" t="s">
        <v>88</v>
      </c>
      <c r="AY130" s="18" t="s">
        <v>130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86</v>
      </c>
      <c r="BK130" s="231">
        <f>ROUND(I130*H130,2)</f>
        <v>0</v>
      </c>
      <c r="BL130" s="18" t="s">
        <v>561</v>
      </c>
      <c r="BM130" s="230" t="s">
        <v>570</v>
      </c>
    </row>
    <row r="131" spans="1:47" s="2" customFormat="1" ht="12">
      <c r="A131" s="39"/>
      <c r="B131" s="40"/>
      <c r="C131" s="41"/>
      <c r="D131" s="232" t="s">
        <v>139</v>
      </c>
      <c r="E131" s="41"/>
      <c r="F131" s="233" t="s">
        <v>569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139</v>
      </c>
      <c r="AU131" s="18" t="s">
        <v>88</v>
      </c>
    </row>
    <row r="132" spans="1:47" s="2" customFormat="1" ht="12">
      <c r="A132" s="39"/>
      <c r="B132" s="40"/>
      <c r="C132" s="41"/>
      <c r="D132" s="232" t="s">
        <v>302</v>
      </c>
      <c r="E132" s="41"/>
      <c r="F132" s="279" t="s">
        <v>571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302</v>
      </c>
      <c r="AU132" s="18" t="s">
        <v>88</v>
      </c>
    </row>
    <row r="133" spans="1:63" s="12" customFormat="1" ht="22.8" customHeight="1">
      <c r="A133" s="12"/>
      <c r="B133" s="203"/>
      <c r="C133" s="204"/>
      <c r="D133" s="205" t="s">
        <v>77</v>
      </c>
      <c r="E133" s="217" t="s">
        <v>572</v>
      </c>
      <c r="F133" s="217" t="s">
        <v>573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SUM(P134:P139)</f>
        <v>0</v>
      </c>
      <c r="Q133" s="211"/>
      <c r="R133" s="212">
        <f>SUM(R134:R139)</f>
        <v>0</v>
      </c>
      <c r="S133" s="211"/>
      <c r="T133" s="213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170</v>
      </c>
      <c r="AT133" s="215" t="s">
        <v>77</v>
      </c>
      <c r="AU133" s="215" t="s">
        <v>86</v>
      </c>
      <c r="AY133" s="214" t="s">
        <v>130</v>
      </c>
      <c r="BK133" s="216">
        <f>SUM(BK134:BK139)</f>
        <v>0</v>
      </c>
    </row>
    <row r="134" spans="1:65" s="2" customFormat="1" ht="24.15" customHeight="1">
      <c r="A134" s="39"/>
      <c r="B134" s="40"/>
      <c r="C134" s="219" t="s">
        <v>137</v>
      </c>
      <c r="D134" s="219" t="s">
        <v>132</v>
      </c>
      <c r="E134" s="220" t="s">
        <v>574</v>
      </c>
      <c r="F134" s="221" t="s">
        <v>575</v>
      </c>
      <c r="G134" s="222" t="s">
        <v>1</v>
      </c>
      <c r="H134" s="223">
        <v>1</v>
      </c>
      <c r="I134" s="224"/>
      <c r="J134" s="225">
        <f>ROUND(I134*H134,2)</f>
        <v>0</v>
      </c>
      <c r="K134" s="221" t="s">
        <v>289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561</v>
      </c>
      <c r="AT134" s="230" t="s">
        <v>132</v>
      </c>
      <c r="AU134" s="230" t="s">
        <v>88</v>
      </c>
      <c r="AY134" s="18" t="s">
        <v>130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561</v>
      </c>
      <c r="BM134" s="230" t="s">
        <v>576</v>
      </c>
    </row>
    <row r="135" spans="1:47" s="2" customFormat="1" ht="12">
      <c r="A135" s="39"/>
      <c r="B135" s="40"/>
      <c r="C135" s="41"/>
      <c r="D135" s="232" t="s">
        <v>139</v>
      </c>
      <c r="E135" s="41"/>
      <c r="F135" s="233" t="s">
        <v>577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139</v>
      </c>
      <c r="AU135" s="18" t="s">
        <v>88</v>
      </c>
    </row>
    <row r="136" spans="1:47" s="2" customFormat="1" ht="12">
      <c r="A136" s="39"/>
      <c r="B136" s="40"/>
      <c r="C136" s="41"/>
      <c r="D136" s="232" t="s">
        <v>302</v>
      </c>
      <c r="E136" s="41"/>
      <c r="F136" s="279" t="s">
        <v>578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302</v>
      </c>
      <c r="AU136" s="18" t="s">
        <v>88</v>
      </c>
    </row>
    <row r="137" spans="1:65" s="2" customFormat="1" ht="16.5" customHeight="1">
      <c r="A137" s="39"/>
      <c r="B137" s="40"/>
      <c r="C137" s="219" t="s">
        <v>170</v>
      </c>
      <c r="D137" s="219" t="s">
        <v>132</v>
      </c>
      <c r="E137" s="220" t="s">
        <v>579</v>
      </c>
      <c r="F137" s="221" t="s">
        <v>580</v>
      </c>
      <c r="G137" s="222" t="s">
        <v>546</v>
      </c>
      <c r="H137" s="223">
        <v>1</v>
      </c>
      <c r="I137" s="224"/>
      <c r="J137" s="225">
        <f>ROUND(I137*H137,2)</f>
        <v>0</v>
      </c>
      <c r="K137" s="221" t="s">
        <v>289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561</v>
      </c>
      <c r="AT137" s="230" t="s">
        <v>132</v>
      </c>
      <c r="AU137" s="230" t="s">
        <v>88</v>
      </c>
      <c r="AY137" s="18" t="s">
        <v>130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561</v>
      </c>
      <c r="BM137" s="230" t="s">
        <v>581</v>
      </c>
    </row>
    <row r="138" spans="1:47" s="2" customFormat="1" ht="12">
      <c r="A138" s="39"/>
      <c r="B138" s="40"/>
      <c r="C138" s="41"/>
      <c r="D138" s="232" t="s">
        <v>139</v>
      </c>
      <c r="E138" s="41"/>
      <c r="F138" s="233" t="s">
        <v>580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139</v>
      </c>
      <c r="AU138" s="18" t="s">
        <v>88</v>
      </c>
    </row>
    <row r="139" spans="1:47" s="2" customFormat="1" ht="12">
      <c r="A139" s="39"/>
      <c r="B139" s="40"/>
      <c r="C139" s="41"/>
      <c r="D139" s="232" t="s">
        <v>302</v>
      </c>
      <c r="E139" s="41"/>
      <c r="F139" s="279" t="s">
        <v>582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302</v>
      </c>
      <c r="AU139" s="18" t="s">
        <v>88</v>
      </c>
    </row>
    <row r="140" spans="1:63" s="12" customFormat="1" ht="22.8" customHeight="1">
      <c r="A140" s="12"/>
      <c r="B140" s="203"/>
      <c r="C140" s="204"/>
      <c r="D140" s="205" t="s">
        <v>77</v>
      </c>
      <c r="E140" s="217" t="s">
        <v>583</v>
      </c>
      <c r="F140" s="217" t="s">
        <v>584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SUM(P141:P154)</f>
        <v>0</v>
      </c>
      <c r="Q140" s="211"/>
      <c r="R140" s="212">
        <f>SUM(R141:R154)</f>
        <v>0</v>
      </c>
      <c r="S140" s="211"/>
      <c r="T140" s="213">
        <f>SUM(T141:T154)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170</v>
      </c>
      <c r="AT140" s="215" t="s">
        <v>77</v>
      </c>
      <c r="AU140" s="215" t="s">
        <v>86</v>
      </c>
      <c r="AY140" s="214" t="s">
        <v>130</v>
      </c>
      <c r="BK140" s="216">
        <f>SUM(BK141:BK154)</f>
        <v>0</v>
      </c>
    </row>
    <row r="141" spans="1:65" s="2" customFormat="1" ht="16.5" customHeight="1">
      <c r="A141" s="39"/>
      <c r="B141" s="40"/>
      <c r="C141" s="219" t="s">
        <v>180</v>
      </c>
      <c r="D141" s="219" t="s">
        <v>132</v>
      </c>
      <c r="E141" s="220" t="s">
        <v>585</v>
      </c>
      <c r="F141" s="221" t="s">
        <v>584</v>
      </c>
      <c r="G141" s="222" t="s">
        <v>546</v>
      </c>
      <c r="H141" s="223">
        <v>1</v>
      </c>
      <c r="I141" s="224"/>
      <c r="J141" s="225">
        <f>ROUND(I141*H141,2)</f>
        <v>0</v>
      </c>
      <c r="K141" s="221" t="s">
        <v>289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561</v>
      </c>
      <c r="AT141" s="230" t="s">
        <v>132</v>
      </c>
      <c r="AU141" s="230" t="s">
        <v>88</v>
      </c>
      <c r="AY141" s="18" t="s">
        <v>130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86</v>
      </c>
      <c r="BK141" s="231">
        <f>ROUND(I141*H141,2)</f>
        <v>0</v>
      </c>
      <c r="BL141" s="18" t="s">
        <v>561</v>
      </c>
      <c r="BM141" s="230" t="s">
        <v>586</v>
      </c>
    </row>
    <row r="142" spans="1:47" s="2" customFormat="1" ht="12">
      <c r="A142" s="39"/>
      <c r="B142" s="40"/>
      <c r="C142" s="41"/>
      <c r="D142" s="232" t="s">
        <v>139</v>
      </c>
      <c r="E142" s="41"/>
      <c r="F142" s="233" t="s">
        <v>584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139</v>
      </c>
      <c r="AU142" s="18" t="s">
        <v>88</v>
      </c>
    </row>
    <row r="143" spans="1:47" s="2" customFormat="1" ht="12">
      <c r="A143" s="39"/>
      <c r="B143" s="40"/>
      <c r="C143" s="41"/>
      <c r="D143" s="232" t="s">
        <v>302</v>
      </c>
      <c r="E143" s="41"/>
      <c r="F143" s="279" t="s">
        <v>587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302</v>
      </c>
      <c r="AU143" s="18" t="s">
        <v>88</v>
      </c>
    </row>
    <row r="144" spans="1:65" s="2" customFormat="1" ht="16.5" customHeight="1">
      <c r="A144" s="39"/>
      <c r="B144" s="40"/>
      <c r="C144" s="219" t="s">
        <v>185</v>
      </c>
      <c r="D144" s="219" t="s">
        <v>132</v>
      </c>
      <c r="E144" s="220" t="s">
        <v>588</v>
      </c>
      <c r="F144" s="221" t="s">
        <v>589</v>
      </c>
      <c r="G144" s="222" t="s">
        <v>546</v>
      </c>
      <c r="H144" s="223">
        <v>1</v>
      </c>
      <c r="I144" s="224"/>
      <c r="J144" s="225">
        <f>ROUND(I144*H144,2)</f>
        <v>0</v>
      </c>
      <c r="K144" s="221" t="s">
        <v>289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561</v>
      </c>
      <c r="AT144" s="230" t="s">
        <v>132</v>
      </c>
      <c r="AU144" s="230" t="s">
        <v>88</v>
      </c>
      <c r="AY144" s="18" t="s">
        <v>130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561</v>
      </c>
      <c r="BM144" s="230" t="s">
        <v>590</v>
      </c>
    </row>
    <row r="145" spans="1:47" s="2" customFormat="1" ht="12">
      <c r="A145" s="39"/>
      <c r="B145" s="40"/>
      <c r="C145" s="41"/>
      <c r="D145" s="232" t="s">
        <v>139</v>
      </c>
      <c r="E145" s="41"/>
      <c r="F145" s="233" t="s">
        <v>589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139</v>
      </c>
      <c r="AU145" s="18" t="s">
        <v>88</v>
      </c>
    </row>
    <row r="146" spans="1:47" s="2" customFormat="1" ht="12">
      <c r="A146" s="39"/>
      <c r="B146" s="40"/>
      <c r="C146" s="41"/>
      <c r="D146" s="232" t="s">
        <v>302</v>
      </c>
      <c r="E146" s="41"/>
      <c r="F146" s="279" t="s">
        <v>591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302</v>
      </c>
      <c r="AU146" s="18" t="s">
        <v>88</v>
      </c>
    </row>
    <row r="147" spans="1:65" s="2" customFormat="1" ht="16.5" customHeight="1">
      <c r="A147" s="39"/>
      <c r="B147" s="40"/>
      <c r="C147" s="219" t="s">
        <v>191</v>
      </c>
      <c r="D147" s="219" t="s">
        <v>132</v>
      </c>
      <c r="E147" s="220" t="s">
        <v>592</v>
      </c>
      <c r="F147" s="221" t="s">
        <v>593</v>
      </c>
      <c r="G147" s="222" t="s">
        <v>594</v>
      </c>
      <c r="H147" s="223">
        <v>1</v>
      </c>
      <c r="I147" s="224"/>
      <c r="J147" s="225">
        <f>ROUND(I147*H147,2)</f>
        <v>0</v>
      </c>
      <c r="K147" s="221" t="s">
        <v>289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561</v>
      </c>
      <c r="AT147" s="230" t="s">
        <v>132</v>
      </c>
      <c r="AU147" s="230" t="s">
        <v>88</v>
      </c>
      <c r="AY147" s="18" t="s">
        <v>130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561</v>
      </c>
      <c r="BM147" s="230" t="s">
        <v>595</v>
      </c>
    </row>
    <row r="148" spans="1:47" s="2" customFormat="1" ht="12">
      <c r="A148" s="39"/>
      <c r="B148" s="40"/>
      <c r="C148" s="41"/>
      <c r="D148" s="232" t="s">
        <v>139</v>
      </c>
      <c r="E148" s="41"/>
      <c r="F148" s="233" t="s">
        <v>593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139</v>
      </c>
      <c r="AU148" s="18" t="s">
        <v>88</v>
      </c>
    </row>
    <row r="149" spans="1:47" s="2" customFormat="1" ht="12">
      <c r="A149" s="39"/>
      <c r="B149" s="40"/>
      <c r="C149" s="41"/>
      <c r="D149" s="232" t="s">
        <v>302</v>
      </c>
      <c r="E149" s="41"/>
      <c r="F149" s="279" t="s">
        <v>596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302</v>
      </c>
      <c r="AU149" s="18" t="s">
        <v>88</v>
      </c>
    </row>
    <row r="150" spans="1:65" s="2" customFormat="1" ht="16.5" customHeight="1">
      <c r="A150" s="39"/>
      <c r="B150" s="40"/>
      <c r="C150" s="219" t="s">
        <v>199</v>
      </c>
      <c r="D150" s="219" t="s">
        <v>132</v>
      </c>
      <c r="E150" s="220" t="s">
        <v>597</v>
      </c>
      <c r="F150" s="221" t="s">
        <v>598</v>
      </c>
      <c r="G150" s="222" t="s">
        <v>599</v>
      </c>
      <c r="H150" s="223">
        <v>2</v>
      </c>
      <c r="I150" s="224"/>
      <c r="J150" s="225">
        <f>ROUND(I150*H150,2)</f>
        <v>0</v>
      </c>
      <c r="K150" s="221" t="s">
        <v>289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561</v>
      </c>
      <c r="AT150" s="230" t="s">
        <v>132</v>
      </c>
      <c r="AU150" s="230" t="s">
        <v>88</v>
      </c>
      <c r="AY150" s="18" t="s">
        <v>130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86</v>
      </c>
      <c r="BK150" s="231">
        <f>ROUND(I150*H150,2)</f>
        <v>0</v>
      </c>
      <c r="BL150" s="18" t="s">
        <v>561</v>
      </c>
      <c r="BM150" s="230" t="s">
        <v>600</v>
      </c>
    </row>
    <row r="151" spans="1:47" s="2" customFormat="1" ht="12">
      <c r="A151" s="39"/>
      <c r="B151" s="40"/>
      <c r="C151" s="41"/>
      <c r="D151" s="232" t="s">
        <v>139</v>
      </c>
      <c r="E151" s="41"/>
      <c r="F151" s="233" t="s">
        <v>598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139</v>
      </c>
      <c r="AU151" s="18" t="s">
        <v>88</v>
      </c>
    </row>
    <row r="152" spans="1:47" s="2" customFormat="1" ht="12">
      <c r="A152" s="39"/>
      <c r="B152" s="40"/>
      <c r="C152" s="41"/>
      <c r="D152" s="232" t="s">
        <v>302</v>
      </c>
      <c r="E152" s="41"/>
      <c r="F152" s="279" t="s">
        <v>601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302</v>
      </c>
      <c r="AU152" s="18" t="s">
        <v>88</v>
      </c>
    </row>
    <row r="153" spans="1:65" s="2" customFormat="1" ht="24.15" customHeight="1">
      <c r="A153" s="39"/>
      <c r="B153" s="40"/>
      <c r="C153" s="219" t="s">
        <v>205</v>
      </c>
      <c r="D153" s="219" t="s">
        <v>132</v>
      </c>
      <c r="E153" s="220" t="s">
        <v>602</v>
      </c>
      <c r="F153" s="221" t="s">
        <v>603</v>
      </c>
      <c r="G153" s="222" t="s">
        <v>546</v>
      </c>
      <c r="H153" s="223">
        <v>1</v>
      </c>
      <c r="I153" s="224"/>
      <c r="J153" s="225">
        <f>ROUND(I153*H153,2)</f>
        <v>0</v>
      </c>
      <c r="K153" s="221" t="s">
        <v>289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561</v>
      </c>
      <c r="AT153" s="230" t="s">
        <v>132</v>
      </c>
      <c r="AU153" s="230" t="s">
        <v>88</v>
      </c>
      <c r="AY153" s="18" t="s">
        <v>130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86</v>
      </c>
      <c r="BK153" s="231">
        <f>ROUND(I153*H153,2)</f>
        <v>0</v>
      </c>
      <c r="BL153" s="18" t="s">
        <v>561</v>
      </c>
      <c r="BM153" s="230" t="s">
        <v>604</v>
      </c>
    </row>
    <row r="154" spans="1:47" s="2" customFormat="1" ht="12">
      <c r="A154" s="39"/>
      <c r="B154" s="40"/>
      <c r="C154" s="41"/>
      <c r="D154" s="232" t="s">
        <v>139</v>
      </c>
      <c r="E154" s="41"/>
      <c r="F154" s="233" t="s">
        <v>603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139</v>
      </c>
      <c r="AU154" s="18" t="s">
        <v>88</v>
      </c>
    </row>
    <row r="155" spans="1:63" s="12" customFormat="1" ht="22.8" customHeight="1">
      <c r="A155" s="12"/>
      <c r="B155" s="203"/>
      <c r="C155" s="204"/>
      <c r="D155" s="205" t="s">
        <v>77</v>
      </c>
      <c r="E155" s="217" t="s">
        <v>605</v>
      </c>
      <c r="F155" s="217" t="s">
        <v>606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SUM(P156:P173)</f>
        <v>0</v>
      </c>
      <c r="Q155" s="211"/>
      <c r="R155" s="212">
        <f>SUM(R156:R173)</f>
        <v>0</v>
      </c>
      <c r="S155" s="211"/>
      <c r="T155" s="213">
        <f>SUM(T156:T173)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170</v>
      </c>
      <c r="AT155" s="215" t="s">
        <v>77</v>
      </c>
      <c r="AU155" s="215" t="s">
        <v>86</v>
      </c>
      <c r="AY155" s="214" t="s">
        <v>130</v>
      </c>
      <c r="BK155" s="216">
        <f>SUM(BK156:BK173)</f>
        <v>0</v>
      </c>
    </row>
    <row r="156" spans="1:65" s="2" customFormat="1" ht="16.5" customHeight="1">
      <c r="A156" s="39"/>
      <c r="B156" s="40"/>
      <c r="C156" s="219" t="s">
        <v>210</v>
      </c>
      <c r="D156" s="219" t="s">
        <v>132</v>
      </c>
      <c r="E156" s="220" t="s">
        <v>607</v>
      </c>
      <c r="F156" s="221" t="s">
        <v>608</v>
      </c>
      <c r="G156" s="222" t="s">
        <v>546</v>
      </c>
      <c r="H156" s="223">
        <v>1</v>
      </c>
      <c r="I156" s="224"/>
      <c r="J156" s="225">
        <f>ROUND(I156*H156,2)</f>
        <v>0</v>
      </c>
      <c r="K156" s="221" t="s">
        <v>289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561</v>
      </c>
      <c r="AT156" s="230" t="s">
        <v>132</v>
      </c>
      <c r="AU156" s="230" t="s">
        <v>88</v>
      </c>
      <c r="AY156" s="18" t="s">
        <v>130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86</v>
      </c>
      <c r="BK156" s="231">
        <f>ROUND(I156*H156,2)</f>
        <v>0</v>
      </c>
      <c r="BL156" s="18" t="s">
        <v>561</v>
      </c>
      <c r="BM156" s="230" t="s">
        <v>609</v>
      </c>
    </row>
    <row r="157" spans="1:47" s="2" customFormat="1" ht="12">
      <c r="A157" s="39"/>
      <c r="B157" s="40"/>
      <c r="C157" s="41"/>
      <c r="D157" s="232" t="s">
        <v>139</v>
      </c>
      <c r="E157" s="41"/>
      <c r="F157" s="233" t="s">
        <v>610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139</v>
      </c>
      <c r="AU157" s="18" t="s">
        <v>88</v>
      </c>
    </row>
    <row r="158" spans="1:47" s="2" customFormat="1" ht="12">
      <c r="A158" s="39"/>
      <c r="B158" s="40"/>
      <c r="C158" s="41"/>
      <c r="D158" s="232" t="s">
        <v>302</v>
      </c>
      <c r="E158" s="41"/>
      <c r="F158" s="279" t="s">
        <v>611</v>
      </c>
      <c r="G158" s="41"/>
      <c r="H158" s="41"/>
      <c r="I158" s="234"/>
      <c r="J158" s="41"/>
      <c r="K158" s="41"/>
      <c r="L158" s="45"/>
      <c r="M158" s="235"/>
      <c r="N158" s="236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302</v>
      </c>
      <c r="AU158" s="18" t="s">
        <v>88</v>
      </c>
    </row>
    <row r="159" spans="1:65" s="2" customFormat="1" ht="24.15" customHeight="1">
      <c r="A159" s="39"/>
      <c r="B159" s="40"/>
      <c r="C159" s="219" t="s">
        <v>216</v>
      </c>
      <c r="D159" s="219" t="s">
        <v>132</v>
      </c>
      <c r="E159" s="220" t="s">
        <v>612</v>
      </c>
      <c r="F159" s="221" t="s">
        <v>613</v>
      </c>
      <c r="G159" s="222" t="s">
        <v>546</v>
      </c>
      <c r="H159" s="223">
        <v>1</v>
      </c>
      <c r="I159" s="224"/>
      <c r="J159" s="225">
        <f>ROUND(I159*H159,2)</f>
        <v>0</v>
      </c>
      <c r="K159" s="221" t="s">
        <v>289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561</v>
      </c>
      <c r="AT159" s="230" t="s">
        <v>132</v>
      </c>
      <c r="AU159" s="230" t="s">
        <v>88</v>
      </c>
      <c r="AY159" s="18" t="s">
        <v>130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86</v>
      </c>
      <c r="BK159" s="231">
        <f>ROUND(I159*H159,2)</f>
        <v>0</v>
      </c>
      <c r="BL159" s="18" t="s">
        <v>561</v>
      </c>
      <c r="BM159" s="230" t="s">
        <v>614</v>
      </c>
    </row>
    <row r="160" spans="1:47" s="2" customFormat="1" ht="12">
      <c r="A160" s="39"/>
      <c r="B160" s="40"/>
      <c r="C160" s="41"/>
      <c r="D160" s="232" t="s">
        <v>139</v>
      </c>
      <c r="E160" s="41"/>
      <c r="F160" s="233" t="s">
        <v>613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139</v>
      </c>
      <c r="AU160" s="18" t="s">
        <v>88</v>
      </c>
    </row>
    <row r="161" spans="1:47" s="2" customFormat="1" ht="12">
      <c r="A161" s="39"/>
      <c r="B161" s="40"/>
      <c r="C161" s="41"/>
      <c r="D161" s="232" t="s">
        <v>302</v>
      </c>
      <c r="E161" s="41"/>
      <c r="F161" s="279" t="s">
        <v>615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302</v>
      </c>
      <c r="AU161" s="18" t="s">
        <v>88</v>
      </c>
    </row>
    <row r="162" spans="1:65" s="2" customFormat="1" ht="16.5" customHeight="1">
      <c r="A162" s="39"/>
      <c r="B162" s="40"/>
      <c r="C162" s="219" t="s">
        <v>221</v>
      </c>
      <c r="D162" s="219" t="s">
        <v>132</v>
      </c>
      <c r="E162" s="220" t="s">
        <v>616</v>
      </c>
      <c r="F162" s="221" t="s">
        <v>617</v>
      </c>
      <c r="G162" s="222" t="s">
        <v>546</v>
      </c>
      <c r="H162" s="223">
        <v>1</v>
      </c>
      <c r="I162" s="224"/>
      <c r="J162" s="225">
        <f>ROUND(I162*H162,2)</f>
        <v>0</v>
      </c>
      <c r="K162" s="221" t="s">
        <v>289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561</v>
      </c>
      <c r="AT162" s="230" t="s">
        <v>132</v>
      </c>
      <c r="AU162" s="230" t="s">
        <v>88</v>
      </c>
      <c r="AY162" s="18" t="s">
        <v>130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86</v>
      </c>
      <c r="BK162" s="231">
        <f>ROUND(I162*H162,2)</f>
        <v>0</v>
      </c>
      <c r="BL162" s="18" t="s">
        <v>561</v>
      </c>
      <c r="BM162" s="230" t="s">
        <v>618</v>
      </c>
    </row>
    <row r="163" spans="1:47" s="2" customFormat="1" ht="12">
      <c r="A163" s="39"/>
      <c r="B163" s="40"/>
      <c r="C163" s="41"/>
      <c r="D163" s="232" t="s">
        <v>139</v>
      </c>
      <c r="E163" s="41"/>
      <c r="F163" s="233" t="s">
        <v>617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139</v>
      </c>
      <c r="AU163" s="18" t="s">
        <v>88</v>
      </c>
    </row>
    <row r="164" spans="1:47" s="2" customFormat="1" ht="12">
      <c r="A164" s="39"/>
      <c r="B164" s="40"/>
      <c r="C164" s="41"/>
      <c r="D164" s="232" t="s">
        <v>302</v>
      </c>
      <c r="E164" s="41"/>
      <c r="F164" s="279" t="s">
        <v>619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302</v>
      </c>
      <c r="AU164" s="18" t="s">
        <v>88</v>
      </c>
    </row>
    <row r="165" spans="1:65" s="2" customFormat="1" ht="24.15" customHeight="1">
      <c r="A165" s="39"/>
      <c r="B165" s="40"/>
      <c r="C165" s="219" t="s">
        <v>227</v>
      </c>
      <c r="D165" s="219" t="s">
        <v>132</v>
      </c>
      <c r="E165" s="220" t="s">
        <v>620</v>
      </c>
      <c r="F165" s="221" t="s">
        <v>621</v>
      </c>
      <c r="G165" s="222" t="s">
        <v>546</v>
      </c>
      <c r="H165" s="223">
        <v>1</v>
      </c>
      <c r="I165" s="224"/>
      <c r="J165" s="225">
        <f>ROUND(I165*H165,2)</f>
        <v>0</v>
      </c>
      <c r="K165" s="221" t="s">
        <v>289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561</v>
      </c>
      <c r="AT165" s="230" t="s">
        <v>132</v>
      </c>
      <c r="AU165" s="230" t="s">
        <v>88</v>
      </c>
      <c r="AY165" s="18" t="s">
        <v>130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86</v>
      </c>
      <c r="BK165" s="231">
        <f>ROUND(I165*H165,2)</f>
        <v>0</v>
      </c>
      <c r="BL165" s="18" t="s">
        <v>561</v>
      </c>
      <c r="BM165" s="230" t="s">
        <v>622</v>
      </c>
    </row>
    <row r="166" spans="1:47" s="2" customFormat="1" ht="12">
      <c r="A166" s="39"/>
      <c r="B166" s="40"/>
      <c r="C166" s="41"/>
      <c r="D166" s="232" t="s">
        <v>139</v>
      </c>
      <c r="E166" s="41"/>
      <c r="F166" s="233" t="s">
        <v>621</v>
      </c>
      <c r="G166" s="41"/>
      <c r="H166" s="41"/>
      <c r="I166" s="234"/>
      <c r="J166" s="41"/>
      <c r="K166" s="41"/>
      <c r="L166" s="45"/>
      <c r="M166" s="235"/>
      <c r="N166" s="236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139</v>
      </c>
      <c r="AU166" s="18" t="s">
        <v>88</v>
      </c>
    </row>
    <row r="167" spans="1:47" s="2" customFormat="1" ht="12">
      <c r="A167" s="39"/>
      <c r="B167" s="40"/>
      <c r="C167" s="41"/>
      <c r="D167" s="232" t="s">
        <v>302</v>
      </c>
      <c r="E167" s="41"/>
      <c r="F167" s="279" t="s">
        <v>623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302</v>
      </c>
      <c r="AU167" s="18" t="s">
        <v>88</v>
      </c>
    </row>
    <row r="168" spans="1:65" s="2" customFormat="1" ht="16.5" customHeight="1">
      <c r="A168" s="39"/>
      <c r="B168" s="40"/>
      <c r="C168" s="219" t="s">
        <v>8</v>
      </c>
      <c r="D168" s="219" t="s">
        <v>132</v>
      </c>
      <c r="E168" s="220" t="s">
        <v>624</v>
      </c>
      <c r="F168" s="221" t="s">
        <v>625</v>
      </c>
      <c r="G168" s="222" t="s">
        <v>546</v>
      </c>
      <c r="H168" s="223">
        <v>2</v>
      </c>
      <c r="I168" s="224"/>
      <c r="J168" s="225">
        <f>ROUND(I168*H168,2)</f>
        <v>0</v>
      </c>
      <c r="K168" s="221" t="s">
        <v>289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561</v>
      </c>
      <c r="AT168" s="230" t="s">
        <v>132</v>
      </c>
      <c r="AU168" s="230" t="s">
        <v>88</v>
      </c>
      <c r="AY168" s="18" t="s">
        <v>130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86</v>
      </c>
      <c r="BK168" s="231">
        <f>ROUND(I168*H168,2)</f>
        <v>0</v>
      </c>
      <c r="BL168" s="18" t="s">
        <v>561</v>
      </c>
      <c r="BM168" s="230" t="s">
        <v>626</v>
      </c>
    </row>
    <row r="169" spans="1:47" s="2" customFormat="1" ht="12">
      <c r="A169" s="39"/>
      <c r="B169" s="40"/>
      <c r="C169" s="41"/>
      <c r="D169" s="232" t="s">
        <v>139</v>
      </c>
      <c r="E169" s="41"/>
      <c r="F169" s="233" t="s">
        <v>625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139</v>
      </c>
      <c r="AU169" s="18" t="s">
        <v>88</v>
      </c>
    </row>
    <row r="170" spans="1:47" s="2" customFormat="1" ht="12">
      <c r="A170" s="39"/>
      <c r="B170" s="40"/>
      <c r="C170" s="41"/>
      <c r="D170" s="232" t="s">
        <v>302</v>
      </c>
      <c r="E170" s="41"/>
      <c r="F170" s="279" t="s">
        <v>627</v>
      </c>
      <c r="G170" s="41"/>
      <c r="H170" s="41"/>
      <c r="I170" s="234"/>
      <c r="J170" s="41"/>
      <c r="K170" s="41"/>
      <c r="L170" s="45"/>
      <c r="M170" s="235"/>
      <c r="N170" s="236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302</v>
      </c>
      <c r="AU170" s="18" t="s">
        <v>88</v>
      </c>
    </row>
    <row r="171" spans="1:51" s="13" customFormat="1" ht="12">
      <c r="A171" s="13"/>
      <c r="B171" s="237"/>
      <c r="C171" s="238"/>
      <c r="D171" s="232" t="s">
        <v>141</v>
      </c>
      <c r="E171" s="239" t="s">
        <v>1</v>
      </c>
      <c r="F171" s="240" t="s">
        <v>628</v>
      </c>
      <c r="G171" s="238"/>
      <c r="H171" s="239" t="s">
        <v>1</v>
      </c>
      <c r="I171" s="241"/>
      <c r="J171" s="238"/>
      <c r="K171" s="238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141</v>
      </c>
      <c r="AU171" s="246" t="s">
        <v>88</v>
      </c>
      <c r="AV171" s="13" t="s">
        <v>86</v>
      </c>
      <c r="AW171" s="13" t="s">
        <v>34</v>
      </c>
      <c r="AX171" s="13" t="s">
        <v>78</v>
      </c>
      <c r="AY171" s="246" t="s">
        <v>130</v>
      </c>
    </row>
    <row r="172" spans="1:51" s="13" customFormat="1" ht="12">
      <c r="A172" s="13"/>
      <c r="B172" s="237"/>
      <c r="C172" s="238"/>
      <c r="D172" s="232" t="s">
        <v>141</v>
      </c>
      <c r="E172" s="239" t="s">
        <v>1</v>
      </c>
      <c r="F172" s="240" t="s">
        <v>629</v>
      </c>
      <c r="G172" s="238"/>
      <c r="H172" s="239" t="s">
        <v>1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141</v>
      </c>
      <c r="AU172" s="246" t="s">
        <v>88</v>
      </c>
      <c r="AV172" s="13" t="s">
        <v>86</v>
      </c>
      <c r="AW172" s="13" t="s">
        <v>34</v>
      </c>
      <c r="AX172" s="13" t="s">
        <v>78</v>
      </c>
      <c r="AY172" s="246" t="s">
        <v>130</v>
      </c>
    </row>
    <row r="173" spans="1:51" s="14" customFormat="1" ht="12">
      <c r="A173" s="14"/>
      <c r="B173" s="247"/>
      <c r="C173" s="248"/>
      <c r="D173" s="232" t="s">
        <v>141</v>
      </c>
      <c r="E173" s="249" t="s">
        <v>1</v>
      </c>
      <c r="F173" s="250" t="s">
        <v>88</v>
      </c>
      <c r="G173" s="248"/>
      <c r="H173" s="251">
        <v>2</v>
      </c>
      <c r="I173" s="252"/>
      <c r="J173" s="248"/>
      <c r="K173" s="248"/>
      <c r="L173" s="253"/>
      <c r="M173" s="295"/>
      <c r="N173" s="296"/>
      <c r="O173" s="296"/>
      <c r="P173" s="296"/>
      <c r="Q173" s="296"/>
      <c r="R173" s="296"/>
      <c r="S173" s="296"/>
      <c r="T173" s="29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7" t="s">
        <v>141</v>
      </c>
      <c r="AU173" s="257" t="s">
        <v>88</v>
      </c>
      <c r="AV173" s="14" t="s">
        <v>88</v>
      </c>
      <c r="AW173" s="14" t="s">
        <v>34</v>
      </c>
      <c r="AX173" s="14" t="s">
        <v>86</v>
      </c>
      <c r="AY173" s="257" t="s">
        <v>130</v>
      </c>
    </row>
    <row r="174" spans="1:31" s="2" customFormat="1" ht="6.95" customHeight="1">
      <c r="A174" s="39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Boháč</dc:creator>
  <cp:keywords/>
  <dc:description/>
  <cp:lastModifiedBy>Marek Boháč</cp:lastModifiedBy>
  <dcterms:created xsi:type="dcterms:W3CDTF">2024-04-12T10:51:42Z</dcterms:created>
  <dcterms:modified xsi:type="dcterms:W3CDTF">2024-04-12T10:51:45Z</dcterms:modified>
  <cp:category/>
  <cp:version/>
  <cp:contentType/>
  <cp:contentStatus/>
</cp:coreProperties>
</file>