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1LB-O1 - Lužická Nisa,..." sheetId="2" r:id="rId2"/>
  </sheets>
  <definedNames>
    <definedName name="_xlnm.Print_Area" localSheetId="0">'Rekapitulace stavby'!$D$4:$AO$76,'Rekapitulace stavby'!$C$82:$AQ$96</definedName>
    <definedName name="_xlnm._FilterDatabase" localSheetId="1" hidden="1">'2301LB-O1 - Lužická Nisa,...'!$C$122:$K$155</definedName>
    <definedName name="_xlnm.Print_Area" localSheetId="1">'2301LB-O1 - Lužická Nisa,...'!$C$4:$J$76,'2301LB-O1 - Lužická Nisa,...'!$C$82:$J$106,'2301LB-O1 - Lužická Nisa,...'!$C$112:$J$155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<sst xmlns="http://schemas.openxmlformats.org/spreadsheetml/2006/main" count="583" uniqueCount="203">
  <si>
    <t>Export Komplet</t>
  </si>
  <si>
    <t/>
  </si>
  <si>
    <t>2.0</t>
  </si>
  <si>
    <t>ZAMOK</t>
  </si>
  <si>
    <t>False</t>
  </si>
  <si>
    <t>{a12db35d-08fc-4e54-8a4d-109eb1bb3cfb}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</si>
  <si>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</si>
  <si>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</si>
  <si>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</si>
  <si>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</si>
  <si>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</si>
  <si>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</si>
  <si>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</si>
  <si>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2301LB-O1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</si>
  <si>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</si>
  <si>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</si>
  <si>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Lužická Nisa, Machnín, oprava norné stěny, ř. km 21,896</t>
  </si>
  <si>
    <t>KSO:</t>
  </si>
  <si>
    <t>CC-CZ:</t>
  </si>
  <si>
    <t>Místo:</t>
  </si>
  <si>
    <t xml:space="preserve"> </t>
  </si>
  <si>
    <t>Datum:</t>
  </si>
  <si>
    <t>2. 2. 2023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</si>
  <si>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</si>
  <si>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</si>
  <si>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</si>
  <si>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</si>
  <si>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</si>
  <si>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</si>
  <si>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</si>
  <si>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</si>
  <si>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Povodí Labe, státní podnik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</si>
  <si>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</si>
  <si>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</si>
  <si>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</si>
  <si>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</si>
  <si>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</si>
  <si>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</si>
  <si>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</si>
  <si>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</si>
  <si>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</si>
  <si>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</si>
  <si>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</si>
  <si>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</si>
  <si>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</si>
  <si>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</si>
  <si>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</si>
  <si>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</si>
  <si>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</si>
  <si>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</si>
  <si>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</si>
  <si>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</si>
  <si>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</si>
  <si>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</si>
  <si>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</si>
  <si>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</si>
  <si>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</si>
  <si>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</si>
  <si>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</si>
  <si>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</si>
  <si>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</si>
  <si>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</si>
  <si>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</si>
  <si>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</si>
  <si>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</si>
  <si>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</si>
  <si>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</si>
  <si>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</si>
  <si>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</si>
  <si>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</si>
  <si>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</si>
  <si>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</si>
  <si>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</si>
  <si>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</si>
  <si>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</si>
  <si>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</si>
  <si>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</si>
  <si>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</si>
  <si>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</si>
  <si>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</si>
  <si>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</si>
  <si>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</si>
  <si>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</si>
  <si>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</si>
  <si>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</si>
  <si>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</si>
  <si>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</si>
  <si>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</si>
  <si>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</si>
  <si>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</si>
  <si>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</si>
  <si>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</si>
  <si>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</si>
  <si>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</si>
  <si>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VRN - Vedlejší rozpočtové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</si>
  <si>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</si>
  <si>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</si>
  <si>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</si>
  <si>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</si>
  <si>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</si>
  <si>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</si>
  <si>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</si>
  <si>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</si>
  <si>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</si>
  <si>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</si>
  <si>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</si>
  <si>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</si>
  <si>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</si>
  <si>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</si>
  <si>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</si>
  <si>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</si>
  <si>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</si>
  <si>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</si>
  <si>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</si>
  <si>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</si>
  <si>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</si>
  <si>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</si>
  <si>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</si>
  <si>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4</t>
  </si>
  <si>
    <t>-961342896</t>
  </si>
  <si>
    <t>Vodorovné konstrukce</t>
  </si>
  <si>
    <t>R00000001</t>
  </si>
  <si>
    <t>Montáž ocelových kcí podlah pokrytých rošty</t>
  </si>
  <si>
    <t>734065277</t>
  </si>
  <si>
    <t>P</t>
  </si>
  <si>
    <t>Poznámka k položce:
pororošty lávky vč. schodišťových stupňů</t>
  </si>
  <si>
    <t>6</t>
  </si>
  <si>
    <t>Úpravy povrchů, podlahy a osazování výplní</t>
  </si>
  <si>
    <t>3</t>
  </si>
  <si>
    <t>628613112</t>
  </si>
  <si>
    <t>Oprava nátěru částí OK mostů včetně očištění 2x základní 2xvrchní syntetický nátěr přes 50 m2</t>
  </si>
  <si>
    <t>524121969</t>
  </si>
  <si>
    <t>629995101</t>
  </si>
  <si>
    <t>Očištění vnějších ploch tlakovou vodou</t>
  </si>
  <si>
    <t>83853649</t>
  </si>
  <si>
    <t>Poznámka k položce:
očištění ocelové konstrukce i mostních opěr od zamechování</t>
  </si>
  <si>
    <t>9</t>
  </si>
  <si>
    <t>Ostatní konstrukce a práce, bourání</t>
  </si>
  <si>
    <t>5</t>
  </si>
  <si>
    <t>985112113</t>
  </si>
  <si>
    <t>Odsekání degradovaného betonu stěn tl přes 30 do 50 mm</t>
  </si>
  <si>
    <t>-2023053499</t>
  </si>
  <si>
    <t>985112193</t>
  </si>
  <si>
    <t>Příplatek k odsekání degradovaného betonu za plochu do 10 m2 jednotlivě</t>
  </si>
  <si>
    <t>865984591</t>
  </si>
  <si>
    <t>7</t>
  </si>
  <si>
    <t>985121121</t>
  </si>
  <si>
    <t>Tryskání degradovaného betonu stěn a rubu kleneb vodou pod tlakem do 300 barů</t>
  </si>
  <si>
    <t>1372841577</t>
  </si>
  <si>
    <t>8</t>
  </si>
  <si>
    <t>985311115</t>
  </si>
  <si>
    <t>Reprofilace stěn cementovou sanační maltou tl přes 40 do 50 mm</t>
  </si>
  <si>
    <t>-1242110925</t>
  </si>
  <si>
    <t>985312192</t>
  </si>
  <si>
    <t>Příplatek ke stěrce pro vyrovnání betonových ploch za plochu do 10 m2 jednotlivě</t>
  </si>
  <si>
    <t>-524110225</t>
  </si>
  <si>
    <t>10</t>
  </si>
  <si>
    <t>985323111</t>
  </si>
  <si>
    <t>Spojovací můstek reprofilovaného betonu na cementové bázi tl 1 mm</t>
  </si>
  <si>
    <t>-1835475258</t>
  </si>
  <si>
    <t>997</t>
  </si>
  <si>
    <t>Přesun sutě</t>
  </si>
  <si>
    <t>11</t>
  </si>
  <si>
    <t>997002511</t>
  </si>
  <si>
    <t>Vodorovné přemístění suti a vybouraných hmot bez naložení ale se složením a urovnáním do 1 km</t>
  </si>
  <si>
    <t>t</t>
  </si>
  <si>
    <t>-760559251</t>
  </si>
  <si>
    <t>VV</t>
  </si>
  <si>
    <t>2*0,05 "2m2 tl.5cm odbourání"</t>
  </si>
  <si>
    <t>12</t>
  </si>
  <si>
    <t>997002519</t>
  </si>
  <si>
    <t>Příplatek ZKD 1 km přemístění suti a vybouraných hmot</t>
  </si>
  <si>
    <t>-1754193533</t>
  </si>
  <si>
    <t>0,1*10 "odvoz sutě do 10km"</t>
  </si>
  <si>
    <t>13</t>
  </si>
  <si>
    <t>997013601</t>
  </si>
  <si>
    <t>Poplatek za uložení na skládce (skládkovné) stavebního odpadu betonového kód odpadu 17 01 01</t>
  </si>
  <si>
    <t>-285599041</t>
  </si>
  <si>
    <t>0,1</t>
  </si>
  <si>
    <t>PSV</t>
  </si>
  <si>
    <t>Práce a dodávky PSV</t>
  </si>
  <si>
    <t>767</t>
  </si>
  <si>
    <t>Konstrukce zámečnické</t>
  </si>
  <si>
    <t>14</t>
  </si>
  <si>
    <t>767591801</t>
  </si>
  <si>
    <t>Demontáž podlah nebo podest z kompozitních pochůzných roštů</t>
  </si>
  <si>
    <t>16</t>
  </si>
  <si>
    <t>-748551043</t>
  </si>
  <si>
    <t>VRN</t>
  </si>
  <si>
    <t>Vedlejší rozpočtové náklady</t>
  </si>
  <si>
    <t>VRN6</t>
  </si>
  <si>
    <t>Územní vlivy</t>
  </si>
  <si>
    <t>15</t>
  </si>
  <si>
    <t>R00000002</t>
  </si>
  <si>
    <t>Práce na vodní hladinou</t>
  </si>
  <si>
    <t>…</t>
  </si>
  <si>
    <t>1024</t>
  </si>
  <si>
    <t>-1967271216</t>
  </si>
  <si>
    <t>VRN9</t>
  </si>
  <si>
    <t>Ostatní náklady</t>
  </si>
  <si>
    <t>R00000003</t>
  </si>
  <si>
    <t>Vypracování Plánu opatření pro případ havárie včetně schválení příslušnými orgány státní správy</t>
  </si>
  <si>
    <t>1828622247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</si>
</sst>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2:71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2:71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pans="2:71" s="1" customFormat="1" ht="36.95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18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29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29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2301LB-O1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Lužická Nisa, Machnín, oprava norné stěny, ř. km 21,896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7" t="str">
        <f>IF(AN8="","",AN8)</f>
        <v>2. 2. 2023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28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26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30</v>
      </c>
      <c r="AJ90" s="38"/>
      <c r="AK90" s="38"/>
      <c r="AL90" s="38"/>
      <c r="AM90" s="78" t="str">
        <f>IF(E20="","",E20)</f>
        <v>Povodí Labe, státní podnik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72</v>
      </c>
      <c r="BT94" s="115" t="s">
        <v>7</v>
      </c>
      <c r="BV94" s="115" t="s">
        <v>73</v>
      </c>
      <c r="BW94" s="115" t="s">
        <v>5</v>
      </c>
      <c r="BX94" s="115" t="s">
        <v>74</v>
      </c>
      <c r="CL94" s="115" t="s">
        <v>1</v>
      </c>
    </row>
    <row r="95" spans="1:90" s="7" customFormat="1" ht="24.75" customHeight="1">
      <c r="A95" s="116" t="s">
        <v>75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'2301LB-O1 - Lužická Nisa,...'!J28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76</v>
      </c>
      <c r="AR95" s="123"/>
      <c r="AS95" s="124">
        <v>0</v>
      </c>
      <c r="AT95" s="125">
        <f>ROUND(SUM(AV95:AW95),2)</f>
        <v>0</v>
      </c>
      <c r="AU95" s="126">
        <f>'2301LB-O1 - Lužická Nisa,...'!P123</f>
        <v>0</v>
      </c>
      <c r="AV95" s="125">
        <f>'2301LB-O1 - Lužická Nisa,...'!J31</f>
        <v>0</v>
      </c>
      <c r="AW95" s="125">
        <f>'2301LB-O1 - Lužická Nisa,...'!J32</f>
        <v>0</v>
      </c>
      <c r="AX95" s="125">
        <f>'2301LB-O1 - Lužická Nisa,...'!J33</f>
        <v>0</v>
      </c>
      <c r="AY95" s="125">
        <f>'2301LB-O1 - Lužická Nisa,...'!J34</f>
        <v>0</v>
      </c>
      <c r="AZ95" s="125">
        <f>'2301LB-O1 - Lužická Nisa,...'!F31</f>
        <v>0</v>
      </c>
      <c r="BA95" s="125">
        <f>'2301LB-O1 - Lužická Nisa,...'!F32</f>
        <v>0</v>
      </c>
      <c r="BB95" s="125">
        <f>'2301LB-O1 - Lužická Nisa,...'!F33</f>
        <v>0</v>
      </c>
      <c r="BC95" s="125">
        <f>'2301LB-O1 - Lužická Nisa,...'!F34</f>
        <v>0</v>
      </c>
      <c r="BD95" s="127">
        <f>'2301LB-O1 - Lužická Nisa,...'!F35</f>
        <v>0</v>
      </c>
      <c r="BE95" s="7"/>
      <c r="BT95" s="128" t="s">
        <v>77</v>
      </c>
      <c r="BU95" s="128" t="s">
        <v>78</v>
      </c>
      <c r="BV95" s="128" t="s">
        <v>73</v>
      </c>
      <c r="BW95" s="128" t="s">
        <v>5</v>
      </c>
      <c r="BX95" s="128" t="s">
        <v>74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01LB-O1 - Lužická Nisa,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8"/>
      <c r="AT3" s="15" t="s">
        <v>79</v>
      </c>
    </row>
    <row r="4" spans="2:46" s="1" customFormat="1" ht="24.95" customHeight="1">
      <c r="B4" s="18"/>
      <c r="D4" s="131" t="s">
        <v>80</v>
      </c>
      <c r="L4" s="18"/>
      <c r="M4" s="132" t="s">
        <v>9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33" t="s">
        <v>15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4" t="s">
        <v>16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3" t="s">
        <v>17</v>
      </c>
      <c r="E9" s="36"/>
      <c r="F9" s="135" t="s">
        <v>1</v>
      </c>
      <c r="G9" s="36"/>
      <c r="H9" s="36"/>
      <c r="I9" s="133" t="s">
        <v>18</v>
      </c>
      <c r="J9" s="135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3" t="s">
        <v>19</v>
      </c>
      <c r="E10" s="36"/>
      <c r="F10" s="135" t="s">
        <v>20</v>
      </c>
      <c r="G10" s="36"/>
      <c r="H10" s="36"/>
      <c r="I10" s="133" t="s">
        <v>21</v>
      </c>
      <c r="J10" s="136" t="str">
        <f>'Rekapitulace stavby'!AN8</f>
        <v>2. 2. 2023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23</v>
      </c>
      <c r="E12" s="36"/>
      <c r="F12" s="36"/>
      <c r="G12" s="36"/>
      <c r="H12" s="36"/>
      <c r="I12" s="133" t="s">
        <v>24</v>
      </c>
      <c r="J12" s="135" t="str">
        <f>IF('Rekapitulace stavby'!AN10="","",'Rekapitulace stavby'!AN10)</f>
        <v/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5" t="str">
        <f>IF('Rekapitulace stavby'!E11="","",'Rekapitulace stavby'!E11)</f>
        <v xml:space="preserve"> </v>
      </c>
      <c r="F13" s="36"/>
      <c r="G13" s="36"/>
      <c r="H13" s="36"/>
      <c r="I13" s="133" t="s">
        <v>25</v>
      </c>
      <c r="J13" s="135" t="str">
        <f>IF('Rekapitulace stavby'!AN11="","",'Rekapitulace stavby'!AN11)</f>
        <v/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3" t="s">
        <v>26</v>
      </c>
      <c r="E15" s="36"/>
      <c r="F15" s="36"/>
      <c r="G15" s="36"/>
      <c r="H15" s="36"/>
      <c r="I15" s="133" t="s">
        <v>24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5"/>
      <c r="G16" s="135"/>
      <c r="H16" s="135"/>
      <c r="I16" s="133" t="s">
        <v>25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3" t="s">
        <v>28</v>
      </c>
      <c r="E18" s="36"/>
      <c r="F18" s="36"/>
      <c r="G18" s="36"/>
      <c r="H18" s="36"/>
      <c r="I18" s="133" t="s">
        <v>24</v>
      </c>
      <c r="J18" s="135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5" t="str">
        <f>IF('Rekapitulace stavby'!E17="","",'Rekapitulace stavby'!E17)</f>
        <v xml:space="preserve"> </v>
      </c>
      <c r="F19" s="36"/>
      <c r="G19" s="36"/>
      <c r="H19" s="36"/>
      <c r="I19" s="133" t="s">
        <v>25</v>
      </c>
      <c r="J19" s="135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3" t="s">
        <v>30</v>
      </c>
      <c r="E21" s="36"/>
      <c r="F21" s="36"/>
      <c r="G21" s="36"/>
      <c r="H21" s="36"/>
      <c r="I21" s="133" t="s">
        <v>24</v>
      </c>
      <c r="J21" s="135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5" t="s">
        <v>31</v>
      </c>
      <c r="F22" s="36"/>
      <c r="G22" s="36"/>
      <c r="H22" s="36"/>
      <c r="I22" s="133" t="s">
        <v>25</v>
      </c>
      <c r="J22" s="135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3" t="s">
        <v>32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1"/>
      <c r="E27" s="141"/>
      <c r="F27" s="141"/>
      <c r="G27" s="141"/>
      <c r="H27" s="141"/>
      <c r="I27" s="141"/>
      <c r="J27" s="141"/>
      <c r="K27" s="141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2" t="s">
        <v>33</v>
      </c>
      <c r="E28" s="36"/>
      <c r="F28" s="36"/>
      <c r="G28" s="36"/>
      <c r="H28" s="36"/>
      <c r="I28" s="36"/>
      <c r="J28" s="143">
        <f>ROUND(J123,2)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4" t="s">
        <v>35</v>
      </c>
      <c r="G30" s="36"/>
      <c r="H30" s="36"/>
      <c r="I30" s="144" t="s">
        <v>34</v>
      </c>
      <c r="J30" s="144" t="s">
        <v>36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37</v>
      </c>
      <c r="E31" s="133" t="s">
        <v>38</v>
      </c>
      <c r="F31" s="146">
        <f>ROUND((SUM(BE123:BE155)),2)</f>
        <v>0</v>
      </c>
      <c r="G31" s="36"/>
      <c r="H31" s="36"/>
      <c r="I31" s="147">
        <v>0</v>
      </c>
      <c r="J31" s="146">
        <f>ROUND(((SUM(BE123:BE155))*I31),2)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3" t="s">
        <v>39</v>
      </c>
      <c r="F32" s="146">
        <f>ROUND((SUM(BF123:BF155)),2)</f>
        <v>0</v>
      </c>
      <c r="G32" s="36"/>
      <c r="H32" s="36"/>
      <c r="I32" s="147">
        <v>0</v>
      </c>
      <c r="J32" s="146">
        <f>ROUND(((SUM(BF123:BF155))*I32),2)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3" t="s">
        <v>40</v>
      </c>
      <c r="F33" s="146">
        <f>ROUND((SUM(BG123:BG155)),2)</f>
        <v>0</v>
      </c>
      <c r="G33" s="36"/>
      <c r="H33" s="36"/>
      <c r="I33" s="147">
        <v>0</v>
      </c>
      <c r="J33" s="146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41</v>
      </c>
      <c r="F34" s="146">
        <f>ROUND((SUM(BH123:BH155)),2)</f>
        <v>0</v>
      </c>
      <c r="G34" s="36"/>
      <c r="H34" s="36"/>
      <c r="I34" s="147">
        <v>0</v>
      </c>
      <c r="J34" s="146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3" t="s">
        <v>42</v>
      </c>
      <c r="F35" s="146">
        <f>ROUND((SUM(BI123:BI155)),2)</f>
        <v>0</v>
      </c>
      <c r="G35" s="36"/>
      <c r="H35" s="36"/>
      <c r="I35" s="147">
        <v>0</v>
      </c>
      <c r="J35" s="146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43</v>
      </c>
      <c r="E37" s="150"/>
      <c r="F37" s="150"/>
      <c r="G37" s="151" t="s">
        <v>44</v>
      </c>
      <c r="H37" s="152" t="s">
        <v>45</v>
      </c>
      <c r="I37" s="150"/>
      <c r="J37" s="153">
        <f>SUM(J28:J35)</f>
        <v>0</v>
      </c>
      <c r="K37" s="154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5" t="s">
        <v>46</v>
      </c>
      <c r="E50" s="156"/>
      <c r="F50" s="156"/>
      <c r="G50" s="155" t="s">
        <v>47</v>
      </c>
      <c r="H50" s="156"/>
      <c r="I50" s="156"/>
      <c r="J50" s="156"/>
      <c r="K50" s="156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7" t="s">
        <v>48</v>
      </c>
      <c r="E61" s="158"/>
      <c r="F61" s="159" t="s">
        <v>49</v>
      </c>
      <c r="G61" s="157" t="s">
        <v>48</v>
      </c>
      <c r="H61" s="158"/>
      <c r="I61" s="158"/>
      <c r="J61" s="160" t="s">
        <v>49</v>
      </c>
      <c r="K61" s="158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5" t="s">
        <v>50</v>
      </c>
      <c r="E65" s="161"/>
      <c r="F65" s="161"/>
      <c r="G65" s="155" t="s">
        <v>51</v>
      </c>
      <c r="H65" s="161"/>
      <c r="I65" s="161"/>
      <c r="J65" s="161"/>
      <c r="K65" s="16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7" t="s">
        <v>48</v>
      </c>
      <c r="E76" s="158"/>
      <c r="F76" s="159" t="s">
        <v>49</v>
      </c>
      <c r="G76" s="157" t="s">
        <v>48</v>
      </c>
      <c r="H76" s="158"/>
      <c r="I76" s="158"/>
      <c r="J76" s="160" t="s">
        <v>49</v>
      </c>
      <c r="K76" s="158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Lužická Nisa, Machnín, oprava norné stěny, ř. km 21,896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19</v>
      </c>
      <c r="D87" s="38"/>
      <c r="E87" s="38"/>
      <c r="F87" s="25" t="str">
        <f>F10</f>
        <v xml:space="preserve"> </v>
      </c>
      <c r="G87" s="38"/>
      <c r="H87" s="38"/>
      <c r="I87" s="30" t="s">
        <v>21</v>
      </c>
      <c r="J87" s="77" t="str">
        <f>IF(J10="","",J10)</f>
        <v>2. 2. 2023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23</v>
      </c>
      <c r="D89" s="38"/>
      <c r="E89" s="38"/>
      <c r="F89" s="25" t="str">
        <f>E13</f>
        <v xml:space="preserve"> </v>
      </c>
      <c r="G89" s="38"/>
      <c r="H89" s="38"/>
      <c r="I89" s="30" t="s">
        <v>28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5.65" customHeight="1">
      <c r="A90" s="36"/>
      <c r="B90" s="37"/>
      <c r="C90" s="30" t="s">
        <v>26</v>
      </c>
      <c r="D90" s="38"/>
      <c r="E90" s="38"/>
      <c r="F90" s="25" t="str">
        <f>IF(E16="","",E16)</f>
        <v>Vyplň údaj</v>
      </c>
      <c r="G90" s="38"/>
      <c r="H90" s="38"/>
      <c r="I90" s="30" t="s">
        <v>30</v>
      </c>
      <c r="J90" s="34" t="str">
        <f>E22</f>
        <v>Povodí Labe, státní podnik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6" t="s">
        <v>82</v>
      </c>
      <c r="D92" s="167"/>
      <c r="E92" s="167"/>
      <c r="F92" s="167"/>
      <c r="G92" s="167"/>
      <c r="H92" s="167"/>
      <c r="I92" s="167"/>
      <c r="J92" s="168" t="s">
        <v>83</v>
      </c>
      <c r="K92" s="167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69" t="s">
        <v>84</v>
      </c>
      <c r="D94" s="38"/>
      <c r="E94" s="38"/>
      <c r="F94" s="38"/>
      <c r="G94" s="38"/>
      <c r="H94" s="38"/>
      <c r="I94" s="38"/>
      <c r="J94" s="108">
        <f>J123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85</v>
      </c>
    </row>
    <row r="95" spans="1:31" s="9" customFormat="1" ht="24.95" customHeight="1">
      <c r="A95" s="9"/>
      <c r="B95" s="170"/>
      <c r="C95" s="171"/>
      <c r="D95" s="172" t="s">
        <v>86</v>
      </c>
      <c r="E95" s="173"/>
      <c r="F95" s="173"/>
      <c r="G95" s="173"/>
      <c r="H95" s="173"/>
      <c r="I95" s="173"/>
      <c r="J95" s="174">
        <f>J124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6"/>
      <c r="C96" s="177"/>
      <c r="D96" s="178" t="s">
        <v>87</v>
      </c>
      <c r="E96" s="179"/>
      <c r="F96" s="179"/>
      <c r="G96" s="179"/>
      <c r="H96" s="179"/>
      <c r="I96" s="179"/>
      <c r="J96" s="180">
        <f>J125</f>
        <v>0</v>
      </c>
      <c r="K96" s="177"/>
      <c r="L96" s="18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6"/>
      <c r="C97" s="177"/>
      <c r="D97" s="178" t="s">
        <v>88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6"/>
      <c r="C98" s="177"/>
      <c r="D98" s="178" t="s">
        <v>89</v>
      </c>
      <c r="E98" s="179"/>
      <c r="F98" s="179"/>
      <c r="G98" s="179"/>
      <c r="H98" s="179"/>
      <c r="I98" s="179"/>
      <c r="J98" s="180">
        <f>J130</f>
        <v>0</v>
      </c>
      <c r="K98" s="177"/>
      <c r="L98" s="18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6"/>
      <c r="C99" s="177"/>
      <c r="D99" s="178" t="s">
        <v>90</v>
      </c>
      <c r="E99" s="179"/>
      <c r="F99" s="179"/>
      <c r="G99" s="179"/>
      <c r="H99" s="179"/>
      <c r="I99" s="179"/>
      <c r="J99" s="180">
        <f>J134</f>
        <v>0</v>
      </c>
      <c r="K99" s="177"/>
      <c r="L99" s="18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6"/>
      <c r="C100" s="177"/>
      <c r="D100" s="178" t="s">
        <v>91</v>
      </c>
      <c r="E100" s="179"/>
      <c r="F100" s="179"/>
      <c r="G100" s="179"/>
      <c r="H100" s="179"/>
      <c r="I100" s="179"/>
      <c r="J100" s="180">
        <f>J141</f>
        <v>0</v>
      </c>
      <c r="K100" s="177"/>
      <c r="L100" s="18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0"/>
      <c r="C101" s="171"/>
      <c r="D101" s="172" t="s">
        <v>92</v>
      </c>
      <c r="E101" s="173"/>
      <c r="F101" s="173"/>
      <c r="G101" s="173"/>
      <c r="H101" s="173"/>
      <c r="I101" s="173"/>
      <c r="J101" s="174">
        <f>J148</f>
        <v>0</v>
      </c>
      <c r="K101" s="171"/>
      <c r="L101" s="17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6"/>
      <c r="C102" s="177"/>
      <c r="D102" s="178" t="s">
        <v>93</v>
      </c>
      <c r="E102" s="179"/>
      <c r="F102" s="179"/>
      <c r="G102" s="179"/>
      <c r="H102" s="179"/>
      <c r="I102" s="179"/>
      <c r="J102" s="180">
        <f>J149</f>
        <v>0</v>
      </c>
      <c r="K102" s="177"/>
      <c r="L102" s="18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0"/>
      <c r="C103" s="171"/>
      <c r="D103" s="172" t="s">
        <v>94</v>
      </c>
      <c r="E103" s="173"/>
      <c r="F103" s="173"/>
      <c r="G103" s="173"/>
      <c r="H103" s="173"/>
      <c r="I103" s="173"/>
      <c r="J103" s="174">
        <f>J151</f>
        <v>0</v>
      </c>
      <c r="K103" s="171"/>
      <c r="L103" s="17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6"/>
      <c r="C104" s="177"/>
      <c r="D104" s="178" t="s">
        <v>95</v>
      </c>
      <c r="E104" s="179"/>
      <c r="F104" s="179"/>
      <c r="G104" s="179"/>
      <c r="H104" s="179"/>
      <c r="I104" s="179"/>
      <c r="J104" s="180">
        <f>J152</f>
        <v>0</v>
      </c>
      <c r="K104" s="177"/>
      <c r="L104" s="18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6"/>
      <c r="C105" s="177"/>
      <c r="D105" s="178" t="s">
        <v>96</v>
      </c>
      <c r="E105" s="179"/>
      <c r="F105" s="179"/>
      <c r="G105" s="179"/>
      <c r="H105" s="179"/>
      <c r="I105" s="179"/>
      <c r="J105" s="180">
        <f>J154</f>
        <v>0</v>
      </c>
      <c r="K105" s="177"/>
      <c r="L105" s="18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97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15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E7</f>
        <v>Lužická Nisa, Machnín, oprava norné stěny, ř. km 21,896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19</v>
      </c>
      <c r="D117" s="38"/>
      <c r="E117" s="38"/>
      <c r="F117" s="25" t="str">
        <f>F10</f>
        <v xml:space="preserve"> </v>
      </c>
      <c r="G117" s="38"/>
      <c r="H117" s="38"/>
      <c r="I117" s="30" t="s">
        <v>21</v>
      </c>
      <c r="J117" s="77" t="str">
        <f>IF(J10="","",J10)</f>
        <v>2. 2. 2023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23</v>
      </c>
      <c r="D119" s="38"/>
      <c r="E119" s="38"/>
      <c r="F119" s="25" t="str">
        <f>E13</f>
        <v xml:space="preserve"> </v>
      </c>
      <c r="G119" s="38"/>
      <c r="H119" s="38"/>
      <c r="I119" s="30" t="s">
        <v>28</v>
      </c>
      <c r="J119" s="34" t="str">
        <f>E19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25.65" customHeight="1">
      <c r="A120" s="36"/>
      <c r="B120" s="37"/>
      <c r="C120" s="30" t="s">
        <v>26</v>
      </c>
      <c r="D120" s="38"/>
      <c r="E120" s="38"/>
      <c r="F120" s="25" t="str">
        <f>IF(E16="","",E16)</f>
        <v>Vyplň údaj</v>
      </c>
      <c r="G120" s="38"/>
      <c r="H120" s="38"/>
      <c r="I120" s="30" t="s">
        <v>30</v>
      </c>
      <c r="J120" s="34" t="str">
        <f>E22</f>
        <v>Povodí Labe, státní podnik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82"/>
      <c r="B122" s="183"/>
      <c r="C122" s="184" t="s">
        <v>98</v>
      </c>
      <c r="D122" s="185" t="s">
        <v>58</v>
      </c>
      <c r="E122" s="185" t="s">
        <v>54</v>
      </c>
      <c r="F122" s="185" t="s">
        <v>55</v>
      </c>
      <c r="G122" s="185" t="s">
        <v>99</v>
      </c>
      <c r="H122" s="185" t="s">
        <v>100</v>
      </c>
      <c r="I122" s="185" t="s">
        <v>101</v>
      </c>
      <c r="J122" s="186" t="s">
        <v>83</v>
      </c>
      <c r="K122" s="187" t="s">
        <v>102</v>
      </c>
      <c r="L122" s="188"/>
      <c r="M122" s="98" t="s">
        <v>1</v>
      </c>
      <c r="N122" s="99" t="s">
        <v>37</v>
      </c>
      <c r="O122" s="99" t="s">
        <v>103</v>
      </c>
      <c r="P122" s="99" t="s">
        <v>104</v>
      </c>
      <c r="Q122" s="99" t="s">
        <v>105</v>
      </c>
      <c r="R122" s="99" t="s">
        <v>106</v>
      </c>
      <c r="S122" s="99" t="s">
        <v>107</v>
      </c>
      <c r="T122" s="100" t="s">
        <v>108</v>
      </c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</row>
    <row r="123" spans="1:63" s="2" customFormat="1" ht="22.8" customHeight="1">
      <c r="A123" s="36"/>
      <c r="B123" s="37"/>
      <c r="C123" s="105" t="s">
        <v>109</v>
      </c>
      <c r="D123" s="38"/>
      <c r="E123" s="38"/>
      <c r="F123" s="38"/>
      <c r="G123" s="38"/>
      <c r="H123" s="38"/>
      <c r="I123" s="38"/>
      <c r="J123" s="189">
        <f>BK123</f>
        <v>0</v>
      </c>
      <c r="K123" s="38"/>
      <c r="L123" s="42"/>
      <c r="M123" s="101"/>
      <c r="N123" s="190"/>
      <c r="O123" s="102"/>
      <c r="P123" s="191">
        <f>P124+P148+P151</f>
        <v>0</v>
      </c>
      <c r="Q123" s="102"/>
      <c r="R123" s="191">
        <f>R124+R148+R151</f>
        <v>0.3597100000000001</v>
      </c>
      <c r="S123" s="102"/>
      <c r="T123" s="192">
        <f>T124+T148+T151</f>
        <v>1.365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72</v>
      </c>
      <c r="AU123" s="15" t="s">
        <v>85</v>
      </c>
      <c r="BK123" s="193">
        <f>BK124+BK148+BK151</f>
        <v>0</v>
      </c>
    </row>
    <row r="124" spans="1:63" s="12" customFormat="1" ht="25.9" customHeight="1">
      <c r="A124" s="12"/>
      <c r="B124" s="194"/>
      <c r="C124" s="195"/>
      <c r="D124" s="196" t="s">
        <v>72</v>
      </c>
      <c r="E124" s="197" t="s">
        <v>110</v>
      </c>
      <c r="F124" s="197" t="s">
        <v>111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P125+P127+P130+P134+P141</f>
        <v>0</v>
      </c>
      <c r="Q124" s="202"/>
      <c r="R124" s="203">
        <f>R125+R127+R130+R134+R141</f>
        <v>0.3597100000000001</v>
      </c>
      <c r="S124" s="202"/>
      <c r="T124" s="204">
        <f>T125+T127+T130+T134+T141</f>
        <v>0.525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5" t="s">
        <v>77</v>
      </c>
      <c r="AT124" s="206" t="s">
        <v>72</v>
      </c>
      <c r="AU124" s="206" t="s">
        <v>7</v>
      </c>
      <c r="AY124" s="205" t="s">
        <v>112</v>
      </c>
      <c r="BK124" s="207">
        <f>BK125+BK127+BK130+BK134+BK141</f>
        <v>0</v>
      </c>
    </row>
    <row r="125" spans="1:63" s="12" customFormat="1" ht="22.8" customHeight="1">
      <c r="A125" s="12"/>
      <c r="B125" s="194"/>
      <c r="C125" s="195"/>
      <c r="D125" s="196" t="s">
        <v>72</v>
      </c>
      <c r="E125" s="208" t="s">
        <v>77</v>
      </c>
      <c r="F125" s="208" t="s">
        <v>113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P126</f>
        <v>0</v>
      </c>
      <c r="Q125" s="202"/>
      <c r="R125" s="203">
        <f>R126</f>
        <v>0</v>
      </c>
      <c r="S125" s="202"/>
      <c r="T125" s="20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5" t="s">
        <v>77</v>
      </c>
      <c r="AT125" s="206" t="s">
        <v>72</v>
      </c>
      <c r="AU125" s="206" t="s">
        <v>77</v>
      </c>
      <c r="AY125" s="205" t="s">
        <v>112</v>
      </c>
      <c r="BK125" s="207">
        <f>BK126</f>
        <v>0</v>
      </c>
    </row>
    <row r="126" spans="1:65" s="2" customFormat="1" ht="21.75" customHeight="1">
      <c r="A126" s="36"/>
      <c r="B126" s="37"/>
      <c r="C126" s="210" t="s">
        <v>77</v>
      </c>
      <c r="D126" s="210" t="s">
        <v>114</v>
      </c>
      <c r="E126" s="211" t="s">
        <v>115</v>
      </c>
      <c r="F126" s="212" t="s">
        <v>116</v>
      </c>
      <c r="G126" s="213" t="s">
        <v>117</v>
      </c>
      <c r="H126" s="214">
        <v>5</v>
      </c>
      <c r="I126" s="215"/>
      <c r="J126" s="216">
        <f>ROUND(I126*H126,2)</f>
        <v>0</v>
      </c>
      <c r="K126" s="217"/>
      <c r="L126" s="42"/>
      <c r="M126" s="218" t="s">
        <v>1</v>
      </c>
      <c r="N126" s="219" t="s">
        <v>38</v>
      </c>
      <c r="O126" s="89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2" t="s">
        <v>118</v>
      </c>
      <c r="AT126" s="222" t="s">
        <v>114</v>
      </c>
      <c r="AU126" s="222" t="s">
        <v>79</v>
      </c>
      <c r="AY126" s="15" t="s">
        <v>112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5" t="s">
        <v>77</v>
      </c>
      <c r="BK126" s="223">
        <f>ROUND(I126*H126,2)</f>
        <v>0</v>
      </c>
      <c r="BL126" s="15" t="s">
        <v>118</v>
      </c>
      <c r="BM126" s="222" t="s">
        <v>119</v>
      </c>
    </row>
    <row r="127" spans="1:63" s="12" customFormat="1" ht="22.8" customHeight="1">
      <c r="A127" s="12"/>
      <c r="B127" s="194"/>
      <c r="C127" s="195"/>
      <c r="D127" s="196" t="s">
        <v>72</v>
      </c>
      <c r="E127" s="208" t="s">
        <v>118</v>
      </c>
      <c r="F127" s="208" t="s">
        <v>120</v>
      </c>
      <c r="G127" s="195"/>
      <c r="H127" s="195"/>
      <c r="I127" s="198"/>
      <c r="J127" s="209">
        <f>BK127</f>
        <v>0</v>
      </c>
      <c r="K127" s="195"/>
      <c r="L127" s="200"/>
      <c r="M127" s="201"/>
      <c r="N127" s="202"/>
      <c r="O127" s="202"/>
      <c r="P127" s="203">
        <f>SUM(P128:P129)</f>
        <v>0</v>
      </c>
      <c r="Q127" s="202"/>
      <c r="R127" s="203">
        <f>SUM(R128:R129)</f>
        <v>0</v>
      </c>
      <c r="S127" s="202"/>
      <c r="T127" s="204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5" t="s">
        <v>77</v>
      </c>
      <c r="AT127" s="206" t="s">
        <v>72</v>
      </c>
      <c r="AU127" s="206" t="s">
        <v>77</v>
      </c>
      <c r="AY127" s="205" t="s">
        <v>112</v>
      </c>
      <c r="BK127" s="207">
        <f>SUM(BK128:BK129)</f>
        <v>0</v>
      </c>
    </row>
    <row r="128" spans="1:65" s="2" customFormat="1" ht="16.5" customHeight="1">
      <c r="A128" s="36"/>
      <c r="B128" s="37"/>
      <c r="C128" s="210" t="s">
        <v>79</v>
      </c>
      <c r="D128" s="210" t="s">
        <v>114</v>
      </c>
      <c r="E128" s="211" t="s">
        <v>121</v>
      </c>
      <c r="F128" s="212" t="s">
        <v>122</v>
      </c>
      <c r="G128" s="213" t="s">
        <v>117</v>
      </c>
      <c r="H128" s="214">
        <v>21</v>
      </c>
      <c r="I128" s="215"/>
      <c r="J128" s="216">
        <f>ROUND(I128*H128,2)</f>
        <v>0</v>
      </c>
      <c r="K128" s="217"/>
      <c r="L128" s="42"/>
      <c r="M128" s="218" t="s">
        <v>1</v>
      </c>
      <c r="N128" s="219" t="s">
        <v>38</v>
      </c>
      <c r="O128" s="89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2" t="s">
        <v>118</v>
      </c>
      <c r="AT128" s="222" t="s">
        <v>114</v>
      </c>
      <c r="AU128" s="222" t="s">
        <v>79</v>
      </c>
      <c r="AY128" s="15" t="s">
        <v>112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5" t="s">
        <v>77</v>
      </c>
      <c r="BK128" s="223">
        <f>ROUND(I128*H128,2)</f>
        <v>0</v>
      </c>
      <c r="BL128" s="15" t="s">
        <v>118</v>
      </c>
      <c r="BM128" s="222" t="s">
        <v>123</v>
      </c>
    </row>
    <row r="129" spans="1:47" s="2" customFormat="1" ht="12">
      <c r="A129" s="36"/>
      <c r="B129" s="37"/>
      <c r="C129" s="38"/>
      <c r="D129" s="224" t="s">
        <v>124</v>
      </c>
      <c r="E129" s="38"/>
      <c r="F129" s="225" t="s">
        <v>125</v>
      </c>
      <c r="G129" s="38"/>
      <c r="H129" s="38"/>
      <c r="I129" s="226"/>
      <c r="J129" s="38"/>
      <c r="K129" s="38"/>
      <c r="L129" s="42"/>
      <c r="M129" s="227"/>
      <c r="N129" s="228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124</v>
      </c>
      <c r="AU129" s="15" t="s">
        <v>79</v>
      </c>
    </row>
    <row r="130" spans="1:63" s="12" customFormat="1" ht="22.8" customHeight="1">
      <c r="A130" s="12"/>
      <c r="B130" s="194"/>
      <c r="C130" s="195"/>
      <c r="D130" s="196" t="s">
        <v>72</v>
      </c>
      <c r="E130" s="208" t="s">
        <v>126</v>
      </c>
      <c r="F130" s="208" t="s">
        <v>127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SUM(P131:P133)</f>
        <v>0</v>
      </c>
      <c r="Q130" s="202"/>
      <c r="R130" s="203">
        <f>SUM(R131:R133)</f>
        <v>0.0532</v>
      </c>
      <c r="S130" s="202"/>
      <c r="T130" s="204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5" t="s">
        <v>77</v>
      </c>
      <c r="AT130" s="206" t="s">
        <v>72</v>
      </c>
      <c r="AU130" s="206" t="s">
        <v>77</v>
      </c>
      <c r="AY130" s="205" t="s">
        <v>112</v>
      </c>
      <c r="BK130" s="207">
        <f>SUM(BK131:BK133)</f>
        <v>0</v>
      </c>
    </row>
    <row r="131" spans="1:65" s="2" customFormat="1" ht="24.15" customHeight="1">
      <c r="A131" s="36"/>
      <c r="B131" s="37"/>
      <c r="C131" s="210" t="s">
        <v>128</v>
      </c>
      <c r="D131" s="210" t="s">
        <v>114</v>
      </c>
      <c r="E131" s="211" t="s">
        <v>129</v>
      </c>
      <c r="F131" s="212" t="s">
        <v>130</v>
      </c>
      <c r="G131" s="213" t="s">
        <v>117</v>
      </c>
      <c r="H131" s="214">
        <v>95</v>
      </c>
      <c r="I131" s="215"/>
      <c r="J131" s="216">
        <f>ROUND(I131*H131,2)</f>
        <v>0</v>
      </c>
      <c r="K131" s="217"/>
      <c r="L131" s="42"/>
      <c r="M131" s="218" t="s">
        <v>1</v>
      </c>
      <c r="N131" s="219" t="s">
        <v>38</v>
      </c>
      <c r="O131" s="89"/>
      <c r="P131" s="220">
        <f>O131*H131</f>
        <v>0</v>
      </c>
      <c r="Q131" s="220">
        <v>0.00056</v>
      </c>
      <c r="R131" s="220">
        <f>Q131*H131</f>
        <v>0.0532</v>
      </c>
      <c r="S131" s="220">
        <v>0</v>
      </c>
      <c r="T131" s="22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2" t="s">
        <v>118</v>
      </c>
      <c r="AT131" s="222" t="s">
        <v>114</v>
      </c>
      <c r="AU131" s="222" t="s">
        <v>79</v>
      </c>
      <c r="AY131" s="15" t="s">
        <v>112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5" t="s">
        <v>77</v>
      </c>
      <c r="BK131" s="223">
        <f>ROUND(I131*H131,2)</f>
        <v>0</v>
      </c>
      <c r="BL131" s="15" t="s">
        <v>118</v>
      </c>
      <c r="BM131" s="222" t="s">
        <v>131</v>
      </c>
    </row>
    <row r="132" spans="1:65" s="2" customFormat="1" ht="16.5" customHeight="1">
      <c r="A132" s="36"/>
      <c r="B132" s="37"/>
      <c r="C132" s="210" t="s">
        <v>118</v>
      </c>
      <c r="D132" s="210" t="s">
        <v>114</v>
      </c>
      <c r="E132" s="211" t="s">
        <v>132</v>
      </c>
      <c r="F132" s="212" t="s">
        <v>133</v>
      </c>
      <c r="G132" s="213" t="s">
        <v>117</v>
      </c>
      <c r="H132" s="214">
        <v>95</v>
      </c>
      <c r="I132" s="215"/>
      <c r="J132" s="216">
        <f>ROUND(I132*H132,2)</f>
        <v>0</v>
      </c>
      <c r="K132" s="217"/>
      <c r="L132" s="42"/>
      <c r="M132" s="218" t="s">
        <v>1</v>
      </c>
      <c r="N132" s="219" t="s">
        <v>38</v>
      </c>
      <c r="O132" s="89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2" t="s">
        <v>118</v>
      </c>
      <c r="AT132" s="222" t="s">
        <v>114</v>
      </c>
      <c r="AU132" s="222" t="s">
        <v>79</v>
      </c>
      <c r="AY132" s="15" t="s">
        <v>112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5" t="s">
        <v>77</v>
      </c>
      <c r="BK132" s="223">
        <f>ROUND(I132*H132,2)</f>
        <v>0</v>
      </c>
      <c r="BL132" s="15" t="s">
        <v>118</v>
      </c>
      <c r="BM132" s="222" t="s">
        <v>134</v>
      </c>
    </row>
    <row r="133" spans="1:47" s="2" customFormat="1" ht="12">
      <c r="A133" s="36"/>
      <c r="B133" s="37"/>
      <c r="C133" s="38"/>
      <c r="D133" s="224" t="s">
        <v>124</v>
      </c>
      <c r="E133" s="38"/>
      <c r="F133" s="225" t="s">
        <v>135</v>
      </c>
      <c r="G133" s="38"/>
      <c r="H133" s="38"/>
      <c r="I133" s="226"/>
      <c r="J133" s="38"/>
      <c r="K133" s="38"/>
      <c r="L133" s="42"/>
      <c r="M133" s="227"/>
      <c r="N133" s="228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124</v>
      </c>
      <c r="AU133" s="15" t="s">
        <v>79</v>
      </c>
    </row>
    <row r="134" spans="1:63" s="12" customFormat="1" ht="22.8" customHeight="1">
      <c r="A134" s="12"/>
      <c r="B134" s="194"/>
      <c r="C134" s="195"/>
      <c r="D134" s="196" t="s">
        <v>72</v>
      </c>
      <c r="E134" s="208" t="s">
        <v>136</v>
      </c>
      <c r="F134" s="208" t="s">
        <v>137</v>
      </c>
      <c r="G134" s="195"/>
      <c r="H134" s="195"/>
      <c r="I134" s="198"/>
      <c r="J134" s="209">
        <f>BK134</f>
        <v>0</v>
      </c>
      <c r="K134" s="195"/>
      <c r="L134" s="200"/>
      <c r="M134" s="201"/>
      <c r="N134" s="202"/>
      <c r="O134" s="202"/>
      <c r="P134" s="203">
        <f>SUM(P135:P140)</f>
        <v>0</v>
      </c>
      <c r="Q134" s="202"/>
      <c r="R134" s="203">
        <f>SUM(R135:R140)</f>
        <v>0.30651000000000006</v>
      </c>
      <c r="S134" s="202"/>
      <c r="T134" s="204">
        <f>SUM(T135:T140)</f>
        <v>0.525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5" t="s">
        <v>77</v>
      </c>
      <c r="AT134" s="206" t="s">
        <v>72</v>
      </c>
      <c r="AU134" s="206" t="s">
        <v>77</v>
      </c>
      <c r="AY134" s="205" t="s">
        <v>112</v>
      </c>
      <c r="BK134" s="207">
        <f>SUM(BK135:BK140)</f>
        <v>0</v>
      </c>
    </row>
    <row r="135" spans="1:65" s="2" customFormat="1" ht="24.15" customHeight="1">
      <c r="A135" s="36"/>
      <c r="B135" s="37"/>
      <c r="C135" s="210" t="s">
        <v>138</v>
      </c>
      <c r="D135" s="210" t="s">
        <v>114</v>
      </c>
      <c r="E135" s="211" t="s">
        <v>139</v>
      </c>
      <c r="F135" s="212" t="s">
        <v>140</v>
      </c>
      <c r="G135" s="213" t="s">
        <v>117</v>
      </c>
      <c r="H135" s="214">
        <v>3</v>
      </c>
      <c r="I135" s="215"/>
      <c r="J135" s="216">
        <f>ROUND(I135*H135,2)</f>
        <v>0</v>
      </c>
      <c r="K135" s="217"/>
      <c r="L135" s="42"/>
      <c r="M135" s="218" t="s">
        <v>1</v>
      </c>
      <c r="N135" s="219" t="s">
        <v>38</v>
      </c>
      <c r="O135" s="89"/>
      <c r="P135" s="220">
        <f>O135*H135</f>
        <v>0</v>
      </c>
      <c r="Q135" s="220">
        <v>0</v>
      </c>
      <c r="R135" s="220">
        <f>Q135*H135</f>
        <v>0</v>
      </c>
      <c r="S135" s="220">
        <v>0.11</v>
      </c>
      <c r="T135" s="221">
        <f>S135*H135</f>
        <v>0.33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2" t="s">
        <v>118</v>
      </c>
      <c r="AT135" s="222" t="s">
        <v>114</v>
      </c>
      <c r="AU135" s="222" t="s">
        <v>79</v>
      </c>
      <c r="AY135" s="15" t="s">
        <v>112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5" t="s">
        <v>77</v>
      </c>
      <c r="BK135" s="223">
        <f>ROUND(I135*H135,2)</f>
        <v>0</v>
      </c>
      <c r="BL135" s="15" t="s">
        <v>118</v>
      </c>
      <c r="BM135" s="222" t="s">
        <v>141</v>
      </c>
    </row>
    <row r="136" spans="1:65" s="2" customFormat="1" ht="24.15" customHeight="1">
      <c r="A136" s="36"/>
      <c r="B136" s="37"/>
      <c r="C136" s="210" t="s">
        <v>126</v>
      </c>
      <c r="D136" s="210" t="s">
        <v>114</v>
      </c>
      <c r="E136" s="211" t="s">
        <v>142</v>
      </c>
      <c r="F136" s="212" t="s">
        <v>143</v>
      </c>
      <c r="G136" s="213" t="s">
        <v>117</v>
      </c>
      <c r="H136" s="214">
        <v>3</v>
      </c>
      <c r="I136" s="215"/>
      <c r="J136" s="216">
        <f>ROUND(I136*H136,2)</f>
        <v>0</v>
      </c>
      <c r="K136" s="217"/>
      <c r="L136" s="42"/>
      <c r="M136" s="218" t="s">
        <v>1</v>
      </c>
      <c r="N136" s="219" t="s">
        <v>38</v>
      </c>
      <c r="O136" s="89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2" t="s">
        <v>118</v>
      </c>
      <c r="AT136" s="222" t="s">
        <v>114</v>
      </c>
      <c r="AU136" s="222" t="s">
        <v>79</v>
      </c>
      <c r="AY136" s="15" t="s">
        <v>112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5" t="s">
        <v>77</v>
      </c>
      <c r="BK136" s="223">
        <f>ROUND(I136*H136,2)</f>
        <v>0</v>
      </c>
      <c r="BL136" s="15" t="s">
        <v>118</v>
      </c>
      <c r="BM136" s="222" t="s">
        <v>144</v>
      </c>
    </row>
    <row r="137" spans="1:65" s="2" customFormat="1" ht="24.15" customHeight="1">
      <c r="A137" s="36"/>
      <c r="B137" s="37"/>
      <c r="C137" s="210" t="s">
        <v>145</v>
      </c>
      <c r="D137" s="210" t="s">
        <v>114</v>
      </c>
      <c r="E137" s="211" t="s">
        <v>146</v>
      </c>
      <c r="F137" s="212" t="s">
        <v>147</v>
      </c>
      <c r="G137" s="213" t="s">
        <v>117</v>
      </c>
      <c r="H137" s="214">
        <v>3</v>
      </c>
      <c r="I137" s="215"/>
      <c r="J137" s="216">
        <f>ROUND(I137*H137,2)</f>
        <v>0</v>
      </c>
      <c r="K137" s="217"/>
      <c r="L137" s="42"/>
      <c r="M137" s="218" t="s">
        <v>1</v>
      </c>
      <c r="N137" s="219" t="s">
        <v>38</v>
      </c>
      <c r="O137" s="89"/>
      <c r="P137" s="220">
        <f>O137*H137</f>
        <v>0</v>
      </c>
      <c r="Q137" s="220">
        <v>0</v>
      </c>
      <c r="R137" s="220">
        <f>Q137*H137</f>
        <v>0</v>
      </c>
      <c r="S137" s="220">
        <v>0.065</v>
      </c>
      <c r="T137" s="221">
        <f>S137*H137</f>
        <v>0.195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2" t="s">
        <v>118</v>
      </c>
      <c r="AT137" s="222" t="s">
        <v>114</v>
      </c>
      <c r="AU137" s="222" t="s">
        <v>79</v>
      </c>
      <c r="AY137" s="15" t="s">
        <v>112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5" t="s">
        <v>77</v>
      </c>
      <c r="BK137" s="223">
        <f>ROUND(I137*H137,2)</f>
        <v>0</v>
      </c>
      <c r="BL137" s="15" t="s">
        <v>118</v>
      </c>
      <c r="BM137" s="222" t="s">
        <v>148</v>
      </c>
    </row>
    <row r="138" spans="1:65" s="2" customFormat="1" ht="24.15" customHeight="1">
      <c r="A138" s="36"/>
      <c r="B138" s="37"/>
      <c r="C138" s="210" t="s">
        <v>149</v>
      </c>
      <c r="D138" s="210" t="s">
        <v>114</v>
      </c>
      <c r="E138" s="211" t="s">
        <v>150</v>
      </c>
      <c r="F138" s="212" t="s">
        <v>151</v>
      </c>
      <c r="G138" s="213" t="s">
        <v>117</v>
      </c>
      <c r="H138" s="214">
        <v>3</v>
      </c>
      <c r="I138" s="215"/>
      <c r="J138" s="216">
        <f>ROUND(I138*H138,2)</f>
        <v>0</v>
      </c>
      <c r="K138" s="217"/>
      <c r="L138" s="42"/>
      <c r="M138" s="218" t="s">
        <v>1</v>
      </c>
      <c r="N138" s="219" t="s">
        <v>38</v>
      </c>
      <c r="O138" s="89"/>
      <c r="P138" s="220">
        <f>O138*H138</f>
        <v>0</v>
      </c>
      <c r="Q138" s="220">
        <v>0.10007</v>
      </c>
      <c r="R138" s="220">
        <f>Q138*H138</f>
        <v>0.30021000000000003</v>
      </c>
      <c r="S138" s="220">
        <v>0</v>
      </c>
      <c r="T138" s="22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2" t="s">
        <v>118</v>
      </c>
      <c r="AT138" s="222" t="s">
        <v>114</v>
      </c>
      <c r="AU138" s="222" t="s">
        <v>79</v>
      </c>
      <c r="AY138" s="15" t="s">
        <v>112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5" t="s">
        <v>77</v>
      </c>
      <c r="BK138" s="223">
        <f>ROUND(I138*H138,2)</f>
        <v>0</v>
      </c>
      <c r="BL138" s="15" t="s">
        <v>118</v>
      </c>
      <c r="BM138" s="222" t="s">
        <v>152</v>
      </c>
    </row>
    <row r="139" spans="1:65" s="2" customFormat="1" ht="24.15" customHeight="1">
      <c r="A139" s="36"/>
      <c r="B139" s="37"/>
      <c r="C139" s="210" t="s">
        <v>136</v>
      </c>
      <c r="D139" s="210" t="s">
        <v>114</v>
      </c>
      <c r="E139" s="211" t="s">
        <v>153</v>
      </c>
      <c r="F139" s="212" t="s">
        <v>154</v>
      </c>
      <c r="G139" s="213" t="s">
        <v>117</v>
      </c>
      <c r="H139" s="214">
        <v>3</v>
      </c>
      <c r="I139" s="215"/>
      <c r="J139" s="216">
        <f>ROUND(I139*H139,2)</f>
        <v>0</v>
      </c>
      <c r="K139" s="217"/>
      <c r="L139" s="42"/>
      <c r="M139" s="218" t="s">
        <v>1</v>
      </c>
      <c r="N139" s="219" t="s">
        <v>38</v>
      </c>
      <c r="O139" s="89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2" t="s">
        <v>118</v>
      </c>
      <c r="AT139" s="222" t="s">
        <v>114</v>
      </c>
      <c r="AU139" s="222" t="s">
        <v>79</v>
      </c>
      <c r="AY139" s="15" t="s">
        <v>112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5" t="s">
        <v>77</v>
      </c>
      <c r="BK139" s="223">
        <f>ROUND(I139*H139,2)</f>
        <v>0</v>
      </c>
      <c r="BL139" s="15" t="s">
        <v>118</v>
      </c>
      <c r="BM139" s="222" t="s">
        <v>155</v>
      </c>
    </row>
    <row r="140" spans="1:65" s="2" customFormat="1" ht="24.15" customHeight="1">
      <c r="A140" s="36"/>
      <c r="B140" s="37"/>
      <c r="C140" s="210" t="s">
        <v>156</v>
      </c>
      <c r="D140" s="210" t="s">
        <v>114</v>
      </c>
      <c r="E140" s="211" t="s">
        <v>157</v>
      </c>
      <c r="F140" s="212" t="s">
        <v>158</v>
      </c>
      <c r="G140" s="213" t="s">
        <v>117</v>
      </c>
      <c r="H140" s="214">
        <v>3</v>
      </c>
      <c r="I140" s="215"/>
      <c r="J140" s="216">
        <f>ROUND(I140*H140,2)</f>
        <v>0</v>
      </c>
      <c r="K140" s="217"/>
      <c r="L140" s="42"/>
      <c r="M140" s="218" t="s">
        <v>1</v>
      </c>
      <c r="N140" s="219" t="s">
        <v>38</v>
      </c>
      <c r="O140" s="89"/>
      <c r="P140" s="220">
        <f>O140*H140</f>
        <v>0</v>
      </c>
      <c r="Q140" s="220">
        <v>0.0021</v>
      </c>
      <c r="R140" s="220">
        <f>Q140*H140</f>
        <v>0.0063</v>
      </c>
      <c r="S140" s="220">
        <v>0</v>
      </c>
      <c r="T140" s="22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2" t="s">
        <v>118</v>
      </c>
      <c r="AT140" s="222" t="s">
        <v>114</v>
      </c>
      <c r="AU140" s="222" t="s">
        <v>79</v>
      </c>
      <c r="AY140" s="15" t="s">
        <v>112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5" t="s">
        <v>77</v>
      </c>
      <c r="BK140" s="223">
        <f>ROUND(I140*H140,2)</f>
        <v>0</v>
      </c>
      <c r="BL140" s="15" t="s">
        <v>118</v>
      </c>
      <c r="BM140" s="222" t="s">
        <v>159</v>
      </c>
    </row>
    <row r="141" spans="1:63" s="12" customFormat="1" ht="22.8" customHeight="1">
      <c r="A141" s="12"/>
      <c r="B141" s="194"/>
      <c r="C141" s="195"/>
      <c r="D141" s="196" t="s">
        <v>72</v>
      </c>
      <c r="E141" s="208" t="s">
        <v>160</v>
      </c>
      <c r="F141" s="208" t="s">
        <v>161</v>
      </c>
      <c r="G141" s="195"/>
      <c r="H141" s="195"/>
      <c r="I141" s="198"/>
      <c r="J141" s="209">
        <f>BK141</f>
        <v>0</v>
      </c>
      <c r="K141" s="195"/>
      <c r="L141" s="200"/>
      <c r="M141" s="201"/>
      <c r="N141" s="202"/>
      <c r="O141" s="202"/>
      <c r="P141" s="203">
        <f>SUM(P142:P147)</f>
        <v>0</v>
      </c>
      <c r="Q141" s="202"/>
      <c r="R141" s="203">
        <f>SUM(R142:R147)</f>
        <v>0</v>
      </c>
      <c r="S141" s="202"/>
      <c r="T141" s="204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5" t="s">
        <v>77</v>
      </c>
      <c r="AT141" s="206" t="s">
        <v>72</v>
      </c>
      <c r="AU141" s="206" t="s">
        <v>77</v>
      </c>
      <c r="AY141" s="205" t="s">
        <v>112</v>
      </c>
      <c r="BK141" s="207">
        <f>SUM(BK142:BK147)</f>
        <v>0</v>
      </c>
    </row>
    <row r="142" spans="1:65" s="2" customFormat="1" ht="33" customHeight="1">
      <c r="A142" s="36"/>
      <c r="B142" s="37"/>
      <c r="C142" s="210" t="s">
        <v>162</v>
      </c>
      <c r="D142" s="210" t="s">
        <v>114</v>
      </c>
      <c r="E142" s="211" t="s">
        <v>163</v>
      </c>
      <c r="F142" s="212" t="s">
        <v>164</v>
      </c>
      <c r="G142" s="213" t="s">
        <v>165</v>
      </c>
      <c r="H142" s="214">
        <v>0.1</v>
      </c>
      <c r="I142" s="215"/>
      <c r="J142" s="216">
        <f>ROUND(I142*H142,2)</f>
        <v>0</v>
      </c>
      <c r="K142" s="217"/>
      <c r="L142" s="42"/>
      <c r="M142" s="218" t="s">
        <v>1</v>
      </c>
      <c r="N142" s="219" t="s">
        <v>38</v>
      </c>
      <c r="O142" s="89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2" t="s">
        <v>118</v>
      </c>
      <c r="AT142" s="222" t="s">
        <v>114</v>
      </c>
      <c r="AU142" s="222" t="s">
        <v>79</v>
      </c>
      <c r="AY142" s="15" t="s">
        <v>112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5" t="s">
        <v>77</v>
      </c>
      <c r="BK142" s="223">
        <f>ROUND(I142*H142,2)</f>
        <v>0</v>
      </c>
      <c r="BL142" s="15" t="s">
        <v>118</v>
      </c>
      <c r="BM142" s="222" t="s">
        <v>166</v>
      </c>
    </row>
    <row r="143" spans="1:51" s="13" customFormat="1" ht="12">
      <c r="A143" s="13"/>
      <c r="B143" s="229"/>
      <c r="C143" s="230"/>
      <c r="D143" s="224" t="s">
        <v>167</v>
      </c>
      <c r="E143" s="231" t="s">
        <v>1</v>
      </c>
      <c r="F143" s="232" t="s">
        <v>168</v>
      </c>
      <c r="G143" s="230"/>
      <c r="H143" s="233">
        <v>0.1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167</v>
      </c>
      <c r="AU143" s="239" t="s">
        <v>79</v>
      </c>
      <c r="AV143" s="13" t="s">
        <v>79</v>
      </c>
      <c r="AW143" s="13" t="s">
        <v>29</v>
      </c>
      <c r="AX143" s="13" t="s">
        <v>77</v>
      </c>
      <c r="AY143" s="239" t="s">
        <v>112</v>
      </c>
    </row>
    <row r="144" spans="1:65" s="2" customFormat="1" ht="21.75" customHeight="1">
      <c r="A144" s="36"/>
      <c r="B144" s="37"/>
      <c r="C144" s="210" t="s">
        <v>169</v>
      </c>
      <c r="D144" s="210" t="s">
        <v>114</v>
      </c>
      <c r="E144" s="211" t="s">
        <v>170</v>
      </c>
      <c r="F144" s="212" t="s">
        <v>171</v>
      </c>
      <c r="G144" s="213" t="s">
        <v>165</v>
      </c>
      <c r="H144" s="214">
        <v>1</v>
      </c>
      <c r="I144" s="215"/>
      <c r="J144" s="216">
        <f>ROUND(I144*H144,2)</f>
        <v>0</v>
      </c>
      <c r="K144" s="217"/>
      <c r="L144" s="42"/>
      <c r="M144" s="218" t="s">
        <v>1</v>
      </c>
      <c r="N144" s="219" t="s">
        <v>38</v>
      </c>
      <c r="O144" s="89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2" t="s">
        <v>118</v>
      </c>
      <c r="AT144" s="222" t="s">
        <v>114</v>
      </c>
      <c r="AU144" s="222" t="s">
        <v>79</v>
      </c>
      <c r="AY144" s="15" t="s">
        <v>112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5" t="s">
        <v>77</v>
      </c>
      <c r="BK144" s="223">
        <f>ROUND(I144*H144,2)</f>
        <v>0</v>
      </c>
      <c r="BL144" s="15" t="s">
        <v>118</v>
      </c>
      <c r="BM144" s="222" t="s">
        <v>172</v>
      </c>
    </row>
    <row r="145" spans="1:51" s="13" customFormat="1" ht="12">
      <c r="A145" s="13"/>
      <c r="B145" s="229"/>
      <c r="C145" s="230"/>
      <c r="D145" s="224" t="s">
        <v>167</v>
      </c>
      <c r="E145" s="231" t="s">
        <v>1</v>
      </c>
      <c r="F145" s="232" t="s">
        <v>173</v>
      </c>
      <c r="G145" s="230"/>
      <c r="H145" s="233">
        <v>1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167</v>
      </c>
      <c r="AU145" s="239" t="s">
        <v>79</v>
      </c>
      <c r="AV145" s="13" t="s">
        <v>79</v>
      </c>
      <c r="AW145" s="13" t="s">
        <v>29</v>
      </c>
      <c r="AX145" s="13" t="s">
        <v>77</v>
      </c>
      <c r="AY145" s="239" t="s">
        <v>112</v>
      </c>
    </row>
    <row r="146" spans="1:65" s="2" customFormat="1" ht="33" customHeight="1">
      <c r="A146" s="36"/>
      <c r="B146" s="37"/>
      <c r="C146" s="210" t="s">
        <v>174</v>
      </c>
      <c r="D146" s="210" t="s">
        <v>114</v>
      </c>
      <c r="E146" s="211" t="s">
        <v>175</v>
      </c>
      <c r="F146" s="212" t="s">
        <v>176</v>
      </c>
      <c r="G146" s="213" t="s">
        <v>165</v>
      </c>
      <c r="H146" s="214">
        <v>0.1</v>
      </c>
      <c r="I146" s="215"/>
      <c r="J146" s="216">
        <f>ROUND(I146*H146,2)</f>
        <v>0</v>
      </c>
      <c r="K146" s="217"/>
      <c r="L146" s="42"/>
      <c r="M146" s="218" t="s">
        <v>1</v>
      </c>
      <c r="N146" s="219" t="s">
        <v>38</v>
      </c>
      <c r="O146" s="89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2" t="s">
        <v>118</v>
      </c>
      <c r="AT146" s="222" t="s">
        <v>114</v>
      </c>
      <c r="AU146" s="222" t="s">
        <v>79</v>
      </c>
      <c r="AY146" s="15" t="s">
        <v>112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5" t="s">
        <v>77</v>
      </c>
      <c r="BK146" s="223">
        <f>ROUND(I146*H146,2)</f>
        <v>0</v>
      </c>
      <c r="BL146" s="15" t="s">
        <v>118</v>
      </c>
      <c r="BM146" s="222" t="s">
        <v>177</v>
      </c>
    </row>
    <row r="147" spans="1:51" s="13" customFormat="1" ht="12">
      <c r="A147" s="13"/>
      <c r="B147" s="229"/>
      <c r="C147" s="230"/>
      <c r="D147" s="224" t="s">
        <v>167</v>
      </c>
      <c r="E147" s="231" t="s">
        <v>1</v>
      </c>
      <c r="F147" s="232" t="s">
        <v>178</v>
      </c>
      <c r="G147" s="230"/>
      <c r="H147" s="233">
        <v>0.1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167</v>
      </c>
      <c r="AU147" s="239" t="s">
        <v>79</v>
      </c>
      <c r="AV147" s="13" t="s">
        <v>79</v>
      </c>
      <c r="AW147" s="13" t="s">
        <v>29</v>
      </c>
      <c r="AX147" s="13" t="s">
        <v>77</v>
      </c>
      <c r="AY147" s="239" t="s">
        <v>112</v>
      </c>
    </row>
    <row r="148" spans="1:63" s="12" customFormat="1" ht="25.9" customHeight="1">
      <c r="A148" s="12"/>
      <c r="B148" s="194"/>
      <c r="C148" s="195"/>
      <c r="D148" s="196" t="s">
        <v>72</v>
      </c>
      <c r="E148" s="197" t="s">
        <v>179</v>
      </c>
      <c r="F148" s="197" t="s">
        <v>180</v>
      </c>
      <c r="G148" s="195"/>
      <c r="H148" s="195"/>
      <c r="I148" s="198"/>
      <c r="J148" s="199">
        <f>BK148</f>
        <v>0</v>
      </c>
      <c r="K148" s="195"/>
      <c r="L148" s="200"/>
      <c r="M148" s="201"/>
      <c r="N148" s="202"/>
      <c r="O148" s="202"/>
      <c r="P148" s="203">
        <f>P149</f>
        <v>0</v>
      </c>
      <c r="Q148" s="202"/>
      <c r="R148" s="203">
        <f>R149</f>
        <v>0</v>
      </c>
      <c r="S148" s="202"/>
      <c r="T148" s="204">
        <f>T149</f>
        <v>0.84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5" t="s">
        <v>79</v>
      </c>
      <c r="AT148" s="206" t="s">
        <v>72</v>
      </c>
      <c r="AU148" s="206" t="s">
        <v>7</v>
      </c>
      <c r="AY148" s="205" t="s">
        <v>112</v>
      </c>
      <c r="BK148" s="207">
        <f>BK149</f>
        <v>0</v>
      </c>
    </row>
    <row r="149" spans="1:63" s="12" customFormat="1" ht="22.8" customHeight="1">
      <c r="A149" s="12"/>
      <c r="B149" s="194"/>
      <c r="C149" s="195"/>
      <c r="D149" s="196" t="s">
        <v>72</v>
      </c>
      <c r="E149" s="208" t="s">
        <v>181</v>
      </c>
      <c r="F149" s="208" t="s">
        <v>182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P150</f>
        <v>0</v>
      </c>
      <c r="Q149" s="202"/>
      <c r="R149" s="203">
        <f>R150</f>
        <v>0</v>
      </c>
      <c r="S149" s="202"/>
      <c r="T149" s="204">
        <f>T150</f>
        <v>0.84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5" t="s">
        <v>79</v>
      </c>
      <c r="AT149" s="206" t="s">
        <v>72</v>
      </c>
      <c r="AU149" s="206" t="s">
        <v>77</v>
      </c>
      <c r="AY149" s="205" t="s">
        <v>112</v>
      </c>
      <c r="BK149" s="207">
        <f>BK150</f>
        <v>0</v>
      </c>
    </row>
    <row r="150" spans="1:65" s="2" customFormat="1" ht="24.15" customHeight="1">
      <c r="A150" s="36"/>
      <c r="B150" s="37"/>
      <c r="C150" s="210" t="s">
        <v>183</v>
      </c>
      <c r="D150" s="210" t="s">
        <v>114</v>
      </c>
      <c r="E150" s="211" t="s">
        <v>184</v>
      </c>
      <c r="F150" s="212" t="s">
        <v>185</v>
      </c>
      <c r="G150" s="213" t="s">
        <v>117</v>
      </c>
      <c r="H150" s="214">
        <v>21</v>
      </c>
      <c r="I150" s="215"/>
      <c r="J150" s="216">
        <f>ROUND(I150*H150,2)</f>
        <v>0</v>
      </c>
      <c r="K150" s="217"/>
      <c r="L150" s="42"/>
      <c r="M150" s="218" t="s">
        <v>1</v>
      </c>
      <c r="N150" s="219" t="s">
        <v>38</v>
      </c>
      <c r="O150" s="89"/>
      <c r="P150" s="220">
        <f>O150*H150</f>
        <v>0</v>
      </c>
      <c r="Q150" s="220">
        <v>0</v>
      </c>
      <c r="R150" s="220">
        <f>Q150*H150</f>
        <v>0</v>
      </c>
      <c r="S150" s="220">
        <v>0.04</v>
      </c>
      <c r="T150" s="221">
        <f>S150*H150</f>
        <v>0.84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2" t="s">
        <v>186</v>
      </c>
      <c r="AT150" s="222" t="s">
        <v>114</v>
      </c>
      <c r="AU150" s="222" t="s">
        <v>79</v>
      </c>
      <c r="AY150" s="15" t="s">
        <v>112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5" t="s">
        <v>77</v>
      </c>
      <c r="BK150" s="223">
        <f>ROUND(I150*H150,2)</f>
        <v>0</v>
      </c>
      <c r="BL150" s="15" t="s">
        <v>186</v>
      </c>
      <c r="BM150" s="222" t="s">
        <v>187</v>
      </c>
    </row>
    <row r="151" spans="1:63" s="12" customFormat="1" ht="25.9" customHeight="1">
      <c r="A151" s="12"/>
      <c r="B151" s="194"/>
      <c r="C151" s="195"/>
      <c r="D151" s="196" t="s">
        <v>72</v>
      </c>
      <c r="E151" s="197" t="s">
        <v>188</v>
      </c>
      <c r="F151" s="197" t="s">
        <v>189</v>
      </c>
      <c r="G151" s="195"/>
      <c r="H151" s="195"/>
      <c r="I151" s="198"/>
      <c r="J151" s="199">
        <f>BK151</f>
        <v>0</v>
      </c>
      <c r="K151" s="195"/>
      <c r="L151" s="200"/>
      <c r="M151" s="201"/>
      <c r="N151" s="202"/>
      <c r="O151" s="202"/>
      <c r="P151" s="203">
        <f>P152+P154</f>
        <v>0</v>
      </c>
      <c r="Q151" s="202"/>
      <c r="R151" s="203">
        <f>R152+R154</f>
        <v>0</v>
      </c>
      <c r="S151" s="202"/>
      <c r="T151" s="204">
        <f>T152+T154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5" t="s">
        <v>138</v>
      </c>
      <c r="AT151" s="206" t="s">
        <v>72</v>
      </c>
      <c r="AU151" s="206" t="s">
        <v>7</v>
      </c>
      <c r="AY151" s="205" t="s">
        <v>112</v>
      </c>
      <c r="BK151" s="207">
        <f>BK152+BK154</f>
        <v>0</v>
      </c>
    </row>
    <row r="152" spans="1:63" s="12" customFormat="1" ht="22.8" customHeight="1">
      <c r="A152" s="12"/>
      <c r="B152" s="194"/>
      <c r="C152" s="195"/>
      <c r="D152" s="196" t="s">
        <v>72</v>
      </c>
      <c r="E152" s="208" t="s">
        <v>190</v>
      </c>
      <c r="F152" s="208" t="s">
        <v>191</v>
      </c>
      <c r="G152" s="195"/>
      <c r="H152" s="195"/>
      <c r="I152" s="198"/>
      <c r="J152" s="209">
        <f>BK152</f>
        <v>0</v>
      </c>
      <c r="K152" s="195"/>
      <c r="L152" s="200"/>
      <c r="M152" s="201"/>
      <c r="N152" s="202"/>
      <c r="O152" s="202"/>
      <c r="P152" s="203">
        <f>P153</f>
        <v>0</v>
      </c>
      <c r="Q152" s="202"/>
      <c r="R152" s="203">
        <f>R153</f>
        <v>0</v>
      </c>
      <c r="S152" s="202"/>
      <c r="T152" s="20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5" t="s">
        <v>138</v>
      </c>
      <c r="AT152" s="206" t="s">
        <v>72</v>
      </c>
      <c r="AU152" s="206" t="s">
        <v>77</v>
      </c>
      <c r="AY152" s="205" t="s">
        <v>112</v>
      </c>
      <c r="BK152" s="207">
        <f>BK153</f>
        <v>0</v>
      </c>
    </row>
    <row r="153" spans="1:65" s="2" customFormat="1" ht="16.5" customHeight="1">
      <c r="A153" s="36"/>
      <c r="B153" s="37"/>
      <c r="C153" s="210" t="s">
        <v>192</v>
      </c>
      <c r="D153" s="210" t="s">
        <v>114</v>
      </c>
      <c r="E153" s="211" t="s">
        <v>193</v>
      </c>
      <c r="F153" s="212" t="s">
        <v>194</v>
      </c>
      <c r="G153" s="213" t="s">
        <v>195</v>
      </c>
      <c r="H153" s="214">
        <v>1</v>
      </c>
      <c r="I153" s="215"/>
      <c r="J153" s="216">
        <f>ROUND(I153*H153,2)</f>
        <v>0</v>
      </c>
      <c r="K153" s="217"/>
      <c r="L153" s="42"/>
      <c r="M153" s="218" t="s">
        <v>1</v>
      </c>
      <c r="N153" s="219" t="s">
        <v>38</v>
      </c>
      <c r="O153" s="89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2" t="s">
        <v>196</v>
      </c>
      <c r="AT153" s="222" t="s">
        <v>114</v>
      </c>
      <c r="AU153" s="222" t="s">
        <v>79</v>
      </c>
      <c r="AY153" s="15" t="s">
        <v>112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5" t="s">
        <v>77</v>
      </c>
      <c r="BK153" s="223">
        <f>ROUND(I153*H153,2)</f>
        <v>0</v>
      </c>
      <c r="BL153" s="15" t="s">
        <v>196</v>
      </c>
      <c r="BM153" s="222" t="s">
        <v>197</v>
      </c>
    </row>
    <row r="154" spans="1:63" s="12" customFormat="1" ht="22.8" customHeight="1">
      <c r="A154" s="12"/>
      <c r="B154" s="194"/>
      <c r="C154" s="195"/>
      <c r="D154" s="196" t="s">
        <v>72</v>
      </c>
      <c r="E154" s="208" t="s">
        <v>198</v>
      </c>
      <c r="F154" s="208" t="s">
        <v>199</v>
      </c>
      <c r="G154" s="195"/>
      <c r="H154" s="195"/>
      <c r="I154" s="198"/>
      <c r="J154" s="209">
        <f>BK154</f>
        <v>0</v>
      </c>
      <c r="K154" s="195"/>
      <c r="L154" s="200"/>
      <c r="M154" s="201"/>
      <c r="N154" s="202"/>
      <c r="O154" s="202"/>
      <c r="P154" s="203">
        <f>P155</f>
        <v>0</v>
      </c>
      <c r="Q154" s="202"/>
      <c r="R154" s="203">
        <f>R155</f>
        <v>0</v>
      </c>
      <c r="S154" s="202"/>
      <c r="T154" s="204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5" t="s">
        <v>138</v>
      </c>
      <c r="AT154" s="206" t="s">
        <v>72</v>
      </c>
      <c r="AU154" s="206" t="s">
        <v>77</v>
      </c>
      <c r="AY154" s="205" t="s">
        <v>112</v>
      </c>
      <c r="BK154" s="207">
        <f>BK155</f>
        <v>0</v>
      </c>
    </row>
    <row r="155" spans="1:65" s="2" customFormat="1" ht="24.15" customHeight="1">
      <c r="A155" s="36"/>
      <c r="B155" s="37"/>
      <c r="C155" s="210" t="s">
        <v>186</v>
      </c>
      <c r="D155" s="210" t="s">
        <v>114</v>
      </c>
      <c r="E155" s="211" t="s">
        <v>200</v>
      </c>
      <c r="F155" s="212" t="s">
        <v>201</v>
      </c>
      <c r="G155" s="213" t="s">
        <v>195</v>
      </c>
      <c r="H155" s="214">
        <v>1</v>
      </c>
      <c r="I155" s="215"/>
      <c r="J155" s="216">
        <f>ROUND(I155*H155,2)</f>
        <v>0</v>
      </c>
      <c r="K155" s="217"/>
      <c r="L155" s="42"/>
      <c r="M155" s="240" t="s">
        <v>1</v>
      </c>
      <c r="N155" s="241" t="s">
        <v>38</v>
      </c>
      <c r="O155" s="242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2" t="s">
        <v>196</v>
      </c>
      <c r="AT155" s="222" t="s">
        <v>114</v>
      </c>
      <c r="AU155" s="222" t="s">
        <v>79</v>
      </c>
      <c r="AY155" s="15" t="s">
        <v>112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5" t="s">
        <v>77</v>
      </c>
      <c r="BK155" s="223">
        <f>ROUND(I155*H155,2)</f>
        <v>0</v>
      </c>
      <c r="BL155" s="15" t="s">
        <v>196</v>
      </c>
      <c r="BM155" s="222" t="s">
        <v>202</v>
      </c>
    </row>
    <row r="156" spans="1:31" s="2" customFormat="1" ht="6.95" customHeight="1">
      <c r="A156" s="36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</sheetData>
  <sheetProtection password="CC35" sheet="1" objects="1" scenarios="1" formatColumns="0" formatRows="0" autoFilter="0"/>
  <autoFilter ref="C122:K155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2023-02-16T09:25:42Z</dcterms:created>
  <dcterms:modified xsi:type="dcterms:W3CDTF">2023-02-16T09:25:45Z</dcterms:modified>
  <cp:category/>
  <cp:version/>
  <cp:contentType/>
  <cp:contentStatus/>
</cp:coreProperties>
</file>