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Vztlakoměrné vrty" sheetId="2" r:id="rId2"/>
    <sheet name="02 - Teplota zdiva-vrty" sheetId="3" r:id="rId3"/>
    <sheet name="03 - Geodetické body" sheetId="4" r:id="rId4"/>
    <sheet name="04 - Deformace" sheetId="5" r:id="rId5"/>
    <sheet name="SO02 - Doplňující stavebn..." sheetId="6" r:id="rId6"/>
    <sheet name="VON - Vedlejší rozpočtové..." sheetId="7" r:id="rId7"/>
  </sheets>
  <definedNames>
    <definedName name="_xlnm.Print_Area" localSheetId="0">'Rekapitulace stavby'!$D$4:$AO$76,'Rekapitulace stavby'!$C$82:$AQ$102</definedName>
    <definedName name="_xlnm._FilterDatabase" localSheetId="1" hidden="1">'01 - Vztlakoměrné vrty'!$C$130:$K$371</definedName>
    <definedName name="_xlnm.Print_Area" localSheetId="1">'01 - Vztlakoměrné vrty'!$C$4:$J$41,'01 - Vztlakoměrné vrty'!$C$50:$J$76,'01 - Vztlakoměrné vrty'!$C$82:$J$110,'01 - Vztlakoměrné vrty'!$C$116:$K$371</definedName>
    <definedName name="_xlnm._FilterDatabase" localSheetId="2" hidden="1">'02 - Teplota zdiva-vrty'!$C$127:$K$181</definedName>
    <definedName name="_xlnm.Print_Area" localSheetId="2">'02 - Teplota zdiva-vrty'!$C$4:$J$41,'02 - Teplota zdiva-vrty'!$C$50:$J$76,'02 - Teplota zdiva-vrty'!$C$82:$J$107,'02 - Teplota zdiva-vrty'!$C$113:$K$181</definedName>
    <definedName name="_xlnm._FilterDatabase" localSheetId="3" hidden="1">'03 - Geodetické body'!$C$124:$K$166</definedName>
    <definedName name="_xlnm.Print_Area" localSheetId="3">'03 - Geodetické body'!$C$4:$J$41,'03 - Geodetické body'!$C$50:$J$76,'03 - Geodetické body'!$C$82:$J$104,'03 - Geodetické body'!$C$110:$K$166</definedName>
    <definedName name="_xlnm._FilterDatabase" localSheetId="4" hidden="1">'04 - Deformace'!$C$121:$K$144</definedName>
    <definedName name="_xlnm.Print_Area" localSheetId="4">'04 - Deformace'!$C$4:$J$41,'04 - Deformace'!$C$50:$J$76,'04 - Deformace'!$C$82:$J$101,'04 - Deformace'!$C$107:$K$144</definedName>
    <definedName name="_xlnm._FilterDatabase" localSheetId="5" hidden="1">'SO02 - Doplňující stavebn...'!$C$130:$K$500</definedName>
    <definedName name="_xlnm.Print_Area" localSheetId="5">'SO02 - Doplňující stavebn...'!$C$4:$J$39,'SO02 - Doplňující stavebn...'!$C$50:$J$76,'SO02 - Doplňující stavebn...'!$C$82:$J$112,'SO02 - Doplňující stavebn...'!$C$118:$K$500</definedName>
    <definedName name="_xlnm._FilterDatabase" localSheetId="6" hidden="1">'VON - Vedlejší rozpočtové...'!$C$122:$K$172</definedName>
    <definedName name="_xlnm.Print_Area" localSheetId="6">'VON - Vedlejší rozpočtové...'!$C$4:$J$39,'VON - Vedlejší rozpočtové...'!$C$50:$J$76,'VON - Vedlejší rozpočtové...'!$C$82:$J$104,'VON - Vedlejší rozpočtové...'!$C$110:$K$172</definedName>
    <definedName name="_xlnm.Print_Titles" localSheetId="0">'Rekapitulace stavby'!$92:$92</definedName>
    <definedName name="_xlnm.Print_Titles" localSheetId="1">'01 - Vztlakoměrné vrty'!$130:$130</definedName>
    <definedName name="_xlnm.Print_Titles" localSheetId="2">'02 - Teplota zdiva-vrty'!$127:$127</definedName>
    <definedName name="_xlnm.Print_Titles" localSheetId="3">'03 - Geodetické body'!$124:$124</definedName>
    <definedName name="_xlnm.Print_Titles" localSheetId="4">'04 - Deformace'!$121:$121</definedName>
    <definedName name="_xlnm.Print_Titles" localSheetId="5">'SO02 - Doplňující stavebn...'!$130:$130</definedName>
    <definedName name="_xlnm.Print_Titles" localSheetId="6">'VON - Vedlejší rozpočtové...'!$122:$122</definedName>
  </definedNames>
  <calcPr fullCalcOnLoad="1"/>
</workbook>
</file>

<file path=xl/sharedStrings.xml><?xml version="1.0" encoding="utf-8"?>
<sst xmlns="http://schemas.openxmlformats.org/spreadsheetml/2006/main" count="7339" uniqueCount="1023">
  <si>
    <t>Export Komplet</t>
  </si>
  <si>
    <t/>
  </si>
  <si>
    <t>2.0</t>
  </si>
  <si>
    <t>ZAMOK</t>
  </si>
  <si>
    <t>False</t>
  </si>
  <si>
    <t>{ce0a3f6c-abc4-4b30-87b1-59fba431c98a}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</si>
  <si>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</si>
  <si>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</si>
  <si>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</si>
  <si>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</si>
  <si>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</si>
  <si>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</si>
  <si>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</si>
  <si>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</si>
  <si>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P3165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</si>
  <si>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</si>
  <si>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</si>
  <si>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VD Les Království, doplnění zařízení TBD</t>
  </si>
  <si>
    <t>KSO:</t>
  </si>
  <si>
    <t>832 12</t>
  </si>
  <si>
    <t>CC-CZ:</t>
  </si>
  <si>
    <t>Místo:</t>
  </si>
  <si>
    <t>VD Les Království</t>
  </si>
  <si>
    <t>Datum:</t>
  </si>
  <si>
    <t>19. 5. 2023</t>
  </si>
  <si>
    <t>Zadavatel:</t>
  </si>
  <si>
    <t>IČ:</t>
  </si>
  <si>
    <t>70890005</t>
  </si>
  <si>
    <t>Povodí Labe, státní podnik</t>
  </si>
  <si>
    <t>DIČ:</t>
  </si>
  <si>
    <t>CZ70890005</t>
  </si>
  <si>
    <t>Uchazeč:</t>
  </si>
  <si>
    <t>Vyplň údaj</t>
  </si>
  <si>
    <t>Projektant:</t>
  </si>
  <si>
    <t>49241648</t>
  </si>
  <si>
    <t>VODNÍ DÍLA - TBD a.s.</t>
  </si>
  <si>
    <t>CZ49241648</t>
  </si>
  <si>
    <t>True</t>
  </si>
  <si>
    <t>Zpracovatel:</t>
  </si>
  <si>
    <t>Poznámka:</t>
  </si>
  <si>
    <t>Soupis prací je sestaven za využití položek Cenové soustavy URS. Cenové a technické podmínky položek Cenové soustavy URS, které nejsou uvedeny v soupisu prací (tzv.úvodní části katalogů) jsou neomezeně dálkově k dispozici na WWWcs-urs.cz.Položky soupisu prací , které nemají ve sloupci " Cenová soustava " uveden žádný údaj, nepochází z Cenové soustavy ÚRS, ale způsob tvorby ceny vychází z cenových a technických podmínek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</si>
  <si>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</si>
  <si>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</si>
  <si>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</si>
  <si>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</si>
  <si>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</si>
  <si>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</si>
  <si>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</si>
  <si>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</si>
  <si>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</si>
  <si>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</si>
  <si>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</si>
  <si>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</si>
  <si>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</si>
  <si>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</si>
  <si>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</si>
  <si>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</si>
  <si>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</si>
  <si>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</si>
  <si>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</si>
  <si>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</si>
  <si>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</si>
  <si>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</si>
  <si>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</si>
  <si>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</si>
  <si>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</si>
  <si>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</si>
  <si>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</si>
  <si>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</si>
  <si>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</si>
  <si>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</si>
  <si>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</si>
  <si>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</si>
  <si>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</si>
  <si>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</si>
  <si>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</si>
  <si>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</si>
  <si>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</si>
  <si>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</si>
  <si>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</si>
  <si>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</si>
  <si>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</si>
  <si>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</si>
  <si>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</si>
  <si>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</si>
  <si>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SO01</t>
  </si>
  <si>
    <t>Zařízení TBD</t>
  </si>
  <si>
    <t>STA</t>
  </si>
  <si>
    <t>1</t>
  </si>
  <si>
    <t>{2e4636a4-8cdd-4b01-9c32-40f84b21ac04}</t>
  </si>
  <si>
    <t>2</t>
  </si>
  <si>
    <t>/</t>
  </si>
  <si>
    <t>01</t>
  </si>
  <si>
    <t>Vztlakoměrné vrty</t>
  </si>
  <si>
    <t>Soupis</t>
  </si>
  <si>
    <t>{180e1cea-f1a0-44b3-935a-f6a2484b917f}</t>
  </si>
  <si>
    <t>02</t>
  </si>
  <si>
    <t>Teplota zdiva-vrty</t>
  </si>
  <si>
    <t>{a9f9af9e-71d9-473e-93db-2d606e22738f}</t>
  </si>
  <si>
    <t>03</t>
  </si>
  <si>
    <t>Geodetické body</t>
  </si>
  <si>
    <t>{a85cf16b-bd18-47ce-af22-debbfd05d239}</t>
  </si>
  <si>
    <t>04</t>
  </si>
  <si>
    <t>Deformace</t>
  </si>
  <si>
    <t>{5ad6593c-11c0-49cd-a758-dcdea5e871d7}</t>
  </si>
  <si>
    <t>SO02</t>
  </si>
  <si>
    <t>Doplňující stavební úpravy a vybavení</t>
  </si>
  <si>
    <t>{32fd6d24-65d6-470f-9c26-ba7912b0b461}</t>
  </si>
  <si>
    <t>VON</t>
  </si>
  <si>
    <t>Vedlejší rozpočtové náklady</t>
  </si>
  <si>
    <t>{98ddfd6a-90f7-45b4-8e1b-7caf198f3f56}</t>
  </si>
  <si>
    <t>KRYCÍ LIST SOUPISU PRACÍ</t>
  </si>
  <si>
    <t>Objekt:</t>
  </si>
  <si>
    <t>SO01 - Zařízení TBD</t>
  </si>
  <si>
    <t>Soupis:</t>
  </si>
  <si>
    <t>01 - Vztlakoměrné vrty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</si>
  <si>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</si>
  <si>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</si>
  <si>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</si>
  <si>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</si>
  <si>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</si>
  <si>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</si>
  <si>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</si>
  <si>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</si>
  <si>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</si>
  <si>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</si>
  <si>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</si>
  <si>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</si>
  <si>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722 - Vnitřní armatury</t>
  </si>
  <si>
    <t>VRN - Vedlejší rozpočtové náklady</t>
  </si>
  <si>
    <t xml:space="preserve">    VRN1 - Průzkumné, geodetické a projektové práce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</si>
  <si>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</si>
  <si>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</si>
  <si>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</si>
  <si>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</si>
  <si>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</si>
  <si>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</si>
  <si>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</si>
  <si>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</si>
  <si>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</si>
  <si>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</si>
  <si>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</si>
  <si>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</si>
  <si>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</si>
  <si>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</si>
  <si>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</si>
  <si>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</si>
  <si>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</si>
  <si>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</si>
  <si>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</si>
  <si>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122211401</t>
  </si>
  <si>
    <t>Vykopávky v zemníku na suchu v hornině třídy těžitelnosti I skupiny 3 ručně</t>
  </si>
  <si>
    <t>m3</t>
  </si>
  <si>
    <t>CS ÚRS 2023 01</t>
  </si>
  <si>
    <t>4</t>
  </si>
  <si>
    <t>1737672921</t>
  </si>
  <si>
    <t>PP</t>
  </si>
  <si>
    <t>Vykopávky v zemnících na suchu ručně zapažených i nezapažených v hornině třídy těžitelnosti I skupiny 3</t>
  </si>
  <si>
    <t>Online PSC</t>
  </si>
  <si>
    <t>https://podminky.urs.cz/item/CS_URS_2023_01/122211401</t>
  </si>
  <si>
    <t>VV</t>
  </si>
  <si>
    <t>Výkop pro šachtu u vrtů</t>
  </si>
  <si>
    <t>"Profil 2"   1,5*1,5*1,3</t>
  </si>
  <si>
    <t>"Profil 3"   1,5*1,5*1,3</t>
  </si>
  <si>
    <t>Součet</t>
  </si>
  <si>
    <t>161111502</t>
  </si>
  <si>
    <t>Svislé přemístění výkopku z horniny třídy těžitelnosti I skupiny 1 až 3 hl výkopu přes 3 do 6 m nošením</t>
  </si>
  <si>
    <t>236185487</t>
  </si>
  <si>
    <t>Svislé přemístění výkopku nošením bez naložení, avšak s vyprázdněním nádoby na hromady nebo do dopravního prostředku z horniny třídy těžitelnosti I skupiny 1 až 3, při hloubce výkopu přes 3 do 6 m</t>
  </si>
  <si>
    <t>https://podminky.urs.cz/item/CS_URS_2023_01/161111502</t>
  </si>
  <si>
    <t>3</t>
  </si>
  <si>
    <t>162211201</t>
  </si>
  <si>
    <t>Vodorovné přemístění do 10 m nošením výkopku z horniny třídy těžitelnosti I skupiny 1 až 3</t>
  </si>
  <si>
    <t>-1809054791</t>
  </si>
  <si>
    <t>Vodorovné přemístění výkopku nebo sypaniny nošením s vyprázdněním nádoby na hromady nebo do dopravního prostředku na vzdálenost do 10 m z horniny třídy těžitelnosti I, skupiny 1 až 3</t>
  </si>
  <si>
    <t>https://podminky.urs.cz/item/CS_URS_2023_01/162211201</t>
  </si>
  <si>
    <t>162211209</t>
  </si>
  <si>
    <t>Příplatek k vodorovnému přemístění nošením za každých dalších 10 m nošení výkopku z horniny třídy těžitelnosti I skupiny 1 až 3</t>
  </si>
  <si>
    <t>-872743160</t>
  </si>
  <si>
    <t>Vodorovné přemístění výkopku nebo sypaniny nošením s vyprázdněním nádoby na hromady nebo do dopravního prostředku na vzdálenost do 10 m Příplatek za každých dalších 10 m k ceně -1201</t>
  </si>
  <si>
    <t>https://podminky.urs.cz/item/CS_URS_2023_01/162211209</t>
  </si>
  <si>
    <t>0,585*10 'Přepočtené koeficientem množství</t>
  </si>
  <si>
    <t>5</t>
  </si>
  <si>
    <t>162751117</t>
  </si>
  <si>
    <t>Vodorovné přemístění přes 9 000 do 10000 m výkopku/sypaniny z horniny třídy těžitelnosti I skupiny 1 až 3</t>
  </si>
  <si>
    <t>904290220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</si>
  <si>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</si>
  <si>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https://podminky.urs.cz/item/CS_URS_2023_01/162751117</t>
  </si>
  <si>
    <t>6</t>
  </si>
  <si>
    <t>167151111</t>
  </si>
  <si>
    <t>Nakládání výkopku z hornin třídy těžitelnosti I skupiny 1 až 3 přes 100 m3</t>
  </si>
  <si>
    <t>-745403646</t>
  </si>
  <si>
    <t>Nakládání, skládání a překládání neulehlého výkopku nebo sypaniny strojně nakládání, množství přes 100 m3, z hornin třídy těžitelnosti I, skupiny 1 až 3</t>
  </si>
  <si>
    <t>https://podminky.urs.cz/item/CS_URS_2023_01/167151111</t>
  </si>
  <si>
    <t>7</t>
  </si>
  <si>
    <t>171201231</t>
  </si>
  <si>
    <t>Poplatek za uložení zeminy a kamení na recyklační skládce (skládkovné) kód odpadu 17 05 04</t>
  </si>
  <si>
    <t>t</t>
  </si>
  <si>
    <t>-804294440</t>
  </si>
  <si>
    <t>Poplatek za uložení stavebního odpadu na recyklační skládce (skládkovné) zeminy a kamení zatříděného do Katalogu odpadů pod kódem 17 05 04</t>
  </si>
  <si>
    <t>https://podminky.urs.cz/item/CS_URS_2023_01/171201231</t>
  </si>
  <si>
    <t>5,850*1,8"t/m3"</t>
  </si>
  <si>
    <t>8</t>
  </si>
  <si>
    <t>171251201</t>
  </si>
  <si>
    <t>Uložení sypaniny na skládky nebo meziskládky</t>
  </si>
  <si>
    <t>-214084364</t>
  </si>
  <si>
    <t>Uložení sypaniny na skládky nebo meziskládky bez hutnění s upravením uložené sypaniny do předepsaného tvaru</t>
  </si>
  <si>
    <t>https://podminky.urs.cz/item/CS_URS_2023_01/171251201</t>
  </si>
  <si>
    <t>Zakládání</t>
  </si>
  <si>
    <t>9</t>
  </si>
  <si>
    <t>242791111</t>
  </si>
  <si>
    <t>Zapuštění zárubnice z plastických hmot hl do 50 m DN do 200</t>
  </si>
  <si>
    <t>m</t>
  </si>
  <si>
    <t>156419701</t>
  </si>
  <si>
    <t>Zapuštění zárubnice z trub do studňového vrtu, z plastických hmot z plastických hmot hl. do 50 m DN do 200</t>
  </si>
  <si>
    <t>https://podminky.urs.cz/item/CS_URS_2023_01/242791111</t>
  </si>
  <si>
    <t>Vrty u vzdušní paty</t>
  </si>
  <si>
    <t>"Profil 2 - návodní"   17,40</t>
  </si>
  <si>
    <t>"Profil 2 - vzdušní"   15,35</t>
  </si>
  <si>
    <t>"Profil 3 - návodní"   10,35</t>
  </si>
  <si>
    <t>"Profil 3 - vzdušní"   6,15</t>
  </si>
  <si>
    <t>Mezisoučet</t>
  </si>
  <si>
    <t>V domku spodních výpustí</t>
  </si>
  <si>
    <t>"Profil 1 - návodní"   12,50</t>
  </si>
  <si>
    <t>"Profil 1 - vzdušní"   7,85</t>
  </si>
  <si>
    <t>"Profil 4 - návodní"   18,0</t>
  </si>
  <si>
    <t>"Profil 4 - vzdušní"   12,60</t>
  </si>
  <si>
    <t>10</t>
  </si>
  <si>
    <t>M</t>
  </si>
  <si>
    <t>2861382R2</t>
  </si>
  <si>
    <t>plnostěná pažnice  PVC- U 1´´; PN15  - délky 3,0m</t>
  </si>
  <si>
    <t>-2049894949</t>
  </si>
  <si>
    <t>"Profil 1 - návodní"   3,0</t>
  </si>
  <si>
    <t>"Profil 1 - vzdušní"   3,0</t>
  </si>
  <si>
    <t>"Profil 4 - návodní"   3,0</t>
  </si>
  <si>
    <t>"Profil 4 - vzdušní"   3,0</t>
  </si>
  <si>
    <t>11</t>
  </si>
  <si>
    <t>2861382R3</t>
  </si>
  <si>
    <t>perforovaná pažnice  PVC- U 1´´; PN15  - délky 3,0m; 10-15% perforace povrchu příčnou štěrbinovou perforací 0,2 - 0,5 mm včetně filtračního návleku</t>
  </si>
  <si>
    <t>-1760225656</t>
  </si>
  <si>
    <t>"Profil 1 - návodní"   12,50-3,0</t>
  </si>
  <si>
    <t>"Profil 1 - vzdušní"   7,85-3,0</t>
  </si>
  <si>
    <t>"Profil 4 - návodní"   18,00-3,0</t>
  </si>
  <si>
    <t>"Profil 4 - vzdušní"   12,60-3,0</t>
  </si>
  <si>
    <t>12</t>
  </si>
  <si>
    <t>2861382R4</t>
  </si>
  <si>
    <t>plnostěná pažnice  PVC- U 2´´; PN15  - délky 3,0m</t>
  </si>
  <si>
    <t>806613223</t>
  </si>
  <si>
    <t>"Profil 2 - návodní"   3,0</t>
  </si>
  <si>
    <t>"Profil 2 - vzdušní"   3,0</t>
  </si>
  <si>
    <t>"Profil 3 - návodní"  3,0</t>
  </si>
  <si>
    <t>"Profil 3 - vzdušní"   3,0</t>
  </si>
  <si>
    <t>13</t>
  </si>
  <si>
    <t>2861382R5</t>
  </si>
  <si>
    <t>perforovaná pažnice  PVC- U 2´´; PN15  - délky 3,0m; 10-15% perforace povrchu příčnou štěrbinovou perforací 0,2 - 0,5 mm včetně filtračního návleku</t>
  </si>
  <si>
    <t>-2035835334</t>
  </si>
  <si>
    <t>"Profil 2 - návodní"   17,40-3,0</t>
  </si>
  <si>
    <t>"Profil 2 - vzdušní"   15,35-3,0</t>
  </si>
  <si>
    <t>"Profil 3 - návodní"   10,35-3,0</t>
  </si>
  <si>
    <t>"Profil 3 - vzdušní"   6,15-3,0</t>
  </si>
  <si>
    <t>14</t>
  </si>
  <si>
    <t>26112191R6</t>
  </si>
  <si>
    <t>výplň stejnozrným pískem 0,6 - 1,2 mm; filtrační obsyp</t>
  </si>
  <si>
    <t>-1983434670</t>
  </si>
  <si>
    <t xml:space="preserve">""v délce 3,0 m u každého vrtu"   </t>
  </si>
  <si>
    <t>8*0,022</t>
  </si>
  <si>
    <t>2861382R7</t>
  </si>
  <si>
    <t>centrátor pažení; dodávka a montáž</t>
  </si>
  <si>
    <t>kus</t>
  </si>
  <si>
    <t>-36843497</t>
  </si>
  <si>
    <t>P</t>
  </si>
  <si>
    <t>Poznámka k položce:
Po cca 3 m</t>
  </si>
  <si>
    <t>"Profil 2 - návodní: "   6+1</t>
  </si>
  <si>
    <t>"Profil 2 - vzdušní: "   5+1</t>
  </si>
  <si>
    <t>"Profil 3 - návodní: "    3+1</t>
  </si>
  <si>
    <t>"Profil 3 - vzdušní: "   2+1</t>
  </si>
  <si>
    <t>"Profil 1 - návodní: "   4+1</t>
  </si>
  <si>
    <t>"Profil 1 - vzdušní: "   3+1</t>
  </si>
  <si>
    <t>"Profil 4 - návodní: "   6+1</t>
  </si>
  <si>
    <t>"Profil 4 - vzdušní:  "   4+1</t>
  </si>
  <si>
    <t>16</t>
  </si>
  <si>
    <t>27531591R8</t>
  </si>
  <si>
    <t>zálivka cementovou maltou</t>
  </si>
  <si>
    <t>-129242985</t>
  </si>
  <si>
    <t>"Profil 2 - návodní"   (17,40-3,00)*(PI*((0,105/2)*(0,105/2))-((0,06/2)*(0,06/2)))</t>
  </si>
  <si>
    <t>"Profil 2 - vzdušní"   (15,35-3,00)*(PI*((0,105/2)*(0,105/2))-((0,06/2)*(0,06/2)))</t>
  </si>
  <si>
    <t>"Profil 3 - návodní"   (10,35-3,00)*(PI*((0,105/2)*(0,105/2))-((0,06/2)*(0,06/2)))</t>
  </si>
  <si>
    <t>"Profil 3 - vzdušní"   (6,15-3,0)*(PI*((0,105/2)*(0,105/2))-((0,06/2)*(0,06/2)))</t>
  </si>
  <si>
    <t>"Profil 1 - návodní"   (12,50-3,0)*(PI*((0,093/2)*(0,093/2))-((0,034/2)*(0,034/2)))</t>
  </si>
  <si>
    <t>"Profil 1 - vzdušní"   (7,85-3,0)*(PI*((0,093/2)*(0,093/2))-((0,034/2)*(0,034/2)))</t>
  </si>
  <si>
    <t>"Profil 4 - návodní"   (18,00-3,0)*(PI*((0,093/2)*(0,093/2))-((0,034/2)*(0,034/2)))</t>
  </si>
  <si>
    <t>"Profil 4 - vzdušní"  (12,60-3,0)*(PI*((0,093/2)*(0,093/2))-((0,034/2)*(0,034/2)))</t>
  </si>
  <si>
    <t>17</t>
  </si>
  <si>
    <t>28260606R10</t>
  </si>
  <si>
    <t>bentonitové pelety - výplň</t>
  </si>
  <si>
    <t>1620462908</t>
  </si>
  <si>
    <t>"v délce 0,3 m u každého vrtu"   0,3*8</t>
  </si>
  <si>
    <t>18</t>
  </si>
  <si>
    <t>5339504R11</t>
  </si>
  <si>
    <t>obturátor nebo těnící prstenec; dodávka a instalace</t>
  </si>
  <si>
    <t>1503112130</t>
  </si>
  <si>
    <t>19</t>
  </si>
  <si>
    <t>28260112R9</t>
  </si>
  <si>
    <t>vodní tlakové zkoušky</t>
  </si>
  <si>
    <t>-1479558970</t>
  </si>
  <si>
    <t>Vodní tlakové zkoušky</t>
  </si>
  <si>
    <t>Poznámka k položce:
""VTZ v setupném uspořádní po 3m etážích"</t>
  </si>
  <si>
    <t>"Profil 2 - návodní:   17,40/3"   6"VTZ na vrt</t>
  </si>
  <si>
    <t>"Profil 2 - vzdušní:   15,35/3"   5"VTZ na vrt</t>
  </si>
  <si>
    <t>"Profil 3 - návodní:   10,35/3"    4"VTZ na vrt"</t>
  </si>
  <si>
    <t>"Profil 3 - vzdušní:   6,15/3"   2"VTZ na vrt"</t>
  </si>
  <si>
    <t>"Profil 1 - návodní:   12,50/3"   4"VTZ na vrt"</t>
  </si>
  <si>
    <t>"Profil 1 - vzdušní:   7,85/3"   3 "VTZ na vrt"</t>
  </si>
  <si>
    <t>"Profil 4 - návodní:   18,00/3"   6 "VTZ na vrt"</t>
  </si>
  <si>
    <t>"Profil 4 - vzdušní:   12,60/3"   4"VTZ na vrtt"</t>
  </si>
  <si>
    <t>20</t>
  </si>
  <si>
    <t>95290524R</t>
  </si>
  <si>
    <t>dočištění a  celkový úklid pracovních prostorů po ukončení díla</t>
  </si>
  <si>
    <t>m2</t>
  </si>
  <si>
    <t>-932091790</t>
  </si>
  <si>
    <t>Dočištění a  celkový úklid pracovních prostorů po ukončení díla</t>
  </si>
  <si>
    <t>Trubní vedení</t>
  </si>
  <si>
    <t>893811111</t>
  </si>
  <si>
    <t>Osazení vodoměrné šachty hranaté z PP samonosné pro běžné zatížení pl do 1,1 m2 hl do 1,2 m</t>
  </si>
  <si>
    <t>-1263024993</t>
  </si>
  <si>
    <t>Osazení vodoměrné šachty z polypropylenu PP samonosné pro běžné zatížení hranaté, půdorysné plochy do 1,1 m2, světlé hloubky do 1,2 m</t>
  </si>
  <si>
    <t>https://podminky.urs.cz/item/CS_URS_2023_01/893811111</t>
  </si>
  <si>
    <t>"Profil 2"   1</t>
  </si>
  <si>
    <t>"Profil 3"   1</t>
  </si>
  <si>
    <t>22</t>
  </si>
  <si>
    <t>RMAT0001</t>
  </si>
  <si>
    <t>šachta pro vrty, plastová, včteně poklopu</t>
  </si>
  <si>
    <t>-1292237660</t>
  </si>
  <si>
    <t>šachta vodoměrná</t>
  </si>
  <si>
    <t>Ostatní konstrukce a práce, bourání</t>
  </si>
  <si>
    <t>23</t>
  </si>
  <si>
    <t>977151116</t>
  </si>
  <si>
    <t>Jádrové vrty diamantovými korunkami do stavebních materiálů D přes 70 do 80 mm</t>
  </si>
  <si>
    <t>319394684</t>
  </si>
  <si>
    <t>Jádrové vrty diamantovými korunkami do stavebních materiálů (železobetonu, betonu, cihel, obkladů, dlažeb, kamene) průměru přes 70 do 80 mm</t>
  </si>
  <si>
    <t>https://podminky.urs.cz/item/CS_URS_2023_01/977151116</t>
  </si>
  <si>
    <t>Poznámka k položce:
Na hloubku vrtu přidáno 1,0 m
- základní spára byla převzta z původní výkresové dokumentace, není ověřena</t>
  </si>
  <si>
    <t>"Profil 1 - návodní"   12,50+1,0</t>
  </si>
  <si>
    <t>"Profil 1 - vzdušní"   7,85+1,0</t>
  </si>
  <si>
    <t>"Profil 4 - návodní"   18,0+1,0</t>
  </si>
  <si>
    <t>"Profil 4 - vzdušní"   12,60+1,0</t>
  </si>
  <si>
    <t>24</t>
  </si>
  <si>
    <t>977151118</t>
  </si>
  <si>
    <t>Jádrové vrty diamantovými korunkami do stavebních materiálů D přes 90 do 100 mm</t>
  </si>
  <si>
    <t>-2104050352</t>
  </si>
  <si>
    <t>Jádrové vrty diamantovými korunkami do stavebních materiálů (železobetonu, betonu, cihel, obkladů, dlažeb, kamene) průměru přes 90 do 100 mm</t>
  </si>
  <si>
    <t>https://podminky.urs.cz/item/CS_URS_2023_01/977151118</t>
  </si>
  <si>
    <t>"Profil 2 - návodní"   17,40+1,0</t>
  </si>
  <si>
    <t>"Profil 2 - vzdušní"   15,35+1,0</t>
  </si>
  <si>
    <t>"Profil 3 - návodní"   10,35+1,0</t>
  </si>
  <si>
    <t>"Profil 3 - vzdušní"   6,15+1,0</t>
  </si>
  <si>
    <t>25</t>
  </si>
  <si>
    <t>977151911</t>
  </si>
  <si>
    <t>Příplatek k jádrovým vrtům za práci ve stísněném prostoru</t>
  </si>
  <si>
    <t>731228346</t>
  </si>
  <si>
    <t>Jádrové vrty diamantovými korunkami do stavebních materiálů (železobetonu, betonu, cihel, obkladů, dlažeb, kamene) Příplatek k cenám za práci ve stísněném prostoru</t>
  </si>
  <si>
    <t>https://podminky.urs.cz/item/CS_URS_2023_01/977151911</t>
  </si>
  <si>
    <t>997</t>
  </si>
  <si>
    <t>Přesun sutě</t>
  </si>
  <si>
    <t>26</t>
  </si>
  <si>
    <t>997013217</t>
  </si>
  <si>
    <t>Vnitrostaveništní doprava suti a vybouraných hmot pro budovy v přes 21 do 24 m ručně</t>
  </si>
  <si>
    <t>-651061795</t>
  </si>
  <si>
    <t>Vnitrostaveništní doprava suti a vybouraných hmot vodorovně do 50 m svisle ručně pro budovy a haly výšky přes 21 do 24 m</t>
  </si>
  <si>
    <t>https://podminky.urs.cz/item/CS_URS_2023_01/997013217</t>
  </si>
  <si>
    <t>27</t>
  </si>
  <si>
    <t>997013601</t>
  </si>
  <si>
    <t>Poplatek za uložení na skládce (skládkovné) stavebního odpadu betonového kód odpadu 17 01 01</t>
  </si>
  <si>
    <t>1268025627</t>
  </si>
  <si>
    <t>Poplatek za uložení stavebního odpadu na skládce (skládkovné) z prostého betonu zatříděného do Katalogu odpadů pod kódem 17 01 01</t>
  </si>
  <si>
    <t>https://podminky.urs.cz/item/CS_URS_2023_01/997013601</t>
  </si>
  <si>
    <t>28</t>
  </si>
  <si>
    <t>997321511</t>
  </si>
  <si>
    <t>Vodorovná doprava suti a vybouraných hmot po suchu do 1 km</t>
  </si>
  <si>
    <t>-70488983</t>
  </si>
  <si>
    <t>Vodorovná doprava suti a vybouraných hmot bez naložení, s vyložením a hrubým urovnáním po suchu, na vzdálenost do 1 km</t>
  </si>
  <si>
    <t>https://podminky.urs.cz/item/CS_URS_2023_01/997321511</t>
  </si>
  <si>
    <t>29</t>
  </si>
  <si>
    <t>997321519</t>
  </si>
  <si>
    <t>Příplatek ZKD 1 km vodorovné dopravy suti a vybouraných hmot po suchu</t>
  </si>
  <si>
    <t>1640213039</t>
  </si>
  <si>
    <t>Vodorovná doprava suti a vybouraných hmot bez naložení, s vyložením a hrubým urovnáním po suchu, na vzdálenost Příplatek k cenám za každý další i započatý 1 km přes 1 km</t>
  </si>
  <si>
    <t>https://podminky.urs.cz/item/CS_URS_2023_01/997321519</t>
  </si>
  <si>
    <t>1,51*30 'Přepočtené koeficientem množství</t>
  </si>
  <si>
    <t>30</t>
  </si>
  <si>
    <t>997321611</t>
  </si>
  <si>
    <t>Nakládání nebo překládání suti a vybouraných hmot</t>
  </si>
  <si>
    <t>1669499299</t>
  </si>
  <si>
    <t>Vodorovná doprava suti a vybouraných hmot bez naložení, s vyložením a hrubým urovnáním nakládání nebo překládání na dopravní prostředek při vodorovné dopravě suti a vybouraných hmot</t>
  </si>
  <si>
    <t>https://podminky.urs.cz/item/CS_URS_2023_01/997321611</t>
  </si>
  <si>
    <t>998</t>
  </si>
  <si>
    <t>Přesun hmot</t>
  </si>
  <si>
    <t>31</t>
  </si>
  <si>
    <t>998322011</t>
  </si>
  <si>
    <t>Přesun hmot pro hráze přehradní zděné, betonové a železobetonové</t>
  </si>
  <si>
    <t>-121342789</t>
  </si>
  <si>
    <t>Přesun hmot pro objekty hráze přehradní zděné, betonové, železobetonové  dopravní vzdálenost do 500 m</t>
  </si>
  <si>
    <t>https://podminky.urs.cz/item/CS_URS_2023_01/998322011</t>
  </si>
  <si>
    <t>32</t>
  </si>
  <si>
    <t>99872410R</t>
  </si>
  <si>
    <t>přesun vrtací techniky na staveništi včetně montáže a demontáže</t>
  </si>
  <si>
    <t>kpl</t>
  </si>
  <si>
    <t>759931877</t>
  </si>
  <si>
    <t>722</t>
  </si>
  <si>
    <t>Vnitřní armatury</t>
  </si>
  <si>
    <t>33</t>
  </si>
  <si>
    <t>M1</t>
  </si>
  <si>
    <t>nerezové zhlaví vztlakoměrných vrtů, dodávka materiálu včetně montáže</t>
  </si>
  <si>
    <t>-1577364902</t>
  </si>
  <si>
    <t>"Profil 2 - návodní"   1</t>
  </si>
  <si>
    <t>"Profil 2 - vzdušní"   1</t>
  </si>
  <si>
    <t>"Profil 3 - návodní"   1</t>
  </si>
  <si>
    <t>"Profil 3 - vzdušní"   1</t>
  </si>
  <si>
    <t>"Profil 1 - návodní"   1</t>
  </si>
  <si>
    <t>"Profil 1 - vzdušní"   1</t>
  </si>
  <si>
    <t>"Profil 4 - návodní"  1</t>
  </si>
  <si>
    <t>"Profil 4 - vzdušní"   1</t>
  </si>
  <si>
    <t>34</t>
  </si>
  <si>
    <t>M2</t>
  </si>
  <si>
    <t>úprava zhlaví vrtů, dodávka materiálu včetně montáže</t>
  </si>
  <si>
    <t>-36742269</t>
  </si>
  <si>
    <t>Vrty v horní revizní chodbě - pravé zavázání</t>
  </si>
  <si>
    <t>"V1N"   1</t>
  </si>
  <si>
    <t>"V1V"   1</t>
  </si>
  <si>
    <t>"V2N"   1</t>
  </si>
  <si>
    <t>"V2V"   1</t>
  </si>
  <si>
    <t>"V3N"   1</t>
  </si>
  <si>
    <t>"V3V"   1</t>
  </si>
  <si>
    <t>Vrt na pravé straně před hrází</t>
  </si>
  <si>
    <t>"J2"   1</t>
  </si>
  <si>
    <t>35</t>
  </si>
  <si>
    <t>M3</t>
  </si>
  <si>
    <t>plastové štítky s popisem a upevněním</t>
  </si>
  <si>
    <t>-1691028033</t>
  </si>
  <si>
    <t xml:space="preserve">Poznámka k položce:
Dodávka a instalace PVC štítku o rozměrech (150 x 80 mm) s popisem včetně upevnění pomocí plastových hmoždinek a nerezových vrutů </t>
  </si>
  <si>
    <t>VRN</t>
  </si>
  <si>
    <t>VRN1</t>
  </si>
  <si>
    <t>Průzkumné, geodetické a projektové práce</t>
  </si>
  <si>
    <t>36</t>
  </si>
  <si>
    <t>01110300R</t>
  </si>
  <si>
    <t>Kamerový průzkum vrtných prací</t>
  </si>
  <si>
    <t>1024</t>
  </si>
  <si>
    <t>1845131181</t>
  </si>
  <si>
    <t>Poznámka k položce:
Poznámka k položce: Po skončení vrtných prací bude provedena kamerová prohlídka nových vrtů televizní kamerou se záznamem na DVD.</t>
  </si>
  <si>
    <t>38</t>
  </si>
  <si>
    <t>01110301R</t>
  </si>
  <si>
    <t>Geodetické zaměření zhlaví vrtů (poloha, výška)</t>
  </si>
  <si>
    <t>-367955795</t>
  </si>
  <si>
    <t>VRN4</t>
  </si>
  <si>
    <t>Inženýrská činnost</t>
  </si>
  <si>
    <t>37</t>
  </si>
  <si>
    <t>04200200R1</t>
  </si>
  <si>
    <t xml:space="preserve">Dokumentace vrtných prací </t>
  </si>
  <si>
    <t>31873258</t>
  </si>
  <si>
    <t>Poznámka k položce:
Fotodokumentace, geotechnický a geologický popis jader a index RQD
uložení  vzorků jader v jádrovnici</t>
  </si>
  <si>
    <t>02 - Teplota zdiva-vrty</t>
  </si>
  <si>
    <t>-664170431</t>
  </si>
  <si>
    <t>Vrty pro osazení teplotních čidel</t>
  </si>
  <si>
    <t>"vzdušní líc"   8,70</t>
  </si>
  <si>
    <t>"horní revizní chodba"   2,0</t>
  </si>
  <si>
    <t>1571117320</t>
  </si>
  <si>
    <t>941R</t>
  </si>
  <si>
    <t>plošina kotvená metodou průmyslového horolezectví ke vzdušnímu líci, montáž, demontáž</t>
  </si>
  <si>
    <t>-1153935308</t>
  </si>
  <si>
    <t>R1</t>
  </si>
  <si>
    <t xml:space="preserve">provizorní zaslepení (zazátkování vrtu) na vzdušní straně </t>
  </si>
  <si>
    <t>-1279847560</t>
  </si>
  <si>
    <t>28615691</t>
  </si>
  <si>
    <t>zátka hrdlová HTM DN 110 l = 46mm</t>
  </si>
  <si>
    <t>256</t>
  </si>
  <si>
    <t>64</t>
  </si>
  <si>
    <t>791381645</t>
  </si>
  <si>
    <t>24633007</t>
  </si>
  <si>
    <t>pěna montážní PUR potrubí a studnařských skruží</t>
  </si>
  <si>
    <t>litr</t>
  </si>
  <si>
    <t>-933400130</t>
  </si>
  <si>
    <t>-2001610175</t>
  </si>
  <si>
    <t>590866359</t>
  </si>
  <si>
    <t>-1968497528</t>
  </si>
  <si>
    <t>132920700</t>
  </si>
  <si>
    <t>0,182*30 'Přepočtené koeficientem množství</t>
  </si>
  <si>
    <t>-1777260549</t>
  </si>
  <si>
    <t>-1459720106</t>
  </si>
  <si>
    <t>Přesun hmot pro objekty hráze přehradní zděné, betonové, železobetonové dopravní vzdálenost do 500 m</t>
  </si>
  <si>
    <t>826067706</t>
  </si>
  <si>
    <t>-1884457697</t>
  </si>
  <si>
    <t>04200200R2</t>
  </si>
  <si>
    <t>-881713617</t>
  </si>
  <si>
    <t>Poznámka k položce:
Fotodokumentace, popis jader
uložení  vzorků jader v jádrovnici</t>
  </si>
  <si>
    <t>03 - Geodetické body</t>
  </si>
  <si>
    <t xml:space="preserve">    VRN6 - Územní vlivy</t>
  </si>
  <si>
    <t>9539612R0_2</t>
  </si>
  <si>
    <t>Nivelační značka u paty vzdušního líce</t>
  </si>
  <si>
    <t>-1311194098</t>
  </si>
  <si>
    <t>Nivelační značka u paty vzdušního líce - na chemickou maltu, s vyvrtáním otvoru, montáž včetně dodávky</t>
  </si>
  <si>
    <t>Poznámka k položce:
Měření svislých posunů
Nivelační značky 
typ: čepová značka
umístění: na vzdušním lici
za účasti: geodeta (vytyčení)
Nivelační značky na koruně hráze nejsou kalkulovány.
Kontrolní body pro měření svislých posunů na koruně hráze budou realizovány v rámci připravované akce"VD Les Království, oprava/rekonstrukce koruny hráze" s předpokladem zahájení projekčních prací v roce 2022.</t>
  </si>
  <si>
    <t>"vzdušní líc - pata"   7</t>
  </si>
  <si>
    <t>" v blízkosti pevných pilířů pro směrové měření"   2</t>
  </si>
  <si>
    <t>9539612R0_2_1</t>
  </si>
  <si>
    <t>Nivelační značka u vzdušní paty - přestavová</t>
  </si>
  <si>
    <t>1966842595</t>
  </si>
  <si>
    <t>Nivelační značka u vzdušní paty - přestavová, na chemickou patronu, s vyvrtáním otvoru, montáž včetně dodávky</t>
  </si>
  <si>
    <t>Poznámka k položce:
Měření svislých posunů
Přestavové body
typ: čepová nebo hřebová značka
umístění: na vzdušním lici
za účasti: geodeta (vytyčení)</t>
  </si>
  <si>
    <t>"vzdušní líc - pata, levá strana"   6+1</t>
  </si>
  <si>
    <t>"vzdušní líc - pata,  pravá strana"   4+1</t>
  </si>
  <si>
    <t>9539612R0_3</t>
  </si>
  <si>
    <t>Závěsné nivelační body v horní revizní chodbě</t>
  </si>
  <si>
    <t>394741127</t>
  </si>
  <si>
    <t>Závěsné nivelační body v horní revizní chodbě, na chemickou patronu, s vyvrtáním otvoru, montáž včetně dodávky</t>
  </si>
  <si>
    <t xml:space="preserve">Poznámka k položce:
Měření svislých posunů
typ: závěsná nivelační značka
umístění: horní revizní chodba
za účasti: geodeta (vytyčení)
</t>
  </si>
  <si>
    <t>"horní revizní chodba"   6+2</t>
  </si>
  <si>
    <t>9539612R0_4</t>
  </si>
  <si>
    <t>Zajišťovací body směrového měření</t>
  </si>
  <si>
    <t>1583827753</t>
  </si>
  <si>
    <t>Zajišťovací body směrového měření, na chemickou patronu, s vyvrtáním otvoru, montáž včetně dodávky</t>
  </si>
  <si>
    <t xml:space="preserve">Poznámka k položce:
Měření vodorovných posunů
Zajišťovací body směrového měření označení
typ: jeden hranol se stříškou
umístění: na pravé straně skalní výchoz u MVE, betonový blok u MVE, výtokový portál
za účasti: geodeta (vytyčení)
</t>
  </si>
  <si>
    <t>"zajišťovací body v okolí"   3</t>
  </si>
  <si>
    <t>9539612R0_6</t>
  </si>
  <si>
    <t>Kontrolní geodetické body směrového měření</t>
  </si>
  <si>
    <t>1679410418</t>
  </si>
  <si>
    <t>Kontrolní geodetické body směrového měření, na chemickou patronu, s vyvrtáním otvoru, montáž včetně dodávky</t>
  </si>
  <si>
    <t xml:space="preserve">Poznámka k položce:
Měření vodorovných posunu
typ:dvojitý odrazný hranol se stříškou
umístění: vzdušní líc
za účasti: geodeta (vytyčení)
pomoci: horolezecké průmyslové techniky
</t>
  </si>
  <si>
    <t>"vzdušní líc"   (6+2)"ks"</t>
  </si>
  <si>
    <t>9539612R0_8</t>
  </si>
  <si>
    <t>Nucená centrace</t>
  </si>
  <si>
    <t>-541186962</t>
  </si>
  <si>
    <t xml:space="preserve">Poznámka k položce:
Měření svislých posunů
Uchycení nivelačního přístroje
typ: nucená centrace GRID
umístění: horní revizní chodba, vzdušní líc na pravé straně
za účasti: geodeta (vytyčení)
</t>
  </si>
  <si>
    <t>"horní revizní chodba"   9</t>
  </si>
  <si>
    <t>"vzdušní líc hráze - pata, pravá strana"   3</t>
  </si>
  <si>
    <t>01220300R</t>
  </si>
  <si>
    <t>Geodetické práce při provádění stavby</t>
  </si>
  <si>
    <t>kpl.</t>
  </si>
  <si>
    <t>376858653</t>
  </si>
  <si>
    <t>Poznámka k položce:
Návrh umístění a kontrola viditelnosti bodů
(instalace za účasti geodeta)</t>
  </si>
  <si>
    <t>VRN6</t>
  </si>
  <si>
    <t>Územní vlivy</t>
  </si>
  <si>
    <t>06330300R</t>
  </si>
  <si>
    <t>Práce ve výškách, v hloubkách</t>
  </si>
  <si>
    <t>1518851091</t>
  </si>
  <si>
    <t>Poznámka k položce:
Instalace geodetických kontrolních bodů na vzdušním líci hráce metodou pomocí horolezecké techniky.</t>
  </si>
  <si>
    <t>04 - Deformace</t>
  </si>
  <si>
    <t>9539612R0_12</t>
  </si>
  <si>
    <t>clinometrická základna</t>
  </si>
  <si>
    <t>-356120511</t>
  </si>
  <si>
    <t xml:space="preserve">Poznámka k položce:
Clinometrická základna pro Clinometr ECS 1000 VD fy. Huggenberger. Provedení z mat. nerez.
</t>
  </si>
  <si>
    <t>9539612R0_13</t>
  </si>
  <si>
    <t>kryt clinometrické základny</t>
  </si>
  <si>
    <t>-1339276682</t>
  </si>
  <si>
    <t>9539612R0_14</t>
  </si>
  <si>
    <t>šablona pro přesné osazení</t>
  </si>
  <si>
    <t>1809071435</t>
  </si>
  <si>
    <t xml:space="preserve">Poznámka k položce:
Clinometrická základna pro Clinometr ECS 1000 VD fy. Huggenberger. 
</t>
  </si>
  <si>
    <t>9539612R0_15</t>
  </si>
  <si>
    <t>instalační a kotevní materiál</t>
  </si>
  <si>
    <t>-50319001</t>
  </si>
  <si>
    <t>Poznámka k položce:
Clinometrická základna pro Clinometr ECS 1000 VD fy. Huggenberger. Provedení z mat. nerez.</t>
  </si>
  <si>
    <t>9539612R0_16</t>
  </si>
  <si>
    <t>instalace základen</t>
  </si>
  <si>
    <t>1283464890</t>
  </si>
  <si>
    <t>9539612R0_17</t>
  </si>
  <si>
    <t>plastový štítek s popisem a upevněním</t>
  </si>
  <si>
    <t>636023026</t>
  </si>
  <si>
    <t>9539612R0_18</t>
  </si>
  <si>
    <t xml:space="preserve">Clinometr Huggenberger AG, typ ECS1000VD </t>
  </si>
  <si>
    <t>838485562</t>
  </si>
  <si>
    <t>SO02 - Doplňující stavební úpravy a vybavení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</si>
  <si>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</si>
  <si>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</si>
  <si>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</si>
  <si>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>PSV - Práce a dodávky PSV</t>
  </si>
  <si>
    <t xml:space="preserve">    767 - Konstrukce zámečnické</t>
  </si>
  <si>
    <t xml:space="preserve">    789 - Povrchové úpravy ocelových konstrukcí a technologických zařízení</t>
  </si>
  <si>
    <t>M - Práce a dodávky M</t>
  </si>
  <si>
    <t xml:space="preserve">    23-M - Montáže potrubí</t>
  </si>
  <si>
    <t>115001104</t>
  </si>
  <si>
    <t>Převedení vody potrubím DN přes 250 do 300</t>
  </si>
  <si>
    <t>1320438147</t>
  </si>
  <si>
    <t>Převedení vody potrubím průměru DN přes 250 do 300</t>
  </si>
  <si>
    <t>https://podminky.urs.cz/item/CS_URS_2023_01/115001104</t>
  </si>
  <si>
    <t>Výměna šoupátkového uzávěru na potrubí průsaků DN 300</t>
  </si>
  <si>
    <t>převedení průsaků při betonáži dna šachty</t>
  </si>
  <si>
    <t>"Pravý domek"   1,85</t>
  </si>
  <si>
    <t>"Levý domek"   2,20</t>
  </si>
  <si>
    <t>"Křížení potrubí výpusti"   2,0</t>
  </si>
  <si>
    <t>115101201</t>
  </si>
  <si>
    <t>Čerpání vody na dopravní výšku do 10 m průměrný přítok do 500 l/min</t>
  </si>
  <si>
    <t>hod</t>
  </si>
  <si>
    <t>-353053359</t>
  </si>
  <si>
    <t>Čerpání vody na dopravní výšku do 10 m s uvažovaným průměrným přítokem do 500 l/min</t>
  </si>
  <si>
    <t>https://podminky.urs.cz/item/CS_URS_2023_01/115101201</t>
  </si>
  <si>
    <t>Poznámka k položce:
Odčepání vody ze dna šachet před betonáží dna</t>
  </si>
  <si>
    <t>3*8</t>
  </si>
  <si>
    <t>-285221167</t>
  </si>
  <si>
    <t>Poznámka k položce:
Přidáno 75% výkop pro uložení bednení a případný sesuv stěn</t>
  </si>
  <si>
    <t>Venkovní ocelové schody</t>
  </si>
  <si>
    <t>"1"   0,90*1,20*1,20*1,75</t>
  </si>
  <si>
    <t>"2"   (1,98"m2"+0,46"m2")*1,20*1,75</t>
  </si>
  <si>
    <t>"3"   0,60*0,60*1,20*4"ks"*1,75</t>
  </si>
  <si>
    <t>284175433</t>
  </si>
  <si>
    <t>"Pro výkop"   10,416</t>
  </si>
  <si>
    <t>"Pro zpětný zásyp"  4,464</t>
  </si>
  <si>
    <t>827822828</t>
  </si>
  <si>
    <t>"Pro zpětný zásyp" 4,464</t>
  </si>
  <si>
    <t>380233833</t>
  </si>
  <si>
    <t>14,88*10 'Přepočtené koeficientem množství</t>
  </si>
  <si>
    <t>792107082</t>
  </si>
  <si>
    <t>-136679963</t>
  </si>
  <si>
    <t>-315028000</t>
  </si>
  <si>
    <t>10,416/1,75</t>
  </si>
  <si>
    <t>-2119782029</t>
  </si>
  <si>
    <t>10,416/1.75*1,90"t/m3"</t>
  </si>
  <si>
    <t>174111101</t>
  </si>
  <si>
    <t>Zásyp jam, šachet rýh nebo kolem objektů sypaninou se zhutněním ručně</t>
  </si>
  <si>
    <t>1614833118</t>
  </si>
  <si>
    <t>Zásyp sypaninou z jakékoliv horniny ručně s uložením výkopku ve vrstvách se zhutněním jam, šachet, rýh nebo kolem objektů v těchto vykopávkách</t>
  </si>
  <si>
    <t>https://podminky.urs.cz/item/CS_URS_2023_01/174111101</t>
  </si>
  <si>
    <t>Poznámka k položce:
Zpětný zásyp po odstranění bednění (případný sesuv stěn)</t>
  </si>
  <si>
    <t>10,416-10,416/1,75</t>
  </si>
  <si>
    <t>275351121</t>
  </si>
  <si>
    <t>Zřízení bednění základových patek</t>
  </si>
  <si>
    <t>1828604295</t>
  </si>
  <si>
    <t>Bednění základů patek zřízení</t>
  </si>
  <si>
    <t>https://podminky.urs.cz/item/CS_URS_2023_01/275351121</t>
  </si>
  <si>
    <t>"1"   0,90*1,20*2+1,20*1,20*2</t>
  </si>
  <si>
    <t>"2"   6,40*1,20</t>
  </si>
  <si>
    <t>"3"   0,60*1,20*4"stěny"*4"ks"</t>
  </si>
  <si>
    <t>275351122</t>
  </si>
  <si>
    <t>Odstranění bednění základových patek</t>
  </si>
  <si>
    <t>-1089771472</t>
  </si>
  <si>
    <t>Bednění základů patek odstranění</t>
  </si>
  <si>
    <t>https://podminky.urs.cz/item/CS_URS_2023_01/275351122</t>
  </si>
  <si>
    <t>275361821</t>
  </si>
  <si>
    <t>Výztuž základových patek betonářskou ocelí 10 505 (R)</t>
  </si>
  <si>
    <t>1933473553</t>
  </si>
  <si>
    <t>Výztuž základů patek z betonářské oceli 10 505 (R)</t>
  </si>
  <si>
    <t>https://podminky.urs.cz/item/CS_URS_2023_01/275361821</t>
  </si>
  <si>
    <t>Poznámka k položce:
2% výztuže z objemu bloku</t>
  </si>
  <si>
    <t>"1"   0,90*1,20*1,20*2/100*7850/1000</t>
  </si>
  <si>
    <t>"2"   (1,98"m2"+0,46"m2")*1,20*2/100*7850/1000</t>
  </si>
  <si>
    <t>"3"   0,60*0,60*1,20*4"ks"*2/100*7850/1000</t>
  </si>
  <si>
    <t>275321511</t>
  </si>
  <si>
    <t>Základové patky ze ŽB bez zvýšených nároků na prostředí tř. C 25/30</t>
  </si>
  <si>
    <t>1111409088</t>
  </si>
  <si>
    <t>Základy z betonu železového (bez výztuže) patky z betonu bez zvláštních nároků na prostředí tř. C 25/30</t>
  </si>
  <si>
    <t>https://podminky.urs.cz/item/CS_URS_2023_01/275321511</t>
  </si>
  <si>
    <t>Venkovní schody</t>
  </si>
  <si>
    <t>"1"   0,90*1,20*1,20</t>
  </si>
  <si>
    <t>"2"   (1,98"m2"+0,46"m2")*1,20</t>
  </si>
  <si>
    <t>"3"   0,60*0,60*1,20*4"ks"</t>
  </si>
  <si>
    <t>Svislé a kompletní konstrukce</t>
  </si>
  <si>
    <t>321311115</t>
  </si>
  <si>
    <t>Konstrukce vodních staveb z betonu prostého mrazuvzdorného tř. C 25/30</t>
  </si>
  <si>
    <t>24761313</t>
  </si>
  <si>
    <t>Konstrukce vodních staveb z betonu přehrad, jezů a plavebních komor, spodní stavby vodních elektráren, jader přehrad, odběrných věží a výpustných zařízení, opěrných zdí, šachet, šachtic a ostatních konstrukcí prostého pro prostředí s mrazovými cykly tř. C 25/30</t>
  </si>
  <si>
    <t>https://podminky.urs.cz/item/CS_URS_2023_01/321311115</t>
  </si>
  <si>
    <t>betonáž dna šachty</t>
  </si>
  <si>
    <t>"Pravý domek"   0,80*1,20*0,15</t>
  </si>
  <si>
    <t>"Levý domek"   1,05*(0,90+0,90)*0,15</t>
  </si>
  <si>
    <t>Křížení dolní revizní chodby s potrubím výpusti</t>
  </si>
  <si>
    <t>"betonáž dna šachty"   0,80*0,80*0,15</t>
  </si>
  <si>
    <t>Komunikace pozemní</t>
  </si>
  <si>
    <t>594511113</t>
  </si>
  <si>
    <t>Kladení dlažby z lomového kamene tl do 250 mm s provedením lože z betonu</t>
  </si>
  <si>
    <t>1587638783</t>
  </si>
  <si>
    <t>Kladení dlažby z lomového kamene lomařsky upraveného v ploše vodorovné nebo ve sklonu na plocho tl. do 250 mm, bez vyplnění spár, s provedením lože tl. 50 mm z betonu</t>
  </si>
  <si>
    <t>https://podminky.urs.cz/item/CS_URS_2023_01/594511113</t>
  </si>
  <si>
    <t>"zpevněná plocha pred vstupem do horní revizní chodby"   1,98</t>
  </si>
  <si>
    <t>67</t>
  </si>
  <si>
    <t>58380760</t>
  </si>
  <si>
    <t>kámen lomový rigol DR 20,25,30</t>
  </si>
  <si>
    <t>-1546477738</t>
  </si>
  <si>
    <t xml:space="preserve">"zpevněná plocha pred vstupem do horní revizní chodby"   </t>
  </si>
  <si>
    <t>1,98"m2"*0,25"m"*2,5"t/m3"</t>
  </si>
  <si>
    <t>599632111</t>
  </si>
  <si>
    <t>Vyplnění spár dlažby z lomového kamene MC se zatřením</t>
  </si>
  <si>
    <t>2021249576</t>
  </si>
  <si>
    <t>Vyplnění spár dlažby (přídlažby) z lomového kamene v jakémkoliv sklonu plochy a jakékoliv tloušťky cementovou maltou se zatřením</t>
  </si>
  <si>
    <t>https://podminky.urs.cz/item/CS_URS_2023_01/599632111</t>
  </si>
  <si>
    <t>Úpravy povrchů, podlahy a osazování výplní</t>
  </si>
  <si>
    <t>628613611</t>
  </si>
  <si>
    <t>Žárové zinkování ponorem dílů ocelových konstrukcí mostů hmotnosti do 100 kg</t>
  </si>
  <si>
    <t>kg</t>
  </si>
  <si>
    <t>-607644625</t>
  </si>
  <si>
    <t>Žárové zinkování ponorem dílů ocelových konstrukcí mostů hmotnosti dílců do 100 kg</t>
  </si>
  <si>
    <t>https://podminky.urs.cz/item/CS_URS_2023_01/628613611</t>
  </si>
  <si>
    <t>"Podpěra schodů"   152,6</t>
  </si>
  <si>
    <t>"Venkovní schody" 2700</t>
  </si>
  <si>
    <t>891371821</t>
  </si>
  <si>
    <t>Demontáž vodovodních šoupátek s ručním kolečkem v šachtách DN 300</t>
  </si>
  <si>
    <t>635176660</t>
  </si>
  <si>
    <t>Demontáž vodovodních armatur na potrubí šoupátek nebo klapek uzavíracích v šachtách s ručním kolečkem DN 300</t>
  </si>
  <si>
    <t>https://podminky.urs.cz/item/CS_URS_2023_01/891371821</t>
  </si>
  <si>
    <t>demontáž táhla a šoupátkového uzávěru</t>
  </si>
  <si>
    <t>"Pravý domek"   1</t>
  </si>
  <si>
    <t>"Levý domek"   1</t>
  </si>
  <si>
    <t>890111811</t>
  </si>
  <si>
    <t>Bourání šachet ze zdiva kamenného ručně obestavěného prostoru do 1,5 m3</t>
  </si>
  <si>
    <t>174437650</t>
  </si>
  <si>
    <t>Bourání šachet a jímek ručně velikosti obestavěného prostoru do 1,5 m3 ze zdiva kamenného</t>
  </si>
  <si>
    <t>https://podminky.urs.cz/item/CS_URS_2023_01/890111811</t>
  </si>
  <si>
    <t>prohloubení šachty</t>
  </si>
  <si>
    <t>"Pravý domek"   0,8*1,2*0,5</t>
  </si>
  <si>
    <t>"Levý domek"   (0,9+0,9)*1,05*0,5</t>
  </si>
  <si>
    <t>891371222</t>
  </si>
  <si>
    <t>Montáž vodovodních šoupátek s ručním kolečkem v šachtách DN 300</t>
  </si>
  <si>
    <t>-1679704543</t>
  </si>
  <si>
    <t>Montáž vodovodních armatur na potrubí šoupátek nebo klapek uzavíracích v šachtách s ručním kolečkem DN 300</t>
  </si>
  <si>
    <t>https://podminky.urs.cz/item/CS_URS_2023_01/891371222</t>
  </si>
  <si>
    <t>osazení šoupátkového uzávěru</t>
  </si>
  <si>
    <t>42221122</t>
  </si>
  <si>
    <t>šoupátko s přírubami voda DN 300 PN10</t>
  </si>
  <si>
    <t>-124579018</t>
  </si>
  <si>
    <t>42210104</t>
  </si>
  <si>
    <t>kolo ruční pro DN 250-300 D 500mm</t>
  </si>
  <si>
    <t>-1970732583</t>
  </si>
  <si>
    <t>422R1</t>
  </si>
  <si>
    <t>vodítko ovládání šoupátkového uzávěru, včteně jeho uchycení</t>
  </si>
  <si>
    <t>1966697409</t>
  </si>
  <si>
    <t xml:space="preserve">Poznámka k položce:
Vedení vřetene 
Konzola
Teleskopická prodlužovací tyč  přímá (pravý domek)
Teleskopická prodlužovací tyč s klouben  (levý domek)
Spojka
</t>
  </si>
  <si>
    <t>891181295</t>
  </si>
  <si>
    <t>Příplatek za montáž šoupátek v objektech DN 40 až 1200</t>
  </si>
  <si>
    <t>-1539455323</t>
  </si>
  <si>
    <t>Montáž vodovodních armatur na potrubí Příplatek k ceně za montáž v objektech DN od 40 do 1200</t>
  </si>
  <si>
    <t>https://podminky.urs.cz/item/CS_URS_2023_01/891181295</t>
  </si>
  <si>
    <t>936992141</t>
  </si>
  <si>
    <t>Montáž odvodnění mostu ze sklolaminátového potrubí DN 200</t>
  </si>
  <si>
    <t>31089224</t>
  </si>
  <si>
    <t>Montáž odvodnění mostu z plastového nebo laminátového potrubí se spojkami ze sklolaminátu DN 200 potrubí</t>
  </si>
  <si>
    <t>https://podminky.urs.cz/item/CS_URS_2023_01/936992141</t>
  </si>
  <si>
    <t>Poznámka k položce:
Z důvodů zachování odvodnění rubu zdi bude v místě betonového základové bloku pro podpor schodů uloženo odvodňovací potrubí  PE HD DN 200.</t>
  </si>
  <si>
    <t>"3"   3*1,0"m"</t>
  </si>
  <si>
    <t>28619326</t>
  </si>
  <si>
    <t>trubka kanalizační PE-HD D 200mm</t>
  </si>
  <si>
    <t>-10666598</t>
  </si>
  <si>
    <t>953965131</t>
  </si>
  <si>
    <t>Kotevní šroub pro chemické kotvy M 16 dl 190 mm</t>
  </si>
  <si>
    <t>2049381530</t>
  </si>
  <si>
    <t>Kotvy chemické s vyvrtáním otvoru kotevní šrouby pro chemické kotvy, velikost M 16, délka 190 mm</t>
  </si>
  <si>
    <t>https://podminky.urs.cz/item/CS_URS_2023_01/953965131</t>
  </si>
  <si>
    <t>osazení rámu z L profilu</t>
  </si>
  <si>
    <t>"Pravý domek"   8</t>
  </si>
  <si>
    <t>"Levý domek"   8</t>
  </si>
  <si>
    <t>962021112</t>
  </si>
  <si>
    <t>Bourání mostních zdí a pilířů z kamene</t>
  </si>
  <si>
    <t>-1392815171</t>
  </si>
  <si>
    <t>Bourání mostních konstrukcí zdiva a pilířů z kamene nebo cihel</t>
  </si>
  <si>
    <t>https://podminky.urs.cz/item/CS_URS_2023_01/962021112</t>
  </si>
  <si>
    <t>"rozebrání zídky  pro uložení schodů"   1,0*0,6*2,0</t>
  </si>
  <si>
    <t>973041511</t>
  </si>
  <si>
    <t>Vysekání výklenků ve zdivu z betonu pl přes 0,25 m2</t>
  </si>
  <si>
    <t>-588491169</t>
  </si>
  <si>
    <t>Vysekání výklenků nebo kapes ve zdivu betonovém výklenků, pohledové plochy přes 0,25 m2</t>
  </si>
  <si>
    <t>https://podminky.urs.cz/item/CS_URS_2023_01/973041511</t>
  </si>
  <si>
    <t>"Vybourání betonu nad potrubím"   0,3*0,8*1,5</t>
  </si>
  <si>
    <t>"Zvětšení výklenku pro vstup na potrubí SV"   0,6*0,5*1,0*2</t>
  </si>
  <si>
    <t>"Vybourání otvoru pro odvodnění pod potrubím SV"   0,3*0,3*1,25"zleva"+0,3*0,3*1,25"zprava"</t>
  </si>
  <si>
    <t>"Prohloubení šachty před vtokem do potrubí průsaků DN 300"   0,8*0,8*0,3</t>
  </si>
  <si>
    <t>977311114</t>
  </si>
  <si>
    <t>Řezání stávajících betonových mazanin nevyztužených hl do 200 mm</t>
  </si>
  <si>
    <t>-582044291</t>
  </si>
  <si>
    <t>Řezání stávajících betonových mazanin bez vyztužení hloubky přes 150 do 200 mm</t>
  </si>
  <si>
    <t>https://podminky.urs.cz/item/CS_URS_2023_01/977311114</t>
  </si>
  <si>
    <t>"Zaříznutí betonu nad potrubím"   1,5+1,5</t>
  </si>
  <si>
    <t>985132111</t>
  </si>
  <si>
    <t>Očištění ploch líce kleneb a podhledů tlakovou vodou</t>
  </si>
  <si>
    <t>1508040393</t>
  </si>
  <si>
    <t>https://podminky.urs.cz/item/CS_URS_2023_01/985132111</t>
  </si>
  <si>
    <t>"Potrubí spodní výpusti"   (3,14*2,5-2,5)*0,85</t>
  </si>
  <si>
    <t>"Očištění ploch zdí"   10</t>
  </si>
  <si>
    <t>-11356734</t>
  </si>
  <si>
    <t>-754334320</t>
  </si>
  <si>
    <t>-1166378084</t>
  </si>
  <si>
    <t>-235614121</t>
  </si>
  <si>
    <t>9,291*30 'Přepočtené koeficientem množství</t>
  </si>
  <si>
    <t>646814833</t>
  </si>
  <si>
    <t>39</t>
  </si>
  <si>
    <t>1264876116</t>
  </si>
  <si>
    <t>PSV</t>
  </si>
  <si>
    <t>Práce a dodávky PSV</t>
  </si>
  <si>
    <t>767</t>
  </si>
  <si>
    <t>Konstrukce zámečnické</t>
  </si>
  <si>
    <t>40</t>
  </si>
  <si>
    <t>767833802</t>
  </si>
  <si>
    <t>Demontáž vnitřních kovových žebříků přímých dl přes 2 do 5 m kotvených do zdiva</t>
  </si>
  <si>
    <t>-1032600370</t>
  </si>
  <si>
    <t>Demontáž vnitřních kovových žebříků přímých délky přes 2 do 5 m</t>
  </si>
  <si>
    <t>https://podminky.urs.cz/item/CS_URS_2023_01/767833802</t>
  </si>
  <si>
    <t>Poznámka k položce:
Křížení dolní revizní chodby s potrubím výpusti
Odstranění stávajích žebříku</t>
  </si>
  <si>
    <t>41</t>
  </si>
  <si>
    <t>767995113</t>
  </si>
  <si>
    <t>Montáž atypických zámečnických konstrukcí hm přes 10 do 20 kg</t>
  </si>
  <si>
    <t>386242937</t>
  </si>
  <si>
    <t>Montáž ostatních atypických zámečnických konstrukcí hmotnosti přes 10 do 20 kg</t>
  </si>
  <si>
    <t>https://podminky.urs.cz/item/CS_URS_2023_01/767995113</t>
  </si>
  <si>
    <t>"svařovaný rám podesty_křížení_nerez"   17</t>
  </si>
  <si>
    <t>42</t>
  </si>
  <si>
    <t>svařovaný rám podesty_křížení_nerez, kotevní prvky, teflonová deska, výroba a dodávka</t>
  </si>
  <si>
    <t>-1633040772</t>
  </si>
  <si>
    <t>Poznámka k položce:
Křížení dolní revizní chodby s potrubím výpusti
Výkesová dokumentace: SO02 D.2.4</t>
  </si>
  <si>
    <t>43</t>
  </si>
  <si>
    <t>6312600R</t>
  </si>
  <si>
    <t>rošt kompozitní pochůzný litý 38x38/30mm A15</t>
  </si>
  <si>
    <t>2007061730</t>
  </si>
  <si>
    <t>Poznámka k položce:
Barva: tmavá (šedá nebo černá)</t>
  </si>
  <si>
    <t>Výměna šoupátkového uzávěru na portubí průsaků DN 300</t>
  </si>
  <si>
    <t>"Pravý domek"   0,8*1,20</t>
  </si>
  <si>
    <t>"Levý domek"   1,05*0,90</t>
  </si>
  <si>
    <t>"Podesta přes potrubí"   0,85*1,5</t>
  </si>
  <si>
    <t>44</t>
  </si>
  <si>
    <t>767995114</t>
  </si>
  <si>
    <t>Montáž atypických zámečnických konstrukcí hm přes 20 do 50 kg</t>
  </si>
  <si>
    <t>1961052810</t>
  </si>
  <si>
    <t>Montáž ostatních atypických zámečnických konstrukcí hmotnosti přes 20 do 50 kg</t>
  </si>
  <si>
    <t>https://podminky.urs.cz/item/CS_URS_2023_01/767995114</t>
  </si>
  <si>
    <t xml:space="preserve">"Pravý a levý domek"  </t>
  </si>
  <si>
    <t>"žebřík_pravý domek_nerez"   65</t>
  </si>
  <si>
    <t>"podesta_pravý domek_nerez"   35</t>
  </si>
  <si>
    <t>"žebřík_levý domek_nerez"   35</t>
  </si>
  <si>
    <t>"podesta_levý domek_nerez"   50</t>
  </si>
  <si>
    <t>"2x žebřík výstupový jednoduchý přímý z nerezové oceli "   2*23</t>
  </si>
  <si>
    <t>45</t>
  </si>
  <si>
    <t>R2</t>
  </si>
  <si>
    <t>žebříky_křížení_nerez, spojovací prvky, výroba a dodávka</t>
  </si>
  <si>
    <t>-1961471277</t>
  </si>
  <si>
    <t>46</t>
  </si>
  <si>
    <t>R3</t>
  </si>
  <si>
    <t>žebřík_pravý domek_nerez, kotevní prvky, výroba a dodávka</t>
  </si>
  <si>
    <t>-1360458738</t>
  </si>
  <si>
    <t>Poznámka k položce:
Výměna šoupátkového uzávěru na potrubí průsaků DN 300
Výkesová dokumentace: SO02 D.2.8</t>
  </si>
  <si>
    <t>47</t>
  </si>
  <si>
    <t>R4</t>
  </si>
  <si>
    <t>podesta_pravý domek_nerez, kotevní prvky, výroba a dodávka</t>
  </si>
  <si>
    <t>-1600678566</t>
  </si>
  <si>
    <t>48</t>
  </si>
  <si>
    <t>R5</t>
  </si>
  <si>
    <t>žebřík_levý domek_nerez, kotevní prvky, výroba a dodávka</t>
  </si>
  <si>
    <t>1419673918</t>
  </si>
  <si>
    <t>Poznámka k položce:
Výměna šoupátkového uzávěru na potrubí průsaků DN 300
Výkesová dokumentace: SO02 D.2.12</t>
  </si>
  <si>
    <t>49</t>
  </si>
  <si>
    <t>R6</t>
  </si>
  <si>
    <t>podesta_levý domek_nerez, kotevní prvky, výroba a dodávka</t>
  </si>
  <si>
    <t>-1634310680</t>
  </si>
  <si>
    <t>50</t>
  </si>
  <si>
    <t>767995116</t>
  </si>
  <si>
    <t>Montáž atypických zámečnických konstrukcí hm přes 100 do 250 kg</t>
  </si>
  <si>
    <t>-1044892938</t>
  </si>
  <si>
    <t>Montáž ostatních atypických zámečnických konstrukcí hmotnosti přes 100 do 250 kg</t>
  </si>
  <si>
    <t>https://podminky.urs.cz/item/CS_URS_2023_01/767995116</t>
  </si>
  <si>
    <t>51</t>
  </si>
  <si>
    <t>R8</t>
  </si>
  <si>
    <t>podpěra schodů_S235, kotevní a spojovací materiál, výroba a dodávka</t>
  </si>
  <si>
    <t>1087911330</t>
  </si>
  <si>
    <t xml:space="preserve">podpěra schodů_S235, kotevní a spojovací materiál, výroba a dodávka
</t>
  </si>
  <si>
    <t>Poznámka k položce:
Podpěra schodů
SVAŘENEC: 
S235 HEB 100, P10/260-260
podlití kotevní desky pevnostní zálivkou 
HILTY kotevní šrouby na chemii</t>
  </si>
  <si>
    <t>52</t>
  </si>
  <si>
    <t>76799511R</t>
  </si>
  <si>
    <t xml:space="preserve">montáž atypických zámečnických konstrukcí </t>
  </si>
  <si>
    <t>1720190612</t>
  </si>
  <si>
    <t>montáž ostatních atypických zámečnických konstrukcí hmotnosti</t>
  </si>
  <si>
    <t>"Venkovní schody"   2398</t>
  </si>
  <si>
    <t>53</t>
  </si>
  <si>
    <t>R7</t>
  </si>
  <si>
    <t>venkovní schody_S235, kotevní a spojovací materiál, uchyt.kabel.chráničky, výroba a dodávka</t>
  </si>
  <si>
    <t>345040801</t>
  </si>
  <si>
    <t xml:space="preserve">venkovní schody_S235, kotevní a spojovací materiál, uchyt.kabel.chráničky, výroba a dodávka
</t>
  </si>
  <si>
    <t xml:space="preserve">Poznámka k položce:
Venkovní schody
S235, pozink+ barva: kovářská čerň S2160/0950
hlavní nosný prvek U240"
SP 30/3 - 34 x 38 mm - 600 x 305 mm
SP 30/2 - 34 x 38 mm - 600 x 1 000 mm
</t>
  </si>
  <si>
    <t>54</t>
  </si>
  <si>
    <t>34571354</t>
  </si>
  <si>
    <t>trubka elektroinstalační ohebná dvouplášťová korugovaná (chránička) D 75/90mm, HDPE+LDPE</t>
  </si>
  <si>
    <t>-868929305</t>
  </si>
  <si>
    <t>Poznámka k položce:
BARVA: ČERNÁ</t>
  </si>
  <si>
    <t>3,0+8,0+1,20+2,0+7,80+3,0</t>
  </si>
  <si>
    <t>55</t>
  </si>
  <si>
    <t>998767104</t>
  </si>
  <si>
    <t>Přesun hmot tonážní pro zámečnické konstrukce v objektech v přes 24 do 36 m</t>
  </si>
  <si>
    <t>667244361</t>
  </si>
  <si>
    <t>Přesun hmot pro zámečnické konstrukce stanovený z hmotnosti přesunovaného materiálu vodorovná dopravní vzdálenost do 50 m v objektech výšky přes 24 do 36 m</t>
  </si>
  <si>
    <t>https://podminky.urs.cz/item/CS_URS_2023_01/998767104</t>
  </si>
  <si>
    <t>56</t>
  </si>
  <si>
    <t>998767181</t>
  </si>
  <si>
    <t>Příplatek k přesunu hmot tonážní 767 prováděný bez použití mechanizace</t>
  </si>
  <si>
    <t>-780628659</t>
  </si>
  <si>
    <t>Přesun hmot pro zámečnické konstrukce stanovený z hmotnosti přesunovaného materiálu Příplatek k cenám za přesun prováděný bez použití mechanizace pro jakoukoliv výšku objektu</t>
  </si>
  <si>
    <t>https://podminky.urs.cz/item/CS_URS_2023_01/998767181</t>
  </si>
  <si>
    <t>57</t>
  </si>
  <si>
    <t>998767192</t>
  </si>
  <si>
    <t>Příplatek k přesunu hmot tonážní 767 za zvětšený přesun do 100 m</t>
  </si>
  <si>
    <t>277535997</t>
  </si>
  <si>
    <t>Přesun hmot pro zámečnické konstrukce stanovený z hmotnosti přesunovaného materiálu Příplatek k cenám za zvětšený přesun přes vymezenou největší dopravní vzdálenost do 100 m</t>
  </si>
  <si>
    <t>https://podminky.urs.cz/item/CS_URS_2023_01/998767192</t>
  </si>
  <si>
    <t>789</t>
  </si>
  <si>
    <t>Povrchové úpravy ocelových konstrukcí a technologických zařízení</t>
  </si>
  <si>
    <t>58</t>
  </si>
  <si>
    <t>789112250</t>
  </si>
  <si>
    <t>Čištění oklepem členitých zařízení</t>
  </si>
  <si>
    <t>-30105464</t>
  </si>
  <si>
    <t>Úpravy povrchů pod nátěry zařízení s povrchem členitým očištění oklepem</t>
  </si>
  <si>
    <t>https://podminky.urs.cz/item/CS_URS_2023_01/789112250</t>
  </si>
  <si>
    <t>"Očištění potrubí od inkrustů"   (3,14*2,5-2,5)*0,85</t>
  </si>
  <si>
    <t>59</t>
  </si>
  <si>
    <t>789112240</t>
  </si>
  <si>
    <t>Odmaštění členitých zařízení</t>
  </si>
  <si>
    <t>-993050084</t>
  </si>
  <si>
    <t>Úpravy povrchů pod nátěry zařízení s povrchem členitým očištění odmaštěním</t>
  </si>
  <si>
    <t>https://podminky.urs.cz/item/CS_URS_2023_01/789112240</t>
  </si>
  <si>
    <t>"Podpěra schodů"   152,6"kg"/1000*50"m2/t"*1,20</t>
  </si>
  <si>
    <t>"Hlavní nosné prvky" (538,8+331,6+674,6)"kg"/1000*24"m2/t"*1,20</t>
  </si>
  <si>
    <t>"Zábradlí" (255,2+173,3+305,5)"kg"/1000*85"m2/t"*1,20</t>
  </si>
  <si>
    <t>60</t>
  </si>
  <si>
    <t>789112152</t>
  </si>
  <si>
    <t>Čištění ručním nářadím členitých zařízení stupeň přípravy podkladu St 2 stupeň zrezivění C</t>
  </si>
  <si>
    <t>-1504249696</t>
  </si>
  <si>
    <t>Úpravy povrchů pod nátěry zařízení s povrchem členitým odstranění rzi a nečistot pomocí ručního nářadí stupeň přípravy St 2, stupeň zrezivění C</t>
  </si>
  <si>
    <t>https://podminky.urs.cz/item/CS_URS_2023_01/789112152</t>
  </si>
  <si>
    <t>61</t>
  </si>
  <si>
    <t>789312110</t>
  </si>
  <si>
    <t>Zhotovení nátěru zařízení s povrchem členitým jednosložkového základního tl do 40 µm</t>
  </si>
  <si>
    <t>-1991680510</t>
  </si>
  <si>
    <t>Zhotovení nátěru zařízení s povrchem členitým jednosložkového základního, tloušťky do 40 μm</t>
  </si>
  <si>
    <t>https://podminky.urs.cz/item/CS_URS_2023_01/789312110</t>
  </si>
  <si>
    <t xml:space="preserve">Poznámka k položce:
Nátěrový systém:
Kovářská čerň S2160/0950, syntetický vrchní nátěr, nanešeno stříkáním.
Minimální průměrná tloušťka povlaku: 100  μm
</t>
  </si>
  <si>
    <t>62</t>
  </si>
  <si>
    <t>789312121</t>
  </si>
  <si>
    <t>Zhotovení nátěru zařízení s povrchem členitým jednosložkového krycího (vrchního) tl do 80 µm</t>
  </si>
  <si>
    <t>1703448283</t>
  </si>
  <si>
    <t>Zhotovení nátěru zařízení s povrchem členitým jednosložkového krycího (vrchního), tloušťky do 80 μm</t>
  </si>
  <si>
    <t>https://podminky.urs.cz/item/CS_URS_2023_01/789312121</t>
  </si>
  <si>
    <t>Poznámka k položce:
Nátěrový systém:
Kovářská čerň S2160/0950, syntetický vrchní nátěr, nanešeno stříkáním.
Minimální průměrná tloušťka povlaku: 100  μm</t>
  </si>
  <si>
    <t>63</t>
  </si>
  <si>
    <t>TLR.S21600950006L</t>
  </si>
  <si>
    <t>HOSTAGRUND KOVÁŘSKÁ BARVA S2160/0950 KOVÁŘSKÁ ČERŇ 0,6 L  - základní i vrchní syntetický nátěr pro kovářské výrobky</t>
  </si>
  <si>
    <t>1518601604</t>
  </si>
  <si>
    <t>Poznámka k položce:
Vydatnost: ca 4,5 m2/ l na jednu vrstvu podle způsobu nanášení
Hustota: 1320 kg/m3</t>
  </si>
  <si>
    <t>128,520"m2"/4,5"m2/l"/1000*1320"kg/m3"*2 "vrstvy"</t>
  </si>
  <si>
    <t>Práce a dodávky M</t>
  </si>
  <si>
    <t>23-M</t>
  </si>
  <si>
    <t>Montáže potrubí</t>
  </si>
  <si>
    <t>230120051</t>
  </si>
  <si>
    <t>Čištění potrubí profukováním nebo proplachováním DN 300</t>
  </si>
  <si>
    <t>-359153859</t>
  </si>
  <si>
    <t>https://podminky.urs.cz/item/CS_URS_2023_01/230120051</t>
  </si>
  <si>
    <t>pročištění potrubí</t>
  </si>
  <si>
    <t xml:space="preserve">"Pravý domek"   </t>
  </si>
  <si>
    <t>"po vodě"   7</t>
  </si>
  <si>
    <t>"proti vodě"   5</t>
  </si>
  <si>
    <t xml:space="preserve">"Levý domek"   </t>
  </si>
  <si>
    <t xml:space="preserve">"po vodě"   11 </t>
  </si>
  <si>
    <t>"proti vodě"   10</t>
  </si>
  <si>
    <t>65</t>
  </si>
  <si>
    <t>2301200R1</t>
  </si>
  <si>
    <t>čištění potrubí frézováním DN 300</t>
  </si>
  <si>
    <t>-307568256</t>
  </si>
  <si>
    <t>VON - Vedlejší rozpočtové náklady</t>
  </si>
  <si>
    <t>Ostatní - Ostatní</t>
  </si>
  <si>
    <t xml:space="preserve">    A - Ostatní náklady spojené s realizací stavby</t>
  </si>
  <si>
    <t xml:space="preserve">    VRN3 - Zařízení staveniště</t>
  </si>
  <si>
    <t>Ostatní</t>
  </si>
  <si>
    <t>A</t>
  </si>
  <si>
    <t>Ostatní náklady spojené s realizací stavby</t>
  </si>
  <si>
    <t>provoz autojeřábu</t>
  </si>
  <si>
    <t>262144</t>
  </si>
  <si>
    <t>1903674298</t>
  </si>
  <si>
    <t xml:space="preserve">Poznámka k položce:
přesun demontovaných konstrukcí z koruny hráze (venkovní schody)
</t>
  </si>
  <si>
    <t>01220300R1</t>
  </si>
  <si>
    <t>Vytyčení stavby (případně pozemků nebo provedení jiných geodetických prací*) odborně způsobilou osobou v oboru zeměměřičství*</t>
  </si>
  <si>
    <t>1295876686</t>
  </si>
  <si>
    <t>Poznámka k položce:
- vytyčovací práce (umístění schodů),
- zaměření skutečného provedení stavby oprávněným geodetem ve trojím vyhotovení vč. 1x na CD</t>
  </si>
  <si>
    <t>01220300R2</t>
  </si>
  <si>
    <t>Výrobní dokumentace</t>
  </si>
  <si>
    <t>-2017143213</t>
  </si>
  <si>
    <t xml:space="preserve">Poznámka k položce:
Výrobní výkres venkovních schodů u vzdušní paty hráze
Výrobní výkres podepření venkovních schodů
Armovací výkresy a nakotvení podpěr schodů
Výrobní výkres sestavy ovládání uzávěrů pro potrubí průsaků na základě vybraného dodavatele technologie (výrobce šoupátkového uzávěru)
</t>
  </si>
  <si>
    <t>01220300R3</t>
  </si>
  <si>
    <t>Dokumentace skutečného provedení stavby dle vyhlášky č. 499/2006 Sb. (DSPS)</t>
  </si>
  <si>
    <t>-1598608442</t>
  </si>
  <si>
    <t>Poznámka k položce:
dokumentace skutečného provedení stavby dle vyhlášky č. 499/2006 Sb., v platném znění, ve trojím tištěném vyhotovení - v českém jazyce, 
3 paré v listinné podobě a 1 paré v digitální verzi v editovatelném tvaru, formátu *.doc, *.xls a *.dwg (WORD, EXCEL a AUTOCAD). 
DSPS bude obsahovat kompletní výkresy skutečného provedení a kompletní seznam použitých materiálů. 
Všechny změny a rozdíly v provedení díla oproti schválené dokumentaci pro provedení stavby odsouhlasené objednatelem stavby a provedené během výstavby budou zhotovitelem ve výkresech v dokumentaci pro provedení stavby po jejich  realizaci jasně a srozumitelně vyznačeny. 
Výkresy a dokumentace beze změn v provedení, budou opatřeny nad rozpiskou výkresu poznámkou “Beze změn”. Všechny takto postupně odevzdané výkresy skutečného provedení stavby budou opatřeny razítkem a podpisem oprávněné osoby za zhotovitele a zřetelným označením “Výkres skutečného provedení“.  Bude zakreslen celý objekt stavby.</t>
  </si>
  <si>
    <t>VRN3</t>
  </si>
  <si>
    <t>Zařízení staveniště</t>
  </si>
  <si>
    <t>03000100R1</t>
  </si>
  <si>
    <t>Zařízení staveniště (zřízení a odstranění)</t>
  </si>
  <si>
    <t>1505014693</t>
  </si>
  <si>
    <t>03000100R2</t>
  </si>
  <si>
    <t>Uvedení všech použitých ploch, včetně mezideponie a přístupů, do původního stavu</t>
  </si>
  <si>
    <t>1597734136</t>
  </si>
  <si>
    <t>03000100R5</t>
  </si>
  <si>
    <t>Zajištění opatření vyplývající z potřeb plnění plánu BOZP</t>
  </si>
  <si>
    <t>-864082507</t>
  </si>
  <si>
    <t>04300200R</t>
  </si>
  <si>
    <t xml:space="preserve">Pevnostní a chemické zkoušky zdiva hráze a podloží
</t>
  </si>
  <si>
    <t>1090531691</t>
  </si>
  <si>
    <t>Poznámka k položce:
Souhrn zkoušek na vývrtech
Pevnost betonu v tlaku a objemová hmotnost
Prostý tlak 
Pevnost v tlaku (podloží)
Nasákovost 
Stanovení ASR 
Chemický rozbor malty (určení druhu pojiva) 
Stanovení poměru míšení malty 
Vypracování souhrnné zprávy ve třech vyhotoveních, digitální verze
Likvidace po zkouškách, popis vzorků, fotodokumentace</t>
  </si>
  <si>
    <t>Komplexní zhodnocení vrtných průzkumných prací z hlediska TBD</t>
  </si>
  <si>
    <t>1039892990</t>
  </si>
  <si>
    <t>Poznámka k položce:
V závěru vrtných a průzkumných prací bude zpracováno komplexní zhodnocení vrtných a průzkumných prací z hlediska TBD právnickou osobou pověřenou MZe k výkonu TBD pro VD II. kategorie.</t>
  </si>
  <si>
    <t>04200300R</t>
  </si>
  <si>
    <t>Zpracování Programu TBD pro trvalý provoz organizací pověřenou výkonem TBD</t>
  </si>
  <si>
    <t>1854452907</t>
  </si>
  <si>
    <t>Poznámka k položce:
Změny na osazení nových zařízení pro modernizaci výkonu TBD budou zapracovány do nového Programu TBD (PTBD) a to po dokončení stavebních prací na základě dokumentace skutečného provedení stavby. Zpracování PTBD může provádět jen právnická osoba s pověřením MZe pro výkon TVD nad vodními díly II. Kategorie.</t>
  </si>
  <si>
    <t>0490020R1</t>
  </si>
  <si>
    <t>Pasport stavu přístupových komunikací a cest před začátkem a po ukončení stavby (fotografická dokumentace, záznam poruch apod.)</t>
  </si>
  <si>
    <t>-489186650</t>
  </si>
  <si>
    <t>0490020R2</t>
  </si>
  <si>
    <t>Protokolární předání stavbou dotčených pozemků a komunikací, uvedených do původního stavu, zpět jejich vlastníkům</t>
  </si>
  <si>
    <t>1389407741</t>
  </si>
  <si>
    <t>0491030R7</t>
  </si>
  <si>
    <t>Náklady vzniklé v souvislosti s realizací stavby</t>
  </si>
  <si>
    <t>-142107192</t>
  </si>
  <si>
    <t>Poznámka k položce:
- veškeré náklady související s plněním všech podmínek pro stavbu vyplývající ze stavebního povolení</t>
  </si>
  <si>
    <t>0490020R4</t>
  </si>
  <si>
    <t>Návrh havarijního plánu</t>
  </si>
  <si>
    <t>-1829774575</t>
  </si>
  <si>
    <t>06200200R</t>
  </si>
  <si>
    <t>Ztížené dopravní podmínky</t>
  </si>
  <si>
    <t>-867739076</t>
  </si>
  <si>
    <t>Poznámka k položce:
Práce v revizní chodbě, v podhrází a ve svahu, ztížený přístup pro dopravu</t>
  </si>
  <si>
    <t>06300200R</t>
  </si>
  <si>
    <t>Práce na těžce přístupných místech</t>
  </si>
  <si>
    <t>484246044</t>
  </si>
  <si>
    <t xml:space="preserve">Poznámka k položce:
Práce v revizní chodbě, v podhrází a ve svahu, ztížený přístup pro pracovníky
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</si>
</sst>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0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40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1" fillId="0" borderId="22" xfId="0" applyFont="1" applyBorder="1" applyAlignment="1" applyProtection="1">
      <alignment horizontal="center" vertical="center"/>
      <protection/>
    </xf>
    <xf numFmtId="49" fontId="41" fillId="0" borderId="22" xfId="0" applyNumberFormat="1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167" fontId="41" fillId="0" borderId="22" xfId="0" applyNumberFormat="1" applyFont="1" applyBorder="1" applyAlignment="1" applyProtection="1">
      <alignment vertical="center"/>
      <protection/>
    </xf>
    <xf numFmtId="4" fontId="41" fillId="2" borderId="22" xfId="0" applyNumberFormat="1" applyFont="1" applyFill="1" applyBorder="1" applyAlignment="1" applyProtection="1">
      <alignment vertical="center"/>
      <protection locked="0"/>
    </xf>
    <xf numFmtId="4" fontId="41" fillId="0" borderId="22" xfId="0" applyNumberFormat="1" applyFont="1" applyBorder="1" applyAlignment="1" applyProtection="1">
      <alignment vertical="center"/>
      <protection/>
    </xf>
    <xf numFmtId="0" fontId="42" fillId="0" borderId="3" xfId="0" applyFont="1" applyBorder="1" applyAlignment="1">
      <alignment vertical="center"/>
    </xf>
    <xf numFmtId="0" fontId="41" fillId="2" borderId="14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43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22211401" TargetMode="External" /><Relationship Id="rId2" Type="http://schemas.openxmlformats.org/officeDocument/2006/relationships/hyperlink" Target="https://podminky.urs.cz/item/CS_URS_2023_01/161111502" TargetMode="External" /><Relationship Id="rId3" Type="http://schemas.openxmlformats.org/officeDocument/2006/relationships/hyperlink" Target="https://podminky.urs.cz/item/CS_URS_2023_01/162211201" TargetMode="External" /><Relationship Id="rId4" Type="http://schemas.openxmlformats.org/officeDocument/2006/relationships/hyperlink" Target="https://podminky.urs.cz/item/CS_URS_2023_01/162211209" TargetMode="External" /><Relationship Id="rId5" Type="http://schemas.openxmlformats.org/officeDocument/2006/relationships/hyperlink" Target="https://podminky.urs.cz/item/CS_URS_2023_01/162751117" TargetMode="External" /><Relationship Id="rId6" Type="http://schemas.openxmlformats.org/officeDocument/2006/relationships/hyperlink" Target="https://podminky.urs.cz/item/CS_URS_2023_01/167151111" TargetMode="External" /><Relationship Id="rId7" Type="http://schemas.openxmlformats.org/officeDocument/2006/relationships/hyperlink" Target="https://podminky.urs.cz/item/CS_URS_2023_01/171201231" TargetMode="External" /><Relationship Id="rId8" Type="http://schemas.openxmlformats.org/officeDocument/2006/relationships/hyperlink" Target="https://podminky.urs.cz/item/CS_URS_2023_01/171251201" TargetMode="External" /><Relationship Id="rId9" Type="http://schemas.openxmlformats.org/officeDocument/2006/relationships/hyperlink" Target="https://podminky.urs.cz/item/CS_URS_2023_01/242791111" TargetMode="External" /><Relationship Id="rId10" Type="http://schemas.openxmlformats.org/officeDocument/2006/relationships/hyperlink" Target="https://podminky.urs.cz/item/CS_URS_2023_01/893811111" TargetMode="External" /><Relationship Id="rId11" Type="http://schemas.openxmlformats.org/officeDocument/2006/relationships/hyperlink" Target="https://podminky.urs.cz/item/CS_URS_2023_01/977151116" TargetMode="External" /><Relationship Id="rId12" Type="http://schemas.openxmlformats.org/officeDocument/2006/relationships/hyperlink" Target="https://podminky.urs.cz/item/CS_URS_2023_01/977151118" TargetMode="External" /><Relationship Id="rId13" Type="http://schemas.openxmlformats.org/officeDocument/2006/relationships/hyperlink" Target="https://podminky.urs.cz/item/CS_URS_2023_01/977151911" TargetMode="External" /><Relationship Id="rId14" Type="http://schemas.openxmlformats.org/officeDocument/2006/relationships/hyperlink" Target="https://podminky.urs.cz/item/CS_URS_2023_01/997013217" TargetMode="External" /><Relationship Id="rId15" Type="http://schemas.openxmlformats.org/officeDocument/2006/relationships/hyperlink" Target="https://podminky.urs.cz/item/CS_URS_2023_01/997013601" TargetMode="External" /><Relationship Id="rId16" Type="http://schemas.openxmlformats.org/officeDocument/2006/relationships/hyperlink" Target="https://podminky.urs.cz/item/CS_URS_2023_01/997321511" TargetMode="External" /><Relationship Id="rId17" Type="http://schemas.openxmlformats.org/officeDocument/2006/relationships/hyperlink" Target="https://podminky.urs.cz/item/CS_URS_2023_01/997321519" TargetMode="External" /><Relationship Id="rId18" Type="http://schemas.openxmlformats.org/officeDocument/2006/relationships/hyperlink" Target="https://podminky.urs.cz/item/CS_URS_2023_01/997321611" TargetMode="External" /><Relationship Id="rId19" Type="http://schemas.openxmlformats.org/officeDocument/2006/relationships/hyperlink" Target="https://podminky.urs.cz/item/CS_URS_2023_01/998322011" TargetMode="External" /><Relationship Id="rId20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977151118" TargetMode="External" /><Relationship Id="rId2" Type="http://schemas.openxmlformats.org/officeDocument/2006/relationships/hyperlink" Target="https://podminky.urs.cz/item/CS_URS_2023_01/977151911" TargetMode="External" /><Relationship Id="rId3" Type="http://schemas.openxmlformats.org/officeDocument/2006/relationships/hyperlink" Target="https://podminky.urs.cz/item/CS_URS_2023_01/997013217" TargetMode="External" /><Relationship Id="rId4" Type="http://schemas.openxmlformats.org/officeDocument/2006/relationships/hyperlink" Target="https://podminky.urs.cz/item/CS_URS_2023_01/997013601" TargetMode="External" /><Relationship Id="rId5" Type="http://schemas.openxmlformats.org/officeDocument/2006/relationships/hyperlink" Target="https://podminky.urs.cz/item/CS_URS_2023_01/997321511" TargetMode="External" /><Relationship Id="rId6" Type="http://schemas.openxmlformats.org/officeDocument/2006/relationships/hyperlink" Target="https://podminky.urs.cz/item/CS_URS_2023_01/997321519" TargetMode="External" /><Relationship Id="rId7" Type="http://schemas.openxmlformats.org/officeDocument/2006/relationships/hyperlink" Target="https://podminky.urs.cz/item/CS_URS_2023_01/997321611" TargetMode="External" /><Relationship Id="rId8" Type="http://schemas.openxmlformats.org/officeDocument/2006/relationships/hyperlink" Target="https://podminky.urs.cz/item/CS_URS_2023_01/998322011" TargetMode="External" /><Relationship Id="rId9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5001104" TargetMode="External" /><Relationship Id="rId2" Type="http://schemas.openxmlformats.org/officeDocument/2006/relationships/hyperlink" Target="https://podminky.urs.cz/item/CS_URS_2023_01/115101201" TargetMode="External" /><Relationship Id="rId3" Type="http://schemas.openxmlformats.org/officeDocument/2006/relationships/hyperlink" Target="https://podminky.urs.cz/item/CS_URS_2023_01/122211401" TargetMode="External" /><Relationship Id="rId4" Type="http://schemas.openxmlformats.org/officeDocument/2006/relationships/hyperlink" Target="https://podminky.urs.cz/item/CS_URS_2023_01/161111502" TargetMode="External" /><Relationship Id="rId5" Type="http://schemas.openxmlformats.org/officeDocument/2006/relationships/hyperlink" Target="https://podminky.urs.cz/item/CS_URS_2023_01/162211201" TargetMode="External" /><Relationship Id="rId6" Type="http://schemas.openxmlformats.org/officeDocument/2006/relationships/hyperlink" Target="https://podminky.urs.cz/item/CS_URS_2023_01/162211209" TargetMode="External" /><Relationship Id="rId7" Type="http://schemas.openxmlformats.org/officeDocument/2006/relationships/hyperlink" Target="https://podminky.urs.cz/item/CS_URS_2023_01/171251201" TargetMode="External" /><Relationship Id="rId8" Type="http://schemas.openxmlformats.org/officeDocument/2006/relationships/hyperlink" Target="https://podminky.urs.cz/item/CS_URS_2023_01/167151111" TargetMode="External" /><Relationship Id="rId9" Type="http://schemas.openxmlformats.org/officeDocument/2006/relationships/hyperlink" Target="https://podminky.urs.cz/item/CS_URS_2023_01/162751117" TargetMode="External" /><Relationship Id="rId10" Type="http://schemas.openxmlformats.org/officeDocument/2006/relationships/hyperlink" Target="https://podminky.urs.cz/item/CS_URS_2023_01/171201231" TargetMode="External" /><Relationship Id="rId11" Type="http://schemas.openxmlformats.org/officeDocument/2006/relationships/hyperlink" Target="https://podminky.urs.cz/item/CS_URS_2023_01/174111101" TargetMode="External" /><Relationship Id="rId12" Type="http://schemas.openxmlformats.org/officeDocument/2006/relationships/hyperlink" Target="https://podminky.urs.cz/item/CS_URS_2023_01/275351121" TargetMode="External" /><Relationship Id="rId13" Type="http://schemas.openxmlformats.org/officeDocument/2006/relationships/hyperlink" Target="https://podminky.urs.cz/item/CS_URS_2023_01/275351122" TargetMode="External" /><Relationship Id="rId14" Type="http://schemas.openxmlformats.org/officeDocument/2006/relationships/hyperlink" Target="https://podminky.urs.cz/item/CS_URS_2023_01/275361821" TargetMode="External" /><Relationship Id="rId15" Type="http://schemas.openxmlformats.org/officeDocument/2006/relationships/hyperlink" Target="https://podminky.urs.cz/item/CS_URS_2023_01/275321511" TargetMode="External" /><Relationship Id="rId16" Type="http://schemas.openxmlformats.org/officeDocument/2006/relationships/hyperlink" Target="https://podminky.urs.cz/item/CS_URS_2023_01/321311115" TargetMode="External" /><Relationship Id="rId17" Type="http://schemas.openxmlformats.org/officeDocument/2006/relationships/hyperlink" Target="https://podminky.urs.cz/item/CS_URS_2023_01/594511113" TargetMode="External" /><Relationship Id="rId18" Type="http://schemas.openxmlformats.org/officeDocument/2006/relationships/hyperlink" Target="https://podminky.urs.cz/item/CS_URS_2023_01/599632111" TargetMode="External" /><Relationship Id="rId19" Type="http://schemas.openxmlformats.org/officeDocument/2006/relationships/hyperlink" Target="https://podminky.urs.cz/item/CS_URS_2023_01/628613611" TargetMode="External" /><Relationship Id="rId20" Type="http://schemas.openxmlformats.org/officeDocument/2006/relationships/hyperlink" Target="https://podminky.urs.cz/item/CS_URS_2023_01/891371821" TargetMode="External" /><Relationship Id="rId21" Type="http://schemas.openxmlformats.org/officeDocument/2006/relationships/hyperlink" Target="https://podminky.urs.cz/item/CS_URS_2023_01/890111811" TargetMode="External" /><Relationship Id="rId22" Type="http://schemas.openxmlformats.org/officeDocument/2006/relationships/hyperlink" Target="https://podminky.urs.cz/item/CS_URS_2023_01/891371222" TargetMode="External" /><Relationship Id="rId23" Type="http://schemas.openxmlformats.org/officeDocument/2006/relationships/hyperlink" Target="https://podminky.urs.cz/item/CS_URS_2023_01/891181295" TargetMode="External" /><Relationship Id="rId24" Type="http://schemas.openxmlformats.org/officeDocument/2006/relationships/hyperlink" Target="https://podminky.urs.cz/item/CS_URS_2023_01/936992141" TargetMode="External" /><Relationship Id="rId25" Type="http://schemas.openxmlformats.org/officeDocument/2006/relationships/hyperlink" Target="https://podminky.urs.cz/item/CS_URS_2023_01/953965131" TargetMode="External" /><Relationship Id="rId26" Type="http://schemas.openxmlformats.org/officeDocument/2006/relationships/hyperlink" Target="https://podminky.urs.cz/item/CS_URS_2023_01/962021112" TargetMode="External" /><Relationship Id="rId27" Type="http://schemas.openxmlformats.org/officeDocument/2006/relationships/hyperlink" Target="https://podminky.urs.cz/item/CS_URS_2023_01/973041511" TargetMode="External" /><Relationship Id="rId28" Type="http://schemas.openxmlformats.org/officeDocument/2006/relationships/hyperlink" Target="https://podminky.urs.cz/item/CS_URS_2023_01/977311114" TargetMode="External" /><Relationship Id="rId29" Type="http://schemas.openxmlformats.org/officeDocument/2006/relationships/hyperlink" Target="https://podminky.urs.cz/item/CS_URS_2023_01/985132111" TargetMode="External" /><Relationship Id="rId30" Type="http://schemas.openxmlformats.org/officeDocument/2006/relationships/hyperlink" Target="https://podminky.urs.cz/item/CS_URS_2023_01/997013217" TargetMode="External" /><Relationship Id="rId31" Type="http://schemas.openxmlformats.org/officeDocument/2006/relationships/hyperlink" Target="https://podminky.urs.cz/item/CS_URS_2023_01/997321611" TargetMode="External" /><Relationship Id="rId32" Type="http://schemas.openxmlformats.org/officeDocument/2006/relationships/hyperlink" Target="https://podminky.urs.cz/item/CS_URS_2023_01/997321511" TargetMode="External" /><Relationship Id="rId33" Type="http://schemas.openxmlformats.org/officeDocument/2006/relationships/hyperlink" Target="https://podminky.urs.cz/item/CS_URS_2023_01/997321519" TargetMode="External" /><Relationship Id="rId34" Type="http://schemas.openxmlformats.org/officeDocument/2006/relationships/hyperlink" Target="https://podminky.urs.cz/item/CS_URS_2023_01/997013601" TargetMode="External" /><Relationship Id="rId35" Type="http://schemas.openxmlformats.org/officeDocument/2006/relationships/hyperlink" Target="https://podminky.urs.cz/item/CS_URS_2023_01/998322011" TargetMode="External" /><Relationship Id="rId36" Type="http://schemas.openxmlformats.org/officeDocument/2006/relationships/hyperlink" Target="https://podminky.urs.cz/item/CS_URS_2023_01/767833802" TargetMode="External" /><Relationship Id="rId37" Type="http://schemas.openxmlformats.org/officeDocument/2006/relationships/hyperlink" Target="https://podminky.urs.cz/item/CS_URS_2023_01/767995113" TargetMode="External" /><Relationship Id="rId38" Type="http://schemas.openxmlformats.org/officeDocument/2006/relationships/hyperlink" Target="https://podminky.urs.cz/item/CS_URS_2023_01/767995114" TargetMode="External" /><Relationship Id="rId39" Type="http://schemas.openxmlformats.org/officeDocument/2006/relationships/hyperlink" Target="https://podminky.urs.cz/item/CS_URS_2023_01/767995116" TargetMode="External" /><Relationship Id="rId40" Type="http://schemas.openxmlformats.org/officeDocument/2006/relationships/hyperlink" Target="https://podminky.urs.cz/item/CS_URS_2023_01/998767104" TargetMode="External" /><Relationship Id="rId41" Type="http://schemas.openxmlformats.org/officeDocument/2006/relationships/hyperlink" Target="https://podminky.urs.cz/item/CS_URS_2023_01/998767181" TargetMode="External" /><Relationship Id="rId42" Type="http://schemas.openxmlformats.org/officeDocument/2006/relationships/hyperlink" Target="https://podminky.urs.cz/item/CS_URS_2023_01/998767192" TargetMode="External" /><Relationship Id="rId43" Type="http://schemas.openxmlformats.org/officeDocument/2006/relationships/hyperlink" Target="https://podminky.urs.cz/item/CS_URS_2023_01/789112250" TargetMode="External" /><Relationship Id="rId44" Type="http://schemas.openxmlformats.org/officeDocument/2006/relationships/hyperlink" Target="https://podminky.urs.cz/item/CS_URS_2023_01/789112240" TargetMode="External" /><Relationship Id="rId45" Type="http://schemas.openxmlformats.org/officeDocument/2006/relationships/hyperlink" Target="https://podminky.urs.cz/item/CS_URS_2023_01/789112152" TargetMode="External" /><Relationship Id="rId46" Type="http://schemas.openxmlformats.org/officeDocument/2006/relationships/hyperlink" Target="https://podminky.urs.cz/item/CS_URS_2023_01/789312110" TargetMode="External" /><Relationship Id="rId47" Type="http://schemas.openxmlformats.org/officeDocument/2006/relationships/hyperlink" Target="https://podminky.urs.cz/item/CS_URS_2023_01/789312121" TargetMode="External" /><Relationship Id="rId48" Type="http://schemas.openxmlformats.org/officeDocument/2006/relationships/hyperlink" Target="https://podminky.urs.cz/item/CS_URS_2023_01/230120051" TargetMode="External" /><Relationship Id="rId49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30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32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32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32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34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36</v>
      </c>
      <c r="AO17" s="23"/>
      <c r="AP17" s="23"/>
      <c r="AQ17" s="23"/>
      <c r="AR17" s="21"/>
      <c r="BE17" s="32"/>
      <c r="BS17" s="18" t="s">
        <v>37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38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34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36</v>
      </c>
      <c r="AO20" s="23"/>
      <c r="AP20" s="23"/>
      <c r="AQ20" s="23"/>
      <c r="AR20" s="21"/>
      <c r="BE20" s="32"/>
      <c r="BS20" s="18" t="s">
        <v>37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40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41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42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43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44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45</v>
      </c>
      <c r="E29" s="48"/>
      <c r="F29" s="33" t="s">
        <v>46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47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48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49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50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51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52</v>
      </c>
      <c r="U35" s="55"/>
      <c r="V35" s="55"/>
      <c r="W35" s="55"/>
      <c r="X35" s="57" t="s">
        <v>53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54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55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56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57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56</v>
      </c>
      <c r="AI60" s="43"/>
      <c r="AJ60" s="43"/>
      <c r="AK60" s="43"/>
      <c r="AL60" s="43"/>
      <c r="AM60" s="65" t="s">
        <v>57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58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59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56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57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56</v>
      </c>
      <c r="AI75" s="43"/>
      <c r="AJ75" s="43"/>
      <c r="AK75" s="43"/>
      <c r="AL75" s="43"/>
      <c r="AM75" s="65" t="s">
        <v>57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60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P3165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VD Les Království, doplnění zařízení TBD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21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VD Les Království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23</v>
      </c>
      <c r="AJ87" s="41"/>
      <c r="AK87" s="41"/>
      <c r="AL87" s="41"/>
      <c r="AM87" s="80" t="str">
        <f>IF(AN8="","",AN8)</f>
        <v>19. 5. 2023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25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Povodí Labe, státní podnik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33</v>
      </c>
      <c r="AJ89" s="41"/>
      <c r="AK89" s="41"/>
      <c r="AL89" s="41"/>
      <c r="AM89" s="81" t="str">
        <f>IF(E17="","",E17)</f>
        <v>VODNÍ DÍLA - TBD a.s.</v>
      </c>
      <c r="AN89" s="72"/>
      <c r="AO89" s="72"/>
      <c r="AP89" s="72"/>
      <c r="AQ89" s="41"/>
      <c r="AR89" s="45"/>
      <c r="AS89" s="82" t="s">
        <v>61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31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38</v>
      </c>
      <c r="AJ90" s="41"/>
      <c r="AK90" s="41"/>
      <c r="AL90" s="41"/>
      <c r="AM90" s="81" t="str">
        <f>IF(E20="","",E20)</f>
        <v>VODNÍ DÍLA - TBD a.s.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62</v>
      </c>
      <c r="D92" s="95"/>
      <c r="E92" s="95"/>
      <c r="F92" s="95"/>
      <c r="G92" s="95"/>
      <c r="H92" s="96"/>
      <c r="I92" s="97" t="s">
        <v>63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64</v>
      </c>
      <c r="AH92" s="95"/>
      <c r="AI92" s="95"/>
      <c r="AJ92" s="95"/>
      <c r="AK92" s="95"/>
      <c r="AL92" s="95"/>
      <c r="AM92" s="95"/>
      <c r="AN92" s="97" t="s">
        <v>65</v>
      </c>
      <c r="AO92" s="95"/>
      <c r="AP92" s="99"/>
      <c r="AQ92" s="100" t="s">
        <v>66</v>
      </c>
      <c r="AR92" s="45"/>
      <c r="AS92" s="101" t="s">
        <v>67</v>
      </c>
      <c r="AT92" s="102" t="s">
        <v>68</v>
      </c>
      <c r="AU92" s="102" t="s">
        <v>69</v>
      </c>
      <c r="AV92" s="102" t="s">
        <v>70</v>
      </c>
      <c r="AW92" s="102" t="s">
        <v>71</v>
      </c>
      <c r="AX92" s="102" t="s">
        <v>72</v>
      </c>
      <c r="AY92" s="102" t="s">
        <v>73</v>
      </c>
      <c r="AZ92" s="102" t="s">
        <v>74</v>
      </c>
      <c r="BA92" s="102" t="s">
        <v>75</v>
      </c>
      <c r="BB92" s="102" t="s">
        <v>76</v>
      </c>
      <c r="BC92" s="102" t="s">
        <v>77</v>
      </c>
      <c r="BD92" s="103" t="s">
        <v>78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79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ROUND(AG95+AG100+AG101,2)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ROUND(AS95+AS100+AS101,2)</f>
        <v>0</v>
      </c>
      <c r="AT94" s="115">
        <f>ROUND(SUM(AV94:AW94),2)</f>
        <v>0</v>
      </c>
      <c r="AU94" s="116">
        <f>ROUND(AU95+AU100+AU101,5)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ROUND(AZ95+AZ100+AZ101,2)</f>
        <v>0</v>
      </c>
      <c r="BA94" s="115">
        <f>ROUND(BA95+BA100+BA101,2)</f>
        <v>0</v>
      </c>
      <c r="BB94" s="115">
        <f>ROUND(BB95+BB100+BB101,2)</f>
        <v>0</v>
      </c>
      <c r="BC94" s="115">
        <f>ROUND(BC95+BC100+BC101,2)</f>
        <v>0</v>
      </c>
      <c r="BD94" s="117">
        <f>ROUND(BD95+BD100+BD101,2)</f>
        <v>0</v>
      </c>
      <c r="BE94" s="6"/>
      <c r="BS94" s="118" t="s">
        <v>80</v>
      </c>
      <c r="BT94" s="118" t="s">
        <v>81</v>
      </c>
      <c r="BU94" s="119" t="s">
        <v>82</v>
      </c>
      <c r="BV94" s="118" t="s">
        <v>83</v>
      </c>
      <c r="BW94" s="118" t="s">
        <v>5</v>
      </c>
      <c r="BX94" s="118" t="s">
        <v>84</v>
      </c>
      <c r="CL94" s="118" t="s">
        <v>19</v>
      </c>
    </row>
    <row r="95" spans="1:91" s="7" customFormat="1" ht="16.5" customHeight="1">
      <c r="A95" s="7"/>
      <c r="B95" s="120"/>
      <c r="C95" s="121"/>
      <c r="D95" s="122" t="s">
        <v>85</v>
      </c>
      <c r="E95" s="122"/>
      <c r="F95" s="122"/>
      <c r="G95" s="122"/>
      <c r="H95" s="122"/>
      <c r="I95" s="123"/>
      <c r="J95" s="122" t="s">
        <v>86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ROUND(SUM(AG96:AG99),2)</f>
        <v>0</v>
      </c>
      <c r="AH95" s="123"/>
      <c r="AI95" s="123"/>
      <c r="AJ95" s="123"/>
      <c r="AK95" s="123"/>
      <c r="AL95" s="123"/>
      <c r="AM95" s="123"/>
      <c r="AN95" s="125">
        <f>SUM(AG95,AT95)</f>
        <v>0</v>
      </c>
      <c r="AO95" s="123"/>
      <c r="AP95" s="123"/>
      <c r="AQ95" s="126" t="s">
        <v>87</v>
      </c>
      <c r="AR95" s="127"/>
      <c r="AS95" s="128">
        <f>ROUND(SUM(AS96:AS99),2)</f>
        <v>0</v>
      </c>
      <c r="AT95" s="129">
        <f>ROUND(SUM(AV95:AW95),2)</f>
        <v>0</v>
      </c>
      <c r="AU95" s="130">
        <f>ROUND(SUM(AU96:AU99),5)</f>
        <v>0</v>
      </c>
      <c r="AV95" s="129">
        <f>ROUND(AZ95*L29,2)</f>
        <v>0</v>
      </c>
      <c r="AW95" s="129">
        <f>ROUND(BA95*L30,2)</f>
        <v>0</v>
      </c>
      <c r="AX95" s="129">
        <f>ROUND(BB95*L29,2)</f>
        <v>0</v>
      </c>
      <c r="AY95" s="129">
        <f>ROUND(BC95*L30,2)</f>
        <v>0</v>
      </c>
      <c r="AZ95" s="129">
        <f>ROUND(SUM(AZ96:AZ99),2)</f>
        <v>0</v>
      </c>
      <c r="BA95" s="129">
        <f>ROUND(SUM(BA96:BA99),2)</f>
        <v>0</v>
      </c>
      <c r="BB95" s="129">
        <f>ROUND(SUM(BB96:BB99),2)</f>
        <v>0</v>
      </c>
      <c r="BC95" s="129">
        <f>ROUND(SUM(BC96:BC99),2)</f>
        <v>0</v>
      </c>
      <c r="BD95" s="131">
        <f>ROUND(SUM(BD96:BD99),2)</f>
        <v>0</v>
      </c>
      <c r="BE95" s="7"/>
      <c r="BS95" s="132" t="s">
        <v>80</v>
      </c>
      <c r="BT95" s="132" t="s">
        <v>88</v>
      </c>
      <c r="BU95" s="132" t="s">
        <v>82</v>
      </c>
      <c r="BV95" s="132" t="s">
        <v>83</v>
      </c>
      <c r="BW95" s="132" t="s">
        <v>89</v>
      </c>
      <c r="BX95" s="132" t="s">
        <v>5</v>
      </c>
      <c r="CL95" s="132" t="s">
        <v>19</v>
      </c>
      <c r="CM95" s="132" t="s">
        <v>90</v>
      </c>
    </row>
    <row r="96" spans="1:90" s="4" customFormat="1" ht="16.5" customHeight="1">
      <c r="A96" s="133" t="s">
        <v>91</v>
      </c>
      <c r="B96" s="71"/>
      <c r="C96" s="134"/>
      <c r="D96" s="134"/>
      <c r="E96" s="135" t="s">
        <v>92</v>
      </c>
      <c r="F96" s="135"/>
      <c r="G96" s="135"/>
      <c r="H96" s="135"/>
      <c r="I96" s="135"/>
      <c r="J96" s="134"/>
      <c r="K96" s="135" t="s">
        <v>93</v>
      </c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6">
        <f>'01 - Vztlakoměrné vrty'!J32</f>
        <v>0</v>
      </c>
      <c r="AH96" s="134"/>
      <c r="AI96" s="134"/>
      <c r="AJ96" s="134"/>
      <c r="AK96" s="134"/>
      <c r="AL96" s="134"/>
      <c r="AM96" s="134"/>
      <c r="AN96" s="136">
        <f>SUM(AG96,AT96)</f>
        <v>0</v>
      </c>
      <c r="AO96" s="134"/>
      <c r="AP96" s="134"/>
      <c r="AQ96" s="137" t="s">
        <v>94</v>
      </c>
      <c r="AR96" s="73"/>
      <c r="AS96" s="138">
        <v>0</v>
      </c>
      <c r="AT96" s="139">
        <f>ROUND(SUM(AV96:AW96),2)</f>
        <v>0</v>
      </c>
      <c r="AU96" s="140">
        <f>'01 - Vztlakoměrné vrty'!P131</f>
        <v>0</v>
      </c>
      <c r="AV96" s="139">
        <f>'01 - Vztlakoměrné vrty'!J35</f>
        <v>0</v>
      </c>
      <c r="AW96" s="139">
        <f>'01 - Vztlakoměrné vrty'!J36</f>
        <v>0</v>
      </c>
      <c r="AX96" s="139">
        <f>'01 - Vztlakoměrné vrty'!J37</f>
        <v>0</v>
      </c>
      <c r="AY96" s="139">
        <f>'01 - Vztlakoměrné vrty'!J38</f>
        <v>0</v>
      </c>
      <c r="AZ96" s="139">
        <f>'01 - Vztlakoměrné vrty'!F35</f>
        <v>0</v>
      </c>
      <c r="BA96" s="139">
        <f>'01 - Vztlakoměrné vrty'!F36</f>
        <v>0</v>
      </c>
      <c r="BB96" s="139">
        <f>'01 - Vztlakoměrné vrty'!F37</f>
        <v>0</v>
      </c>
      <c r="BC96" s="139">
        <f>'01 - Vztlakoměrné vrty'!F38</f>
        <v>0</v>
      </c>
      <c r="BD96" s="141">
        <f>'01 - Vztlakoměrné vrty'!F39</f>
        <v>0</v>
      </c>
      <c r="BE96" s="4"/>
      <c r="BT96" s="142" t="s">
        <v>90</v>
      </c>
      <c r="BV96" s="142" t="s">
        <v>83</v>
      </c>
      <c r="BW96" s="142" t="s">
        <v>95</v>
      </c>
      <c r="BX96" s="142" t="s">
        <v>89</v>
      </c>
      <c r="CL96" s="142" t="s">
        <v>19</v>
      </c>
    </row>
    <row r="97" spans="1:90" s="4" customFormat="1" ht="16.5" customHeight="1">
      <c r="A97" s="133" t="s">
        <v>91</v>
      </c>
      <c r="B97" s="71"/>
      <c r="C97" s="134"/>
      <c r="D97" s="134"/>
      <c r="E97" s="135" t="s">
        <v>96</v>
      </c>
      <c r="F97" s="135"/>
      <c r="G97" s="135"/>
      <c r="H97" s="135"/>
      <c r="I97" s="135"/>
      <c r="J97" s="134"/>
      <c r="K97" s="135" t="s">
        <v>97</v>
      </c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6">
        <f>'02 - Teplota zdiva-vrty'!J32</f>
        <v>0</v>
      </c>
      <c r="AH97" s="134"/>
      <c r="AI97" s="134"/>
      <c r="AJ97" s="134"/>
      <c r="AK97" s="134"/>
      <c r="AL97" s="134"/>
      <c r="AM97" s="134"/>
      <c r="AN97" s="136">
        <f>SUM(AG97,AT97)</f>
        <v>0</v>
      </c>
      <c r="AO97" s="134"/>
      <c r="AP97" s="134"/>
      <c r="AQ97" s="137" t="s">
        <v>94</v>
      </c>
      <c r="AR97" s="73"/>
      <c r="AS97" s="138">
        <v>0</v>
      </c>
      <c r="AT97" s="139">
        <f>ROUND(SUM(AV97:AW97),2)</f>
        <v>0</v>
      </c>
      <c r="AU97" s="140">
        <f>'02 - Teplota zdiva-vrty'!P128</f>
        <v>0</v>
      </c>
      <c r="AV97" s="139">
        <f>'02 - Teplota zdiva-vrty'!J35</f>
        <v>0</v>
      </c>
      <c r="AW97" s="139">
        <f>'02 - Teplota zdiva-vrty'!J36</f>
        <v>0</v>
      </c>
      <c r="AX97" s="139">
        <f>'02 - Teplota zdiva-vrty'!J37</f>
        <v>0</v>
      </c>
      <c r="AY97" s="139">
        <f>'02 - Teplota zdiva-vrty'!J38</f>
        <v>0</v>
      </c>
      <c r="AZ97" s="139">
        <f>'02 - Teplota zdiva-vrty'!F35</f>
        <v>0</v>
      </c>
      <c r="BA97" s="139">
        <f>'02 - Teplota zdiva-vrty'!F36</f>
        <v>0</v>
      </c>
      <c r="BB97" s="139">
        <f>'02 - Teplota zdiva-vrty'!F37</f>
        <v>0</v>
      </c>
      <c r="BC97" s="139">
        <f>'02 - Teplota zdiva-vrty'!F38</f>
        <v>0</v>
      </c>
      <c r="BD97" s="141">
        <f>'02 - Teplota zdiva-vrty'!F39</f>
        <v>0</v>
      </c>
      <c r="BE97" s="4"/>
      <c r="BT97" s="142" t="s">
        <v>90</v>
      </c>
      <c r="BV97" s="142" t="s">
        <v>83</v>
      </c>
      <c r="BW97" s="142" t="s">
        <v>98</v>
      </c>
      <c r="BX97" s="142" t="s">
        <v>89</v>
      </c>
      <c r="CL97" s="142" t="s">
        <v>19</v>
      </c>
    </row>
    <row r="98" spans="1:90" s="4" customFormat="1" ht="16.5" customHeight="1">
      <c r="A98" s="133" t="s">
        <v>91</v>
      </c>
      <c r="B98" s="71"/>
      <c r="C98" s="134"/>
      <c r="D98" s="134"/>
      <c r="E98" s="135" t="s">
        <v>99</v>
      </c>
      <c r="F98" s="135"/>
      <c r="G98" s="135"/>
      <c r="H98" s="135"/>
      <c r="I98" s="135"/>
      <c r="J98" s="134"/>
      <c r="K98" s="135" t="s">
        <v>100</v>
      </c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6">
        <f>'03 - Geodetické body'!J32</f>
        <v>0</v>
      </c>
      <c r="AH98" s="134"/>
      <c r="AI98" s="134"/>
      <c r="AJ98" s="134"/>
      <c r="AK98" s="134"/>
      <c r="AL98" s="134"/>
      <c r="AM98" s="134"/>
      <c r="AN98" s="136">
        <f>SUM(AG98,AT98)</f>
        <v>0</v>
      </c>
      <c r="AO98" s="134"/>
      <c r="AP98" s="134"/>
      <c r="AQ98" s="137" t="s">
        <v>94</v>
      </c>
      <c r="AR98" s="73"/>
      <c r="AS98" s="138">
        <v>0</v>
      </c>
      <c r="AT98" s="139">
        <f>ROUND(SUM(AV98:AW98),2)</f>
        <v>0</v>
      </c>
      <c r="AU98" s="140">
        <f>'03 - Geodetické body'!P125</f>
        <v>0</v>
      </c>
      <c r="AV98" s="139">
        <f>'03 - Geodetické body'!J35</f>
        <v>0</v>
      </c>
      <c r="AW98" s="139">
        <f>'03 - Geodetické body'!J36</f>
        <v>0</v>
      </c>
      <c r="AX98" s="139">
        <f>'03 - Geodetické body'!J37</f>
        <v>0</v>
      </c>
      <c r="AY98" s="139">
        <f>'03 - Geodetické body'!J38</f>
        <v>0</v>
      </c>
      <c r="AZ98" s="139">
        <f>'03 - Geodetické body'!F35</f>
        <v>0</v>
      </c>
      <c r="BA98" s="139">
        <f>'03 - Geodetické body'!F36</f>
        <v>0</v>
      </c>
      <c r="BB98" s="139">
        <f>'03 - Geodetické body'!F37</f>
        <v>0</v>
      </c>
      <c r="BC98" s="139">
        <f>'03 - Geodetické body'!F38</f>
        <v>0</v>
      </c>
      <c r="BD98" s="141">
        <f>'03 - Geodetické body'!F39</f>
        <v>0</v>
      </c>
      <c r="BE98" s="4"/>
      <c r="BT98" s="142" t="s">
        <v>90</v>
      </c>
      <c r="BV98" s="142" t="s">
        <v>83</v>
      </c>
      <c r="BW98" s="142" t="s">
        <v>101</v>
      </c>
      <c r="BX98" s="142" t="s">
        <v>89</v>
      </c>
      <c r="CL98" s="142" t="s">
        <v>19</v>
      </c>
    </row>
    <row r="99" spans="1:90" s="4" customFormat="1" ht="16.5" customHeight="1">
      <c r="A99" s="133" t="s">
        <v>91</v>
      </c>
      <c r="B99" s="71"/>
      <c r="C99" s="134"/>
      <c r="D99" s="134"/>
      <c r="E99" s="135" t="s">
        <v>102</v>
      </c>
      <c r="F99" s="135"/>
      <c r="G99" s="135"/>
      <c r="H99" s="135"/>
      <c r="I99" s="135"/>
      <c r="J99" s="134"/>
      <c r="K99" s="135" t="s">
        <v>103</v>
      </c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6">
        <f>'04 - Deformace'!J32</f>
        <v>0</v>
      </c>
      <c r="AH99" s="134"/>
      <c r="AI99" s="134"/>
      <c r="AJ99" s="134"/>
      <c r="AK99" s="134"/>
      <c r="AL99" s="134"/>
      <c r="AM99" s="134"/>
      <c r="AN99" s="136">
        <f>SUM(AG99,AT99)</f>
        <v>0</v>
      </c>
      <c r="AO99" s="134"/>
      <c r="AP99" s="134"/>
      <c r="AQ99" s="137" t="s">
        <v>94</v>
      </c>
      <c r="AR99" s="73"/>
      <c r="AS99" s="138">
        <v>0</v>
      </c>
      <c r="AT99" s="139">
        <f>ROUND(SUM(AV99:AW99),2)</f>
        <v>0</v>
      </c>
      <c r="AU99" s="140">
        <f>'04 - Deformace'!P122</f>
        <v>0</v>
      </c>
      <c r="AV99" s="139">
        <f>'04 - Deformace'!J35</f>
        <v>0</v>
      </c>
      <c r="AW99" s="139">
        <f>'04 - Deformace'!J36</f>
        <v>0</v>
      </c>
      <c r="AX99" s="139">
        <f>'04 - Deformace'!J37</f>
        <v>0</v>
      </c>
      <c r="AY99" s="139">
        <f>'04 - Deformace'!J38</f>
        <v>0</v>
      </c>
      <c r="AZ99" s="139">
        <f>'04 - Deformace'!F35</f>
        <v>0</v>
      </c>
      <c r="BA99" s="139">
        <f>'04 - Deformace'!F36</f>
        <v>0</v>
      </c>
      <c r="BB99" s="139">
        <f>'04 - Deformace'!F37</f>
        <v>0</v>
      </c>
      <c r="BC99" s="139">
        <f>'04 - Deformace'!F38</f>
        <v>0</v>
      </c>
      <c r="BD99" s="141">
        <f>'04 - Deformace'!F39</f>
        <v>0</v>
      </c>
      <c r="BE99" s="4"/>
      <c r="BT99" s="142" t="s">
        <v>90</v>
      </c>
      <c r="BV99" s="142" t="s">
        <v>83</v>
      </c>
      <c r="BW99" s="142" t="s">
        <v>104</v>
      </c>
      <c r="BX99" s="142" t="s">
        <v>89</v>
      </c>
      <c r="CL99" s="142" t="s">
        <v>19</v>
      </c>
    </row>
    <row r="100" spans="1:91" s="7" customFormat="1" ht="16.5" customHeight="1">
      <c r="A100" s="133" t="s">
        <v>91</v>
      </c>
      <c r="B100" s="120"/>
      <c r="C100" s="121"/>
      <c r="D100" s="122" t="s">
        <v>105</v>
      </c>
      <c r="E100" s="122"/>
      <c r="F100" s="122"/>
      <c r="G100" s="122"/>
      <c r="H100" s="122"/>
      <c r="I100" s="123"/>
      <c r="J100" s="122" t="s">
        <v>106</v>
      </c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5">
        <f>'SO02 - Doplňující stavebn...'!J30</f>
        <v>0</v>
      </c>
      <c r="AH100" s="123"/>
      <c r="AI100" s="123"/>
      <c r="AJ100" s="123"/>
      <c r="AK100" s="123"/>
      <c r="AL100" s="123"/>
      <c r="AM100" s="123"/>
      <c r="AN100" s="125">
        <f>SUM(AG100,AT100)</f>
        <v>0</v>
      </c>
      <c r="AO100" s="123"/>
      <c r="AP100" s="123"/>
      <c r="AQ100" s="126" t="s">
        <v>87</v>
      </c>
      <c r="AR100" s="127"/>
      <c r="AS100" s="128">
        <v>0</v>
      </c>
      <c r="AT100" s="129">
        <f>ROUND(SUM(AV100:AW100),2)</f>
        <v>0</v>
      </c>
      <c r="AU100" s="130">
        <f>'SO02 - Doplňující stavebn...'!P131</f>
        <v>0</v>
      </c>
      <c r="AV100" s="129">
        <f>'SO02 - Doplňující stavebn...'!J33</f>
        <v>0</v>
      </c>
      <c r="AW100" s="129">
        <f>'SO02 - Doplňující stavebn...'!J34</f>
        <v>0</v>
      </c>
      <c r="AX100" s="129">
        <f>'SO02 - Doplňující stavebn...'!J35</f>
        <v>0</v>
      </c>
      <c r="AY100" s="129">
        <f>'SO02 - Doplňující stavebn...'!J36</f>
        <v>0</v>
      </c>
      <c r="AZ100" s="129">
        <f>'SO02 - Doplňující stavebn...'!F33</f>
        <v>0</v>
      </c>
      <c r="BA100" s="129">
        <f>'SO02 - Doplňující stavebn...'!F34</f>
        <v>0</v>
      </c>
      <c r="BB100" s="129">
        <f>'SO02 - Doplňující stavebn...'!F35</f>
        <v>0</v>
      </c>
      <c r="BC100" s="129">
        <f>'SO02 - Doplňující stavebn...'!F36</f>
        <v>0</v>
      </c>
      <c r="BD100" s="131">
        <f>'SO02 - Doplňující stavebn...'!F37</f>
        <v>0</v>
      </c>
      <c r="BE100" s="7"/>
      <c r="BT100" s="132" t="s">
        <v>88</v>
      </c>
      <c r="BV100" s="132" t="s">
        <v>83</v>
      </c>
      <c r="BW100" s="132" t="s">
        <v>107</v>
      </c>
      <c r="BX100" s="132" t="s">
        <v>5</v>
      </c>
      <c r="CL100" s="132" t="s">
        <v>19</v>
      </c>
      <c r="CM100" s="132" t="s">
        <v>90</v>
      </c>
    </row>
    <row r="101" spans="1:91" s="7" customFormat="1" ht="16.5" customHeight="1">
      <c r="A101" s="133" t="s">
        <v>91</v>
      </c>
      <c r="B101" s="120"/>
      <c r="C101" s="121"/>
      <c r="D101" s="122" t="s">
        <v>108</v>
      </c>
      <c r="E101" s="122"/>
      <c r="F101" s="122"/>
      <c r="G101" s="122"/>
      <c r="H101" s="122"/>
      <c r="I101" s="123"/>
      <c r="J101" s="122" t="s">
        <v>109</v>
      </c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5">
        <f>'VON - Vedlejší rozpočtové...'!J30</f>
        <v>0</v>
      </c>
      <c r="AH101" s="123"/>
      <c r="AI101" s="123"/>
      <c r="AJ101" s="123"/>
      <c r="AK101" s="123"/>
      <c r="AL101" s="123"/>
      <c r="AM101" s="123"/>
      <c r="AN101" s="125">
        <f>SUM(AG101,AT101)</f>
        <v>0</v>
      </c>
      <c r="AO101" s="123"/>
      <c r="AP101" s="123"/>
      <c r="AQ101" s="126" t="s">
        <v>108</v>
      </c>
      <c r="AR101" s="127"/>
      <c r="AS101" s="143">
        <v>0</v>
      </c>
      <c r="AT101" s="144">
        <f>ROUND(SUM(AV101:AW101),2)</f>
        <v>0</v>
      </c>
      <c r="AU101" s="145">
        <f>'VON - Vedlejší rozpočtové...'!P123</f>
        <v>0</v>
      </c>
      <c r="AV101" s="144">
        <f>'VON - Vedlejší rozpočtové...'!J33</f>
        <v>0</v>
      </c>
      <c r="AW101" s="144">
        <f>'VON - Vedlejší rozpočtové...'!J34</f>
        <v>0</v>
      </c>
      <c r="AX101" s="144">
        <f>'VON - Vedlejší rozpočtové...'!J35</f>
        <v>0</v>
      </c>
      <c r="AY101" s="144">
        <f>'VON - Vedlejší rozpočtové...'!J36</f>
        <v>0</v>
      </c>
      <c r="AZ101" s="144">
        <f>'VON - Vedlejší rozpočtové...'!F33</f>
        <v>0</v>
      </c>
      <c r="BA101" s="144">
        <f>'VON - Vedlejší rozpočtové...'!F34</f>
        <v>0</v>
      </c>
      <c r="BB101" s="144">
        <f>'VON - Vedlejší rozpočtové...'!F35</f>
        <v>0</v>
      </c>
      <c r="BC101" s="144">
        <f>'VON - Vedlejší rozpočtové...'!F36</f>
        <v>0</v>
      </c>
      <c r="BD101" s="146">
        <f>'VON - Vedlejší rozpočtové...'!F37</f>
        <v>0</v>
      </c>
      <c r="BE101" s="7"/>
      <c r="BT101" s="132" t="s">
        <v>88</v>
      </c>
      <c r="BV101" s="132" t="s">
        <v>83</v>
      </c>
      <c r="BW101" s="132" t="s">
        <v>110</v>
      </c>
      <c r="BX101" s="132" t="s">
        <v>5</v>
      </c>
      <c r="CL101" s="132" t="s">
        <v>19</v>
      </c>
      <c r="CM101" s="132" t="s">
        <v>90</v>
      </c>
    </row>
    <row r="102" spans="1:57" s="2" customFormat="1" ht="30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5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</row>
    <row r="103" spans="1:57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45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</row>
  </sheetData>
  <sheetProtection password="CC35" sheet="1" objects="1" scenarios="1" formatColumns="0" formatRows="0"/>
  <mergeCells count="66">
    <mergeCell ref="L85:AJ85"/>
    <mergeCell ref="AM87:AN87"/>
    <mergeCell ref="AS89:AT91"/>
    <mergeCell ref="AM89:AP89"/>
    <mergeCell ref="AM90:AP90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AN96:AP96"/>
    <mergeCell ref="E96:I96"/>
    <mergeCell ref="K96:AF96"/>
    <mergeCell ref="AG96:AM96"/>
    <mergeCell ref="K97:AF97"/>
    <mergeCell ref="AN97:AP97"/>
    <mergeCell ref="E97:I97"/>
    <mergeCell ref="AG97:AM97"/>
    <mergeCell ref="AG98:AM98"/>
    <mergeCell ref="AN98:AP98"/>
    <mergeCell ref="E98:I98"/>
    <mergeCell ref="K98:AF98"/>
    <mergeCell ref="AN99:AP99"/>
    <mergeCell ref="AG99:AM99"/>
    <mergeCell ref="E99:I99"/>
    <mergeCell ref="K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G94:AM94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96" location="'01 - Vztlakoměrné vrty'!C2" display="/"/>
    <hyperlink ref="A97" location="'02 - Teplota zdiva-vrty'!C2" display="/"/>
    <hyperlink ref="A98" location="'03 - Geodetické body'!C2" display="/"/>
    <hyperlink ref="A99" location="'04 - Deformace'!C2" display="/"/>
    <hyperlink ref="A100" location="'SO02 - Doplňující stavebn...'!C2" display="/"/>
    <hyperlink ref="A101" location="'VO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90</v>
      </c>
    </row>
    <row r="4" spans="2:46" s="1" customFormat="1" ht="24.95" customHeight="1">
      <c r="B4" s="21"/>
      <c r="D4" s="149" t="s">
        <v>111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VD Les Království, doplnění zařízení TBD</v>
      </c>
      <c r="F7" s="151"/>
      <c r="G7" s="151"/>
      <c r="H7" s="151"/>
      <c r="L7" s="21"/>
    </row>
    <row r="8" spans="2:12" s="1" customFormat="1" ht="12" customHeight="1">
      <c r="B8" s="21"/>
      <c r="D8" s="151" t="s">
        <v>112</v>
      </c>
      <c r="L8" s="21"/>
    </row>
    <row r="9" spans="1:31" s="2" customFormat="1" ht="16.5" customHeight="1">
      <c r="A9" s="39"/>
      <c r="B9" s="45"/>
      <c r="C9" s="39"/>
      <c r="D9" s="39"/>
      <c r="E9" s="152" t="s">
        <v>113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114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115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19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21</v>
      </c>
      <c r="E14" s="39"/>
      <c r="F14" s="142" t="s">
        <v>22</v>
      </c>
      <c r="G14" s="39"/>
      <c r="H14" s="39"/>
      <c r="I14" s="151" t="s">
        <v>23</v>
      </c>
      <c r="J14" s="154" t="str">
        <f>'Rekapitulace stavby'!AN8</f>
        <v>19. 5. 2023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25</v>
      </c>
      <c r="E16" s="39"/>
      <c r="F16" s="39"/>
      <c r="G16" s="39"/>
      <c r="H16" s="39"/>
      <c r="I16" s="151" t="s">
        <v>26</v>
      </c>
      <c r="J16" s="142" t="s">
        <v>27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28</v>
      </c>
      <c r="F17" s="39"/>
      <c r="G17" s="39"/>
      <c r="H17" s="39"/>
      <c r="I17" s="151" t="s">
        <v>29</v>
      </c>
      <c r="J17" s="142" t="s">
        <v>30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31</v>
      </c>
      <c r="E19" s="39"/>
      <c r="F19" s="39"/>
      <c r="G19" s="39"/>
      <c r="H19" s="39"/>
      <c r="I19" s="151" t="s">
        <v>26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29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33</v>
      </c>
      <c r="E22" s="39"/>
      <c r="F22" s="39"/>
      <c r="G22" s="39"/>
      <c r="H22" s="39"/>
      <c r="I22" s="151" t="s">
        <v>26</v>
      </c>
      <c r="J22" s="142" t="s">
        <v>34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35</v>
      </c>
      <c r="F23" s="39"/>
      <c r="G23" s="39"/>
      <c r="H23" s="39"/>
      <c r="I23" s="151" t="s">
        <v>29</v>
      </c>
      <c r="J23" s="142" t="s">
        <v>36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38</v>
      </c>
      <c r="E25" s="39"/>
      <c r="F25" s="39"/>
      <c r="G25" s="39"/>
      <c r="H25" s="39"/>
      <c r="I25" s="151" t="s">
        <v>26</v>
      </c>
      <c r="J25" s="142" t="s">
        <v>34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35</v>
      </c>
      <c r="F26" s="39"/>
      <c r="G26" s="39"/>
      <c r="H26" s="39"/>
      <c r="I26" s="151" t="s">
        <v>29</v>
      </c>
      <c r="J26" s="142" t="s">
        <v>36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39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41</v>
      </c>
      <c r="E32" s="39"/>
      <c r="F32" s="39"/>
      <c r="G32" s="39"/>
      <c r="H32" s="39"/>
      <c r="I32" s="39"/>
      <c r="J32" s="161">
        <f>ROUND(J131,2)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43</v>
      </c>
      <c r="G34" s="39"/>
      <c r="H34" s="39"/>
      <c r="I34" s="162" t="s">
        <v>42</v>
      </c>
      <c r="J34" s="162" t="s">
        <v>44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45</v>
      </c>
      <c r="E35" s="151" t="s">
        <v>46</v>
      </c>
      <c r="F35" s="164">
        <f>ROUND((SUM(BE131:BE371)),2)</f>
        <v>0</v>
      </c>
      <c r="G35" s="39"/>
      <c r="H35" s="39"/>
      <c r="I35" s="165">
        <v>0.21</v>
      </c>
      <c r="J35" s="164">
        <f>ROUND(((SUM(BE131:BE371))*I35),2)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47</v>
      </c>
      <c r="F36" s="164">
        <f>ROUND((SUM(BF131:BF371)),2)</f>
        <v>0</v>
      </c>
      <c r="G36" s="39"/>
      <c r="H36" s="39"/>
      <c r="I36" s="165">
        <v>0.15</v>
      </c>
      <c r="J36" s="164">
        <f>ROUND(((SUM(BF131:BF371))*I36),2)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48</v>
      </c>
      <c r="F37" s="164">
        <f>ROUND((SUM(BG131:BG371)),2)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49</v>
      </c>
      <c r="F38" s="164">
        <f>ROUND((SUM(BH131:BH371)),2)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50</v>
      </c>
      <c r="F39" s="164">
        <f>ROUND((SUM(BI131:BI371)),2)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51</v>
      </c>
      <c r="E41" s="168"/>
      <c r="F41" s="168"/>
      <c r="G41" s="169" t="s">
        <v>52</v>
      </c>
      <c r="H41" s="170" t="s">
        <v>53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54</v>
      </c>
      <c r="E50" s="174"/>
      <c r="F50" s="174"/>
      <c r="G50" s="173" t="s">
        <v>55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56</v>
      </c>
      <c r="E61" s="176"/>
      <c r="F61" s="177" t="s">
        <v>57</v>
      </c>
      <c r="G61" s="175" t="s">
        <v>56</v>
      </c>
      <c r="H61" s="176"/>
      <c r="I61" s="176"/>
      <c r="J61" s="178" t="s">
        <v>57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58</v>
      </c>
      <c r="E65" s="179"/>
      <c r="F65" s="179"/>
      <c r="G65" s="173" t="s">
        <v>59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56</v>
      </c>
      <c r="E76" s="176"/>
      <c r="F76" s="177" t="s">
        <v>57</v>
      </c>
      <c r="G76" s="175" t="s">
        <v>56</v>
      </c>
      <c r="H76" s="176"/>
      <c r="I76" s="176"/>
      <c r="J76" s="178" t="s">
        <v>57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VD Les Království, doplnění zařízení TBD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112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113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114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01 - Vztlakoměrné vrty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21</v>
      </c>
      <c r="D91" s="41"/>
      <c r="E91" s="41"/>
      <c r="F91" s="28" t="str">
        <f>F14</f>
        <v>VD Les Království</v>
      </c>
      <c r="G91" s="41"/>
      <c r="H91" s="41"/>
      <c r="I91" s="33" t="s">
        <v>23</v>
      </c>
      <c r="J91" s="80" t="str">
        <f>IF(J14="","",J14)</f>
        <v>19. 5. 2023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25</v>
      </c>
      <c r="D93" s="41"/>
      <c r="E93" s="41"/>
      <c r="F93" s="28" t="str">
        <f>E17</f>
        <v>Povodí Labe, státní podnik</v>
      </c>
      <c r="G93" s="41"/>
      <c r="H93" s="41"/>
      <c r="I93" s="33" t="s">
        <v>33</v>
      </c>
      <c r="J93" s="37" t="str">
        <f>E23</f>
        <v>VODNÍ DÍLA - TBD a.s.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5.65" customHeight="1">
      <c r="A94" s="39"/>
      <c r="B94" s="40"/>
      <c r="C94" s="33" t="s">
        <v>31</v>
      </c>
      <c r="D94" s="41"/>
      <c r="E94" s="41"/>
      <c r="F94" s="28" t="str">
        <f>IF(E20="","",E20)</f>
        <v>Vyplň údaj</v>
      </c>
      <c r="G94" s="41"/>
      <c r="H94" s="41"/>
      <c r="I94" s="33" t="s">
        <v>38</v>
      </c>
      <c r="J94" s="37" t="str">
        <f>E26</f>
        <v>VODNÍ DÍLA - TBD a.s.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117</v>
      </c>
      <c r="D96" s="186"/>
      <c r="E96" s="186"/>
      <c r="F96" s="186"/>
      <c r="G96" s="186"/>
      <c r="H96" s="186"/>
      <c r="I96" s="186"/>
      <c r="J96" s="187" t="s">
        <v>118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119</v>
      </c>
      <c r="D98" s="41"/>
      <c r="E98" s="41"/>
      <c r="F98" s="41"/>
      <c r="G98" s="41"/>
      <c r="H98" s="41"/>
      <c r="I98" s="41"/>
      <c r="J98" s="111">
        <f>J131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120</v>
      </c>
    </row>
    <row r="99" spans="1:31" s="9" customFormat="1" ht="24.95" customHeight="1">
      <c r="A99" s="9"/>
      <c r="B99" s="189"/>
      <c r="C99" s="190"/>
      <c r="D99" s="191" t="s">
        <v>121</v>
      </c>
      <c r="E99" s="192"/>
      <c r="F99" s="192"/>
      <c r="G99" s="192"/>
      <c r="H99" s="192"/>
      <c r="I99" s="192"/>
      <c r="J99" s="193">
        <f>J132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122</v>
      </c>
      <c r="E100" s="197"/>
      <c r="F100" s="197"/>
      <c r="G100" s="197"/>
      <c r="H100" s="197"/>
      <c r="I100" s="197"/>
      <c r="J100" s="198">
        <f>J133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123</v>
      </c>
      <c r="E101" s="197"/>
      <c r="F101" s="197"/>
      <c r="G101" s="197"/>
      <c r="H101" s="197"/>
      <c r="I101" s="197"/>
      <c r="J101" s="198">
        <f>J164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124</v>
      </c>
      <c r="E102" s="197"/>
      <c r="F102" s="197"/>
      <c r="G102" s="197"/>
      <c r="H102" s="197"/>
      <c r="I102" s="197"/>
      <c r="J102" s="198">
        <f>J272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4"/>
      <c r="D103" s="196" t="s">
        <v>125</v>
      </c>
      <c r="E103" s="197"/>
      <c r="F103" s="197"/>
      <c r="G103" s="197"/>
      <c r="H103" s="197"/>
      <c r="I103" s="197"/>
      <c r="J103" s="198">
        <f>J282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4"/>
      <c r="D104" s="196" t="s">
        <v>126</v>
      </c>
      <c r="E104" s="197"/>
      <c r="F104" s="197"/>
      <c r="G104" s="197"/>
      <c r="H104" s="197"/>
      <c r="I104" s="197"/>
      <c r="J104" s="198">
        <f>J306</f>
        <v>0</v>
      </c>
      <c r="K104" s="134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5"/>
      <c r="C105" s="134"/>
      <c r="D105" s="196" t="s">
        <v>127</v>
      </c>
      <c r="E105" s="197"/>
      <c r="F105" s="197"/>
      <c r="G105" s="197"/>
      <c r="H105" s="197"/>
      <c r="I105" s="197"/>
      <c r="J105" s="198">
        <f>J323</f>
        <v>0</v>
      </c>
      <c r="K105" s="134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9"/>
      <c r="C106" s="190"/>
      <c r="D106" s="191" t="s">
        <v>128</v>
      </c>
      <c r="E106" s="192"/>
      <c r="F106" s="192"/>
      <c r="G106" s="192"/>
      <c r="H106" s="192"/>
      <c r="I106" s="192"/>
      <c r="J106" s="193">
        <f>J329</f>
        <v>0</v>
      </c>
      <c r="K106" s="190"/>
      <c r="L106" s="194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189"/>
      <c r="C107" s="190"/>
      <c r="D107" s="191" t="s">
        <v>129</v>
      </c>
      <c r="E107" s="192"/>
      <c r="F107" s="192"/>
      <c r="G107" s="192"/>
      <c r="H107" s="192"/>
      <c r="I107" s="192"/>
      <c r="J107" s="193">
        <f>J361</f>
        <v>0</v>
      </c>
      <c r="K107" s="190"/>
      <c r="L107" s="194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95"/>
      <c r="C108" s="134"/>
      <c r="D108" s="196" t="s">
        <v>130</v>
      </c>
      <c r="E108" s="197"/>
      <c r="F108" s="197"/>
      <c r="G108" s="197"/>
      <c r="H108" s="197"/>
      <c r="I108" s="197"/>
      <c r="J108" s="198">
        <f>J362</f>
        <v>0</v>
      </c>
      <c r="K108" s="134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5"/>
      <c r="C109" s="134"/>
      <c r="D109" s="196" t="s">
        <v>131</v>
      </c>
      <c r="E109" s="197"/>
      <c r="F109" s="197"/>
      <c r="G109" s="197"/>
      <c r="H109" s="197"/>
      <c r="I109" s="197"/>
      <c r="J109" s="198">
        <f>J368</f>
        <v>0</v>
      </c>
      <c r="K109" s="134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5" spans="1:31" s="2" customFormat="1" ht="6.95" customHeight="1">
      <c r="A115" s="39"/>
      <c r="B115" s="69"/>
      <c r="C115" s="70"/>
      <c r="D115" s="70"/>
      <c r="E115" s="70"/>
      <c r="F115" s="70"/>
      <c r="G115" s="70"/>
      <c r="H115" s="70"/>
      <c r="I115" s="70"/>
      <c r="J115" s="70"/>
      <c r="K115" s="70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4.95" customHeight="1">
      <c r="A116" s="39"/>
      <c r="B116" s="40"/>
      <c r="C116" s="24" t="s">
        <v>132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16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6.5" customHeight="1">
      <c r="A119" s="39"/>
      <c r="B119" s="40"/>
      <c r="C119" s="41"/>
      <c r="D119" s="41"/>
      <c r="E119" s="184" t="str">
        <f>E7</f>
        <v>VD Les Království, doplnění zařízení TBD</v>
      </c>
      <c r="F119" s="33"/>
      <c r="G119" s="33"/>
      <c r="H119" s="33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2:12" s="1" customFormat="1" ht="12" customHeight="1">
      <c r="B120" s="22"/>
      <c r="C120" s="33" t="s">
        <v>112</v>
      </c>
      <c r="D120" s="23"/>
      <c r="E120" s="23"/>
      <c r="F120" s="23"/>
      <c r="G120" s="23"/>
      <c r="H120" s="23"/>
      <c r="I120" s="23"/>
      <c r="J120" s="23"/>
      <c r="K120" s="23"/>
      <c r="L120" s="21"/>
    </row>
    <row r="121" spans="1:31" s="2" customFormat="1" ht="16.5" customHeight="1">
      <c r="A121" s="39"/>
      <c r="B121" s="40"/>
      <c r="C121" s="41"/>
      <c r="D121" s="41"/>
      <c r="E121" s="184" t="s">
        <v>113</v>
      </c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114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6.5" customHeight="1">
      <c r="A123" s="39"/>
      <c r="B123" s="40"/>
      <c r="C123" s="41"/>
      <c r="D123" s="41"/>
      <c r="E123" s="77" t="str">
        <f>E11</f>
        <v>01 - Vztlakoměrné vrty</v>
      </c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2" customHeight="1">
      <c r="A125" s="39"/>
      <c r="B125" s="40"/>
      <c r="C125" s="33" t="s">
        <v>21</v>
      </c>
      <c r="D125" s="41"/>
      <c r="E125" s="41"/>
      <c r="F125" s="28" t="str">
        <f>F14</f>
        <v>VD Les Království</v>
      </c>
      <c r="G125" s="41"/>
      <c r="H125" s="41"/>
      <c r="I125" s="33" t="s">
        <v>23</v>
      </c>
      <c r="J125" s="80" t="str">
        <f>IF(J14="","",J14)</f>
        <v>19. 5. 2023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25.65" customHeight="1">
      <c r="A127" s="39"/>
      <c r="B127" s="40"/>
      <c r="C127" s="33" t="s">
        <v>25</v>
      </c>
      <c r="D127" s="41"/>
      <c r="E127" s="41"/>
      <c r="F127" s="28" t="str">
        <f>E17</f>
        <v>Povodí Labe, státní podnik</v>
      </c>
      <c r="G127" s="41"/>
      <c r="H127" s="41"/>
      <c r="I127" s="33" t="s">
        <v>33</v>
      </c>
      <c r="J127" s="37" t="str">
        <f>E23</f>
        <v>VODNÍ DÍLA - TBD a.s.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25.65" customHeight="1">
      <c r="A128" s="39"/>
      <c r="B128" s="40"/>
      <c r="C128" s="33" t="s">
        <v>31</v>
      </c>
      <c r="D128" s="41"/>
      <c r="E128" s="41"/>
      <c r="F128" s="28" t="str">
        <f>IF(E20="","",E20)</f>
        <v>Vyplň údaj</v>
      </c>
      <c r="G128" s="41"/>
      <c r="H128" s="41"/>
      <c r="I128" s="33" t="s">
        <v>38</v>
      </c>
      <c r="J128" s="37" t="str">
        <f>E26</f>
        <v>VODNÍ DÍLA - TBD a.s.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0.3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11" customFormat="1" ht="29.25" customHeight="1">
      <c r="A130" s="200"/>
      <c r="B130" s="201"/>
      <c r="C130" s="202" t="s">
        <v>133</v>
      </c>
      <c r="D130" s="203" t="s">
        <v>66</v>
      </c>
      <c r="E130" s="203" t="s">
        <v>62</v>
      </c>
      <c r="F130" s="203" t="s">
        <v>63</v>
      </c>
      <c r="G130" s="203" t="s">
        <v>134</v>
      </c>
      <c r="H130" s="203" t="s">
        <v>135</v>
      </c>
      <c r="I130" s="203" t="s">
        <v>136</v>
      </c>
      <c r="J130" s="203" t="s">
        <v>118</v>
      </c>
      <c r="K130" s="204" t="s">
        <v>137</v>
      </c>
      <c r="L130" s="205"/>
      <c r="M130" s="101" t="s">
        <v>1</v>
      </c>
      <c r="N130" s="102" t="s">
        <v>45</v>
      </c>
      <c r="O130" s="102" t="s">
        <v>138</v>
      </c>
      <c r="P130" s="102" t="s">
        <v>139</v>
      </c>
      <c r="Q130" s="102" t="s">
        <v>140</v>
      </c>
      <c r="R130" s="102" t="s">
        <v>141</v>
      </c>
      <c r="S130" s="102" t="s">
        <v>142</v>
      </c>
      <c r="T130" s="103" t="s">
        <v>143</v>
      </c>
      <c r="U130" s="200"/>
      <c r="V130" s="200"/>
      <c r="W130" s="200"/>
      <c r="X130" s="200"/>
      <c r="Y130" s="200"/>
      <c r="Z130" s="200"/>
      <c r="AA130" s="200"/>
      <c r="AB130" s="200"/>
      <c r="AC130" s="200"/>
      <c r="AD130" s="200"/>
      <c r="AE130" s="200"/>
    </row>
    <row r="131" spans="1:63" s="2" customFormat="1" ht="22.8" customHeight="1">
      <c r="A131" s="39"/>
      <c r="B131" s="40"/>
      <c r="C131" s="108" t="s">
        <v>144</v>
      </c>
      <c r="D131" s="41"/>
      <c r="E131" s="41"/>
      <c r="F131" s="41"/>
      <c r="G131" s="41"/>
      <c r="H131" s="41"/>
      <c r="I131" s="41"/>
      <c r="J131" s="206">
        <f>BK131</f>
        <v>0</v>
      </c>
      <c r="K131" s="41"/>
      <c r="L131" s="45"/>
      <c r="M131" s="104"/>
      <c r="N131" s="207"/>
      <c r="O131" s="105"/>
      <c r="P131" s="208">
        <f>P132+P329+P361</f>
        <v>0</v>
      </c>
      <c r="Q131" s="105"/>
      <c r="R131" s="208">
        <f>R132+R329+R361</f>
        <v>1.398911</v>
      </c>
      <c r="S131" s="105"/>
      <c r="T131" s="209">
        <f>T132+T329+T361</f>
        <v>1.5097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80</v>
      </c>
      <c r="AU131" s="18" t="s">
        <v>120</v>
      </c>
      <c r="BK131" s="210">
        <f>BK132+BK329+BK361</f>
        <v>0</v>
      </c>
    </row>
    <row r="132" spans="1:63" s="12" customFormat="1" ht="25.9" customHeight="1">
      <c r="A132" s="12"/>
      <c r="B132" s="211"/>
      <c r="C132" s="212"/>
      <c r="D132" s="213" t="s">
        <v>80</v>
      </c>
      <c r="E132" s="214" t="s">
        <v>145</v>
      </c>
      <c r="F132" s="214" t="s">
        <v>146</v>
      </c>
      <c r="G132" s="212"/>
      <c r="H132" s="212"/>
      <c r="I132" s="215"/>
      <c r="J132" s="216">
        <f>BK132</f>
        <v>0</v>
      </c>
      <c r="K132" s="212"/>
      <c r="L132" s="217"/>
      <c r="M132" s="218"/>
      <c r="N132" s="219"/>
      <c r="O132" s="219"/>
      <c r="P132" s="220">
        <f>P133+P164+P272+P282+P306+P323</f>
        <v>0</v>
      </c>
      <c r="Q132" s="219"/>
      <c r="R132" s="220">
        <f>R133+R164+R272+R282+R306+R323</f>
        <v>1.398911</v>
      </c>
      <c r="S132" s="219"/>
      <c r="T132" s="221">
        <f>T133+T164+T272+T282+T306+T323</f>
        <v>1.5097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2" t="s">
        <v>88</v>
      </c>
      <c r="AT132" s="223" t="s">
        <v>80</v>
      </c>
      <c r="AU132" s="223" t="s">
        <v>81</v>
      </c>
      <c r="AY132" s="222" t="s">
        <v>147</v>
      </c>
      <c r="BK132" s="224">
        <f>BK133+BK164+BK272+BK282+BK306+BK323</f>
        <v>0</v>
      </c>
    </row>
    <row r="133" spans="1:63" s="12" customFormat="1" ht="22.8" customHeight="1">
      <c r="A133" s="12"/>
      <c r="B133" s="211"/>
      <c r="C133" s="212"/>
      <c r="D133" s="213" t="s">
        <v>80</v>
      </c>
      <c r="E133" s="225" t="s">
        <v>88</v>
      </c>
      <c r="F133" s="225" t="s">
        <v>148</v>
      </c>
      <c r="G133" s="212"/>
      <c r="H133" s="212"/>
      <c r="I133" s="215"/>
      <c r="J133" s="226">
        <f>BK133</f>
        <v>0</v>
      </c>
      <c r="K133" s="212"/>
      <c r="L133" s="217"/>
      <c r="M133" s="218"/>
      <c r="N133" s="219"/>
      <c r="O133" s="219"/>
      <c r="P133" s="220">
        <f>SUM(P134:P163)</f>
        <v>0</v>
      </c>
      <c r="Q133" s="219"/>
      <c r="R133" s="220">
        <f>SUM(R134:R163)</f>
        <v>0</v>
      </c>
      <c r="S133" s="219"/>
      <c r="T133" s="221">
        <f>SUM(T134:T163)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2" t="s">
        <v>88</v>
      </c>
      <c r="AT133" s="223" t="s">
        <v>80</v>
      </c>
      <c r="AU133" s="223" t="s">
        <v>88</v>
      </c>
      <c r="AY133" s="222" t="s">
        <v>147</v>
      </c>
      <c r="BK133" s="224">
        <f>SUM(BK134:BK163)</f>
        <v>0</v>
      </c>
    </row>
    <row r="134" spans="1:65" s="2" customFormat="1" ht="16.5" customHeight="1">
      <c r="A134" s="39"/>
      <c r="B134" s="40"/>
      <c r="C134" s="227" t="s">
        <v>88</v>
      </c>
      <c r="D134" s="227" t="s">
        <v>149</v>
      </c>
      <c r="E134" s="228" t="s">
        <v>150</v>
      </c>
      <c r="F134" s="229" t="s">
        <v>151</v>
      </c>
      <c r="G134" s="230" t="s">
        <v>152</v>
      </c>
      <c r="H134" s="231">
        <v>5.85</v>
      </c>
      <c r="I134" s="232"/>
      <c r="J134" s="233">
        <f>ROUND(I134*H134,2)</f>
        <v>0</v>
      </c>
      <c r="K134" s="229" t="s">
        <v>153</v>
      </c>
      <c r="L134" s="45"/>
      <c r="M134" s="234" t="s">
        <v>1</v>
      </c>
      <c r="N134" s="235" t="s">
        <v>46</v>
      </c>
      <c r="O134" s="92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8" t="s">
        <v>154</v>
      </c>
      <c r="AT134" s="238" t="s">
        <v>149</v>
      </c>
      <c r="AU134" s="238" t="s">
        <v>90</v>
      </c>
      <c r="AY134" s="18" t="s">
        <v>147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8" t="s">
        <v>88</v>
      </c>
      <c r="BK134" s="239">
        <f>ROUND(I134*H134,2)</f>
        <v>0</v>
      </c>
      <c r="BL134" s="18" t="s">
        <v>154</v>
      </c>
      <c r="BM134" s="238" t="s">
        <v>155</v>
      </c>
    </row>
    <row r="135" spans="1:47" s="2" customFormat="1" ht="12">
      <c r="A135" s="39"/>
      <c r="B135" s="40"/>
      <c r="C135" s="41"/>
      <c r="D135" s="240" t="s">
        <v>156</v>
      </c>
      <c r="E135" s="41"/>
      <c r="F135" s="241" t="s">
        <v>157</v>
      </c>
      <c r="G135" s="41"/>
      <c r="H135" s="41"/>
      <c r="I135" s="242"/>
      <c r="J135" s="41"/>
      <c r="K135" s="41"/>
      <c r="L135" s="45"/>
      <c r="M135" s="243"/>
      <c r="N135" s="244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156</v>
      </c>
      <c r="AU135" s="18" t="s">
        <v>90</v>
      </c>
    </row>
    <row r="136" spans="1:47" s="2" customFormat="1" ht="12">
      <c r="A136" s="39"/>
      <c r="B136" s="40"/>
      <c r="C136" s="41"/>
      <c r="D136" s="245" t="s">
        <v>158</v>
      </c>
      <c r="E136" s="41"/>
      <c r="F136" s="246" t="s">
        <v>159</v>
      </c>
      <c r="G136" s="41"/>
      <c r="H136" s="41"/>
      <c r="I136" s="242"/>
      <c r="J136" s="41"/>
      <c r="K136" s="41"/>
      <c r="L136" s="45"/>
      <c r="M136" s="243"/>
      <c r="N136" s="244"/>
      <c r="O136" s="92"/>
      <c r="P136" s="92"/>
      <c r="Q136" s="92"/>
      <c r="R136" s="92"/>
      <c r="S136" s="92"/>
      <c r="T136" s="93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158</v>
      </c>
      <c r="AU136" s="18" t="s">
        <v>90</v>
      </c>
    </row>
    <row r="137" spans="1:51" s="13" customFormat="1" ht="12">
      <c r="A137" s="13"/>
      <c r="B137" s="247"/>
      <c r="C137" s="248"/>
      <c r="D137" s="240" t="s">
        <v>160</v>
      </c>
      <c r="E137" s="249" t="s">
        <v>1</v>
      </c>
      <c r="F137" s="250" t="s">
        <v>161</v>
      </c>
      <c r="G137" s="248"/>
      <c r="H137" s="249" t="s">
        <v>1</v>
      </c>
      <c r="I137" s="251"/>
      <c r="J137" s="248"/>
      <c r="K137" s="248"/>
      <c r="L137" s="252"/>
      <c r="M137" s="253"/>
      <c r="N137" s="254"/>
      <c r="O137" s="254"/>
      <c r="P137" s="254"/>
      <c r="Q137" s="254"/>
      <c r="R137" s="254"/>
      <c r="S137" s="254"/>
      <c r="T137" s="25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6" t="s">
        <v>160</v>
      </c>
      <c r="AU137" s="256" t="s">
        <v>90</v>
      </c>
      <c r="AV137" s="13" t="s">
        <v>88</v>
      </c>
      <c r="AW137" s="13" t="s">
        <v>37</v>
      </c>
      <c r="AX137" s="13" t="s">
        <v>81</v>
      </c>
      <c r="AY137" s="256" t="s">
        <v>147</v>
      </c>
    </row>
    <row r="138" spans="1:51" s="14" customFormat="1" ht="12">
      <c r="A138" s="14"/>
      <c r="B138" s="257"/>
      <c r="C138" s="258"/>
      <c r="D138" s="240" t="s">
        <v>160</v>
      </c>
      <c r="E138" s="259" t="s">
        <v>1</v>
      </c>
      <c r="F138" s="260" t="s">
        <v>162</v>
      </c>
      <c r="G138" s="258"/>
      <c r="H138" s="261">
        <v>2.925</v>
      </c>
      <c r="I138" s="262"/>
      <c r="J138" s="258"/>
      <c r="K138" s="258"/>
      <c r="L138" s="263"/>
      <c r="M138" s="264"/>
      <c r="N138" s="265"/>
      <c r="O138" s="265"/>
      <c r="P138" s="265"/>
      <c r="Q138" s="265"/>
      <c r="R138" s="265"/>
      <c r="S138" s="265"/>
      <c r="T138" s="266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7" t="s">
        <v>160</v>
      </c>
      <c r="AU138" s="267" t="s">
        <v>90</v>
      </c>
      <c r="AV138" s="14" t="s">
        <v>90</v>
      </c>
      <c r="AW138" s="14" t="s">
        <v>37</v>
      </c>
      <c r="AX138" s="14" t="s">
        <v>81</v>
      </c>
      <c r="AY138" s="267" t="s">
        <v>147</v>
      </c>
    </row>
    <row r="139" spans="1:51" s="14" customFormat="1" ht="12">
      <c r="A139" s="14"/>
      <c r="B139" s="257"/>
      <c r="C139" s="258"/>
      <c r="D139" s="240" t="s">
        <v>160</v>
      </c>
      <c r="E139" s="259" t="s">
        <v>1</v>
      </c>
      <c r="F139" s="260" t="s">
        <v>163</v>
      </c>
      <c r="G139" s="258"/>
      <c r="H139" s="261">
        <v>2.925</v>
      </c>
      <c r="I139" s="262"/>
      <c r="J139" s="258"/>
      <c r="K139" s="258"/>
      <c r="L139" s="263"/>
      <c r="M139" s="264"/>
      <c r="N139" s="265"/>
      <c r="O139" s="265"/>
      <c r="P139" s="265"/>
      <c r="Q139" s="265"/>
      <c r="R139" s="265"/>
      <c r="S139" s="265"/>
      <c r="T139" s="266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7" t="s">
        <v>160</v>
      </c>
      <c r="AU139" s="267" t="s">
        <v>90</v>
      </c>
      <c r="AV139" s="14" t="s">
        <v>90</v>
      </c>
      <c r="AW139" s="14" t="s">
        <v>37</v>
      </c>
      <c r="AX139" s="14" t="s">
        <v>81</v>
      </c>
      <c r="AY139" s="267" t="s">
        <v>147</v>
      </c>
    </row>
    <row r="140" spans="1:51" s="15" customFormat="1" ht="12">
      <c r="A140" s="15"/>
      <c r="B140" s="268"/>
      <c r="C140" s="269"/>
      <c r="D140" s="240" t="s">
        <v>160</v>
      </c>
      <c r="E140" s="270" t="s">
        <v>1</v>
      </c>
      <c r="F140" s="271" t="s">
        <v>164</v>
      </c>
      <c r="G140" s="269"/>
      <c r="H140" s="272">
        <v>5.85</v>
      </c>
      <c r="I140" s="273"/>
      <c r="J140" s="269"/>
      <c r="K140" s="269"/>
      <c r="L140" s="274"/>
      <c r="M140" s="275"/>
      <c r="N140" s="276"/>
      <c r="O140" s="276"/>
      <c r="P140" s="276"/>
      <c r="Q140" s="276"/>
      <c r="R140" s="276"/>
      <c r="S140" s="276"/>
      <c r="T140" s="277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78" t="s">
        <v>160</v>
      </c>
      <c r="AU140" s="278" t="s">
        <v>90</v>
      </c>
      <c r="AV140" s="15" t="s">
        <v>154</v>
      </c>
      <c r="AW140" s="15" t="s">
        <v>37</v>
      </c>
      <c r="AX140" s="15" t="s">
        <v>88</v>
      </c>
      <c r="AY140" s="278" t="s">
        <v>147</v>
      </c>
    </row>
    <row r="141" spans="1:65" s="2" customFormat="1" ht="21.75" customHeight="1">
      <c r="A141" s="39"/>
      <c r="B141" s="40"/>
      <c r="C141" s="227" t="s">
        <v>90</v>
      </c>
      <c r="D141" s="227" t="s">
        <v>149</v>
      </c>
      <c r="E141" s="228" t="s">
        <v>165</v>
      </c>
      <c r="F141" s="229" t="s">
        <v>166</v>
      </c>
      <c r="G141" s="230" t="s">
        <v>152</v>
      </c>
      <c r="H141" s="231">
        <v>5.85</v>
      </c>
      <c r="I141" s="232"/>
      <c r="J141" s="233">
        <f>ROUND(I141*H141,2)</f>
        <v>0</v>
      </c>
      <c r="K141" s="229" t="s">
        <v>153</v>
      </c>
      <c r="L141" s="45"/>
      <c r="M141" s="234" t="s">
        <v>1</v>
      </c>
      <c r="N141" s="235" t="s">
        <v>46</v>
      </c>
      <c r="O141" s="92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8" t="s">
        <v>154</v>
      </c>
      <c r="AT141" s="238" t="s">
        <v>149</v>
      </c>
      <c r="AU141" s="238" t="s">
        <v>90</v>
      </c>
      <c r="AY141" s="18" t="s">
        <v>147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8" t="s">
        <v>88</v>
      </c>
      <c r="BK141" s="239">
        <f>ROUND(I141*H141,2)</f>
        <v>0</v>
      </c>
      <c r="BL141" s="18" t="s">
        <v>154</v>
      </c>
      <c r="BM141" s="238" t="s">
        <v>167</v>
      </c>
    </row>
    <row r="142" spans="1:47" s="2" customFormat="1" ht="12">
      <c r="A142" s="39"/>
      <c r="B142" s="40"/>
      <c r="C142" s="41"/>
      <c r="D142" s="240" t="s">
        <v>156</v>
      </c>
      <c r="E142" s="41"/>
      <c r="F142" s="241" t="s">
        <v>168</v>
      </c>
      <c r="G142" s="41"/>
      <c r="H142" s="41"/>
      <c r="I142" s="242"/>
      <c r="J142" s="41"/>
      <c r="K142" s="41"/>
      <c r="L142" s="45"/>
      <c r="M142" s="243"/>
      <c r="N142" s="244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156</v>
      </c>
      <c r="AU142" s="18" t="s">
        <v>90</v>
      </c>
    </row>
    <row r="143" spans="1:47" s="2" customFormat="1" ht="12">
      <c r="A143" s="39"/>
      <c r="B143" s="40"/>
      <c r="C143" s="41"/>
      <c r="D143" s="245" t="s">
        <v>158</v>
      </c>
      <c r="E143" s="41"/>
      <c r="F143" s="246" t="s">
        <v>169</v>
      </c>
      <c r="G143" s="41"/>
      <c r="H143" s="41"/>
      <c r="I143" s="242"/>
      <c r="J143" s="41"/>
      <c r="K143" s="41"/>
      <c r="L143" s="45"/>
      <c r="M143" s="243"/>
      <c r="N143" s="244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158</v>
      </c>
      <c r="AU143" s="18" t="s">
        <v>90</v>
      </c>
    </row>
    <row r="144" spans="1:65" s="2" customFormat="1" ht="16.5" customHeight="1">
      <c r="A144" s="39"/>
      <c r="B144" s="40"/>
      <c r="C144" s="227" t="s">
        <v>170</v>
      </c>
      <c r="D144" s="227" t="s">
        <v>149</v>
      </c>
      <c r="E144" s="228" t="s">
        <v>171</v>
      </c>
      <c r="F144" s="229" t="s">
        <v>172</v>
      </c>
      <c r="G144" s="230" t="s">
        <v>152</v>
      </c>
      <c r="H144" s="231">
        <v>5.85</v>
      </c>
      <c r="I144" s="232"/>
      <c r="J144" s="233">
        <f>ROUND(I144*H144,2)</f>
        <v>0</v>
      </c>
      <c r="K144" s="229" t="s">
        <v>153</v>
      </c>
      <c r="L144" s="45"/>
      <c r="M144" s="234" t="s">
        <v>1</v>
      </c>
      <c r="N144" s="235" t="s">
        <v>46</v>
      </c>
      <c r="O144" s="92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8" t="s">
        <v>154</v>
      </c>
      <c r="AT144" s="238" t="s">
        <v>149</v>
      </c>
      <c r="AU144" s="238" t="s">
        <v>90</v>
      </c>
      <c r="AY144" s="18" t="s">
        <v>147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8" t="s">
        <v>88</v>
      </c>
      <c r="BK144" s="239">
        <f>ROUND(I144*H144,2)</f>
        <v>0</v>
      </c>
      <c r="BL144" s="18" t="s">
        <v>154</v>
      </c>
      <c r="BM144" s="238" t="s">
        <v>173</v>
      </c>
    </row>
    <row r="145" spans="1:47" s="2" customFormat="1" ht="12">
      <c r="A145" s="39"/>
      <c r="B145" s="40"/>
      <c r="C145" s="41"/>
      <c r="D145" s="240" t="s">
        <v>156</v>
      </c>
      <c r="E145" s="41"/>
      <c r="F145" s="241" t="s">
        <v>174</v>
      </c>
      <c r="G145" s="41"/>
      <c r="H145" s="41"/>
      <c r="I145" s="242"/>
      <c r="J145" s="41"/>
      <c r="K145" s="41"/>
      <c r="L145" s="45"/>
      <c r="M145" s="243"/>
      <c r="N145" s="244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156</v>
      </c>
      <c r="AU145" s="18" t="s">
        <v>90</v>
      </c>
    </row>
    <row r="146" spans="1:47" s="2" customFormat="1" ht="12">
      <c r="A146" s="39"/>
      <c r="B146" s="40"/>
      <c r="C146" s="41"/>
      <c r="D146" s="245" t="s">
        <v>158</v>
      </c>
      <c r="E146" s="41"/>
      <c r="F146" s="246" t="s">
        <v>175</v>
      </c>
      <c r="G146" s="41"/>
      <c r="H146" s="41"/>
      <c r="I146" s="242"/>
      <c r="J146" s="41"/>
      <c r="K146" s="41"/>
      <c r="L146" s="45"/>
      <c r="M146" s="243"/>
      <c r="N146" s="244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158</v>
      </c>
      <c r="AU146" s="18" t="s">
        <v>90</v>
      </c>
    </row>
    <row r="147" spans="1:65" s="2" customFormat="1" ht="24.15" customHeight="1">
      <c r="A147" s="39"/>
      <c r="B147" s="40"/>
      <c r="C147" s="227" t="s">
        <v>154</v>
      </c>
      <c r="D147" s="227" t="s">
        <v>149</v>
      </c>
      <c r="E147" s="228" t="s">
        <v>176</v>
      </c>
      <c r="F147" s="229" t="s">
        <v>177</v>
      </c>
      <c r="G147" s="230" t="s">
        <v>152</v>
      </c>
      <c r="H147" s="231">
        <v>5.85</v>
      </c>
      <c r="I147" s="232"/>
      <c r="J147" s="233">
        <f>ROUND(I147*H147,2)</f>
        <v>0</v>
      </c>
      <c r="K147" s="229" t="s">
        <v>153</v>
      </c>
      <c r="L147" s="45"/>
      <c r="M147" s="234" t="s">
        <v>1</v>
      </c>
      <c r="N147" s="235" t="s">
        <v>46</v>
      </c>
      <c r="O147" s="92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8" t="s">
        <v>154</v>
      </c>
      <c r="AT147" s="238" t="s">
        <v>149</v>
      </c>
      <c r="AU147" s="238" t="s">
        <v>90</v>
      </c>
      <c r="AY147" s="18" t="s">
        <v>147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8" t="s">
        <v>88</v>
      </c>
      <c r="BK147" s="239">
        <f>ROUND(I147*H147,2)</f>
        <v>0</v>
      </c>
      <c r="BL147" s="18" t="s">
        <v>154</v>
      </c>
      <c r="BM147" s="238" t="s">
        <v>178</v>
      </c>
    </row>
    <row r="148" spans="1:47" s="2" customFormat="1" ht="12">
      <c r="A148" s="39"/>
      <c r="B148" s="40"/>
      <c r="C148" s="41"/>
      <c r="D148" s="240" t="s">
        <v>156</v>
      </c>
      <c r="E148" s="41"/>
      <c r="F148" s="241" t="s">
        <v>179</v>
      </c>
      <c r="G148" s="41"/>
      <c r="H148" s="41"/>
      <c r="I148" s="242"/>
      <c r="J148" s="41"/>
      <c r="K148" s="41"/>
      <c r="L148" s="45"/>
      <c r="M148" s="243"/>
      <c r="N148" s="244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156</v>
      </c>
      <c r="AU148" s="18" t="s">
        <v>90</v>
      </c>
    </row>
    <row r="149" spans="1:47" s="2" customFormat="1" ht="12">
      <c r="A149" s="39"/>
      <c r="B149" s="40"/>
      <c r="C149" s="41"/>
      <c r="D149" s="245" t="s">
        <v>158</v>
      </c>
      <c r="E149" s="41"/>
      <c r="F149" s="246" t="s">
        <v>180</v>
      </c>
      <c r="G149" s="41"/>
      <c r="H149" s="41"/>
      <c r="I149" s="242"/>
      <c r="J149" s="41"/>
      <c r="K149" s="41"/>
      <c r="L149" s="45"/>
      <c r="M149" s="243"/>
      <c r="N149" s="244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158</v>
      </c>
      <c r="AU149" s="18" t="s">
        <v>90</v>
      </c>
    </row>
    <row r="150" spans="1:51" s="14" customFormat="1" ht="12">
      <c r="A150" s="14"/>
      <c r="B150" s="257"/>
      <c r="C150" s="258"/>
      <c r="D150" s="240" t="s">
        <v>160</v>
      </c>
      <c r="E150" s="258"/>
      <c r="F150" s="260" t="s">
        <v>181</v>
      </c>
      <c r="G150" s="258"/>
      <c r="H150" s="261">
        <v>5.85</v>
      </c>
      <c r="I150" s="262"/>
      <c r="J150" s="258"/>
      <c r="K150" s="258"/>
      <c r="L150" s="263"/>
      <c r="M150" s="264"/>
      <c r="N150" s="265"/>
      <c r="O150" s="265"/>
      <c r="P150" s="265"/>
      <c r="Q150" s="265"/>
      <c r="R150" s="265"/>
      <c r="S150" s="265"/>
      <c r="T150" s="266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7" t="s">
        <v>160</v>
      </c>
      <c r="AU150" s="267" t="s">
        <v>90</v>
      </c>
      <c r="AV150" s="14" t="s">
        <v>90</v>
      </c>
      <c r="AW150" s="14" t="s">
        <v>4</v>
      </c>
      <c r="AX150" s="14" t="s">
        <v>88</v>
      </c>
      <c r="AY150" s="267" t="s">
        <v>147</v>
      </c>
    </row>
    <row r="151" spans="1:65" s="2" customFormat="1" ht="21.75" customHeight="1">
      <c r="A151" s="39"/>
      <c r="B151" s="40"/>
      <c r="C151" s="227" t="s">
        <v>182</v>
      </c>
      <c r="D151" s="227" t="s">
        <v>149</v>
      </c>
      <c r="E151" s="228" t="s">
        <v>183</v>
      </c>
      <c r="F151" s="229" t="s">
        <v>184</v>
      </c>
      <c r="G151" s="230" t="s">
        <v>152</v>
      </c>
      <c r="H151" s="231">
        <v>5.85</v>
      </c>
      <c r="I151" s="232"/>
      <c r="J151" s="233">
        <f>ROUND(I151*H151,2)</f>
        <v>0</v>
      </c>
      <c r="K151" s="229" t="s">
        <v>153</v>
      </c>
      <c r="L151" s="45"/>
      <c r="M151" s="234" t="s">
        <v>1</v>
      </c>
      <c r="N151" s="235" t="s">
        <v>46</v>
      </c>
      <c r="O151" s="92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8" t="s">
        <v>154</v>
      </c>
      <c r="AT151" s="238" t="s">
        <v>149</v>
      </c>
      <c r="AU151" s="238" t="s">
        <v>90</v>
      </c>
      <c r="AY151" s="18" t="s">
        <v>147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8" t="s">
        <v>88</v>
      </c>
      <c r="BK151" s="239">
        <f>ROUND(I151*H151,2)</f>
        <v>0</v>
      </c>
      <c r="BL151" s="18" t="s">
        <v>154</v>
      </c>
      <c r="BM151" s="238" t="s">
        <v>185</v>
      </c>
    </row>
    <row r="152" spans="1:47" s="2" customFormat="1" ht="12">
      <c r="A152" s="39"/>
      <c r="B152" s="40"/>
      <c r="C152" s="41"/>
      <c r="D152" s="240" t="s">
        <v>156</v>
      </c>
      <c r="E152" s="41"/>
      <c r="F152" s="241" t="s">
        <v>186</v>
      </c>
      <c r="G152" s="41"/>
      <c r="H152" s="41"/>
      <c r="I152" s="242"/>
      <c r="J152" s="41"/>
      <c r="K152" s="41"/>
      <c r="L152" s="45"/>
      <c r="M152" s="243"/>
      <c r="N152" s="244"/>
      <c r="O152" s="92"/>
      <c r="P152" s="92"/>
      <c r="Q152" s="92"/>
      <c r="R152" s="92"/>
      <c r="S152" s="92"/>
      <c r="T152" s="93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156</v>
      </c>
      <c r="AU152" s="18" t="s">
        <v>90</v>
      </c>
    </row>
    <row r="153" spans="1:47" s="2" customFormat="1" ht="12">
      <c r="A153" s="39"/>
      <c r="B153" s="40"/>
      <c r="C153" s="41"/>
      <c r="D153" s="245" t="s">
        <v>158</v>
      </c>
      <c r="E153" s="41"/>
      <c r="F153" s="246" t="s">
        <v>187</v>
      </c>
      <c r="G153" s="41"/>
      <c r="H153" s="41"/>
      <c r="I153" s="242"/>
      <c r="J153" s="41"/>
      <c r="K153" s="41"/>
      <c r="L153" s="45"/>
      <c r="M153" s="243"/>
      <c r="N153" s="244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158</v>
      </c>
      <c r="AU153" s="18" t="s">
        <v>90</v>
      </c>
    </row>
    <row r="154" spans="1:65" s="2" customFormat="1" ht="16.5" customHeight="1">
      <c r="A154" s="39"/>
      <c r="B154" s="40"/>
      <c r="C154" s="227" t="s">
        <v>188</v>
      </c>
      <c r="D154" s="227" t="s">
        <v>149</v>
      </c>
      <c r="E154" s="228" t="s">
        <v>189</v>
      </c>
      <c r="F154" s="229" t="s">
        <v>190</v>
      </c>
      <c r="G154" s="230" t="s">
        <v>152</v>
      </c>
      <c r="H154" s="231">
        <v>5.85</v>
      </c>
      <c r="I154" s="232"/>
      <c r="J154" s="233">
        <f>ROUND(I154*H154,2)</f>
        <v>0</v>
      </c>
      <c r="K154" s="229" t="s">
        <v>153</v>
      </c>
      <c r="L154" s="45"/>
      <c r="M154" s="234" t="s">
        <v>1</v>
      </c>
      <c r="N154" s="235" t="s">
        <v>46</v>
      </c>
      <c r="O154" s="92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8" t="s">
        <v>154</v>
      </c>
      <c r="AT154" s="238" t="s">
        <v>149</v>
      </c>
      <c r="AU154" s="238" t="s">
        <v>90</v>
      </c>
      <c r="AY154" s="18" t="s">
        <v>147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8" t="s">
        <v>88</v>
      </c>
      <c r="BK154" s="239">
        <f>ROUND(I154*H154,2)</f>
        <v>0</v>
      </c>
      <c r="BL154" s="18" t="s">
        <v>154</v>
      </c>
      <c r="BM154" s="238" t="s">
        <v>191</v>
      </c>
    </row>
    <row r="155" spans="1:47" s="2" customFormat="1" ht="12">
      <c r="A155" s="39"/>
      <c r="B155" s="40"/>
      <c r="C155" s="41"/>
      <c r="D155" s="240" t="s">
        <v>156</v>
      </c>
      <c r="E155" s="41"/>
      <c r="F155" s="241" t="s">
        <v>192</v>
      </c>
      <c r="G155" s="41"/>
      <c r="H155" s="41"/>
      <c r="I155" s="242"/>
      <c r="J155" s="41"/>
      <c r="K155" s="41"/>
      <c r="L155" s="45"/>
      <c r="M155" s="243"/>
      <c r="N155" s="244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156</v>
      </c>
      <c r="AU155" s="18" t="s">
        <v>90</v>
      </c>
    </row>
    <row r="156" spans="1:47" s="2" customFormat="1" ht="12">
      <c r="A156" s="39"/>
      <c r="B156" s="40"/>
      <c r="C156" s="41"/>
      <c r="D156" s="245" t="s">
        <v>158</v>
      </c>
      <c r="E156" s="41"/>
      <c r="F156" s="246" t="s">
        <v>193</v>
      </c>
      <c r="G156" s="41"/>
      <c r="H156" s="41"/>
      <c r="I156" s="242"/>
      <c r="J156" s="41"/>
      <c r="K156" s="41"/>
      <c r="L156" s="45"/>
      <c r="M156" s="243"/>
      <c r="N156" s="244"/>
      <c r="O156" s="92"/>
      <c r="P156" s="92"/>
      <c r="Q156" s="92"/>
      <c r="R156" s="92"/>
      <c r="S156" s="92"/>
      <c r="T156" s="93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158</v>
      </c>
      <c r="AU156" s="18" t="s">
        <v>90</v>
      </c>
    </row>
    <row r="157" spans="1:65" s="2" customFormat="1" ht="16.5" customHeight="1">
      <c r="A157" s="39"/>
      <c r="B157" s="40"/>
      <c r="C157" s="227" t="s">
        <v>194</v>
      </c>
      <c r="D157" s="227" t="s">
        <v>149</v>
      </c>
      <c r="E157" s="228" t="s">
        <v>195</v>
      </c>
      <c r="F157" s="229" t="s">
        <v>196</v>
      </c>
      <c r="G157" s="230" t="s">
        <v>197</v>
      </c>
      <c r="H157" s="231">
        <v>10.53</v>
      </c>
      <c r="I157" s="232"/>
      <c r="J157" s="233">
        <f>ROUND(I157*H157,2)</f>
        <v>0</v>
      </c>
      <c r="K157" s="229" t="s">
        <v>153</v>
      </c>
      <c r="L157" s="45"/>
      <c r="M157" s="234" t="s">
        <v>1</v>
      </c>
      <c r="N157" s="235" t="s">
        <v>46</v>
      </c>
      <c r="O157" s="92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8" t="s">
        <v>154</v>
      </c>
      <c r="AT157" s="238" t="s">
        <v>149</v>
      </c>
      <c r="AU157" s="238" t="s">
        <v>90</v>
      </c>
      <c r="AY157" s="18" t="s">
        <v>147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8" t="s">
        <v>88</v>
      </c>
      <c r="BK157" s="239">
        <f>ROUND(I157*H157,2)</f>
        <v>0</v>
      </c>
      <c r="BL157" s="18" t="s">
        <v>154</v>
      </c>
      <c r="BM157" s="238" t="s">
        <v>198</v>
      </c>
    </row>
    <row r="158" spans="1:47" s="2" customFormat="1" ht="12">
      <c r="A158" s="39"/>
      <c r="B158" s="40"/>
      <c r="C158" s="41"/>
      <c r="D158" s="240" t="s">
        <v>156</v>
      </c>
      <c r="E158" s="41"/>
      <c r="F158" s="241" t="s">
        <v>199</v>
      </c>
      <c r="G158" s="41"/>
      <c r="H158" s="41"/>
      <c r="I158" s="242"/>
      <c r="J158" s="41"/>
      <c r="K158" s="41"/>
      <c r="L158" s="45"/>
      <c r="M158" s="243"/>
      <c r="N158" s="244"/>
      <c r="O158" s="92"/>
      <c r="P158" s="92"/>
      <c r="Q158" s="92"/>
      <c r="R158" s="92"/>
      <c r="S158" s="92"/>
      <c r="T158" s="93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156</v>
      </c>
      <c r="AU158" s="18" t="s">
        <v>90</v>
      </c>
    </row>
    <row r="159" spans="1:47" s="2" customFormat="1" ht="12">
      <c r="A159" s="39"/>
      <c r="B159" s="40"/>
      <c r="C159" s="41"/>
      <c r="D159" s="245" t="s">
        <v>158</v>
      </c>
      <c r="E159" s="41"/>
      <c r="F159" s="246" t="s">
        <v>200</v>
      </c>
      <c r="G159" s="41"/>
      <c r="H159" s="41"/>
      <c r="I159" s="242"/>
      <c r="J159" s="41"/>
      <c r="K159" s="41"/>
      <c r="L159" s="45"/>
      <c r="M159" s="243"/>
      <c r="N159" s="244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158</v>
      </c>
      <c r="AU159" s="18" t="s">
        <v>90</v>
      </c>
    </row>
    <row r="160" spans="1:51" s="14" customFormat="1" ht="12">
      <c r="A160" s="14"/>
      <c r="B160" s="257"/>
      <c r="C160" s="258"/>
      <c r="D160" s="240" t="s">
        <v>160</v>
      </c>
      <c r="E160" s="259" t="s">
        <v>1</v>
      </c>
      <c r="F160" s="260" t="s">
        <v>201</v>
      </c>
      <c r="G160" s="258"/>
      <c r="H160" s="261">
        <v>10.53</v>
      </c>
      <c r="I160" s="262"/>
      <c r="J160" s="258"/>
      <c r="K160" s="258"/>
      <c r="L160" s="263"/>
      <c r="M160" s="264"/>
      <c r="N160" s="265"/>
      <c r="O160" s="265"/>
      <c r="P160" s="265"/>
      <c r="Q160" s="265"/>
      <c r="R160" s="265"/>
      <c r="S160" s="265"/>
      <c r="T160" s="26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7" t="s">
        <v>160</v>
      </c>
      <c r="AU160" s="267" t="s">
        <v>90</v>
      </c>
      <c r="AV160" s="14" t="s">
        <v>90</v>
      </c>
      <c r="AW160" s="14" t="s">
        <v>37</v>
      </c>
      <c r="AX160" s="14" t="s">
        <v>88</v>
      </c>
      <c r="AY160" s="267" t="s">
        <v>147</v>
      </c>
    </row>
    <row r="161" spans="1:65" s="2" customFormat="1" ht="16.5" customHeight="1">
      <c r="A161" s="39"/>
      <c r="B161" s="40"/>
      <c r="C161" s="227" t="s">
        <v>202</v>
      </c>
      <c r="D161" s="227" t="s">
        <v>149</v>
      </c>
      <c r="E161" s="228" t="s">
        <v>203</v>
      </c>
      <c r="F161" s="229" t="s">
        <v>204</v>
      </c>
      <c r="G161" s="230" t="s">
        <v>152</v>
      </c>
      <c r="H161" s="231">
        <v>5.85</v>
      </c>
      <c r="I161" s="232"/>
      <c r="J161" s="233">
        <f>ROUND(I161*H161,2)</f>
        <v>0</v>
      </c>
      <c r="K161" s="229" t="s">
        <v>153</v>
      </c>
      <c r="L161" s="45"/>
      <c r="M161" s="234" t="s">
        <v>1</v>
      </c>
      <c r="N161" s="235" t="s">
        <v>46</v>
      </c>
      <c r="O161" s="92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8" t="s">
        <v>154</v>
      </c>
      <c r="AT161" s="238" t="s">
        <v>149</v>
      </c>
      <c r="AU161" s="238" t="s">
        <v>90</v>
      </c>
      <c r="AY161" s="18" t="s">
        <v>147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18" t="s">
        <v>88</v>
      </c>
      <c r="BK161" s="239">
        <f>ROUND(I161*H161,2)</f>
        <v>0</v>
      </c>
      <c r="BL161" s="18" t="s">
        <v>154</v>
      </c>
      <c r="BM161" s="238" t="s">
        <v>205</v>
      </c>
    </row>
    <row r="162" spans="1:47" s="2" customFormat="1" ht="12">
      <c r="A162" s="39"/>
      <c r="B162" s="40"/>
      <c r="C162" s="41"/>
      <c r="D162" s="240" t="s">
        <v>156</v>
      </c>
      <c r="E162" s="41"/>
      <c r="F162" s="241" t="s">
        <v>206</v>
      </c>
      <c r="G162" s="41"/>
      <c r="H162" s="41"/>
      <c r="I162" s="242"/>
      <c r="J162" s="41"/>
      <c r="K162" s="41"/>
      <c r="L162" s="45"/>
      <c r="M162" s="243"/>
      <c r="N162" s="244"/>
      <c r="O162" s="92"/>
      <c r="P162" s="92"/>
      <c r="Q162" s="92"/>
      <c r="R162" s="92"/>
      <c r="S162" s="92"/>
      <c r="T162" s="93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156</v>
      </c>
      <c r="AU162" s="18" t="s">
        <v>90</v>
      </c>
    </row>
    <row r="163" spans="1:47" s="2" customFormat="1" ht="12">
      <c r="A163" s="39"/>
      <c r="B163" s="40"/>
      <c r="C163" s="41"/>
      <c r="D163" s="245" t="s">
        <v>158</v>
      </c>
      <c r="E163" s="41"/>
      <c r="F163" s="246" t="s">
        <v>207</v>
      </c>
      <c r="G163" s="41"/>
      <c r="H163" s="41"/>
      <c r="I163" s="242"/>
      <c r="J163" s="41"/>
      <c r="K163" s="41"/>
      <c r="L163" s="45"/>
      <c r="M163" s="243"/>
      <c r="N163" s="244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158</v>
      </c>
      <c r="AU163" s="18" t="s">
        <v>90</v>
      </c>
    </row>
    <row r="164" spans="1:63" s="12" customFormat="1" ht="22.8" customHeight="1">
      <c r="A164" s="12"/>
      <c r="B164" s="211"/>
      <c r="C164" s="212"/>
      <c r="D164" s="213" t="s">
        <v>80</v>
      </c>
      <c r="E164" s="225" t="s">
        <v>90</v>
      </c>
      <c r="F164" s="225" t="s">
        <v>208</v>
      </c>
      <c r="G164" s="212"/>
      <c r="H164" s="212"/>
      <c r="I164" s="215"/>
      <c r="J164" s="226">
        <f>BK164</f>
        <v>0</v>
      </c>
      <c r="K164" s="212"/>
      <c r="L164" s="217"/>
      <c r="M164" s="218"/>
      <c r="N164" s="219"/>
      <c r="O164" s="219"/>
      <c r="P164" s="220">
        <f>SUM(P165:P271)</f>
        <v>0</v>
      </c>
      <c r="Q164" s="219"/>
      <c r="R164" s="220">
        <f>SUM(R165:R271)</f>
        <v>0.5475</v>
      </c>
      <c r="S164" s="219"/>
      <c r="T164" s="221">
        <f>SUM(T165:T271)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22" t="s">
        <v>88</v>
      </c>
      <c r="AT164" s="223" t="s">
        <v>80</v>
      </c>
      <c r="AU164" s="223" t="s">
        <v>88</v>
      </c>
      <c r="AY164" s="222" t="s">
        <v>147</v>
      </c>
      <c r="BK164" s="224">
        <f>SUM(BK165:BK271)</f>
        <v>0</v>
      </c>
    </row>
    <row r="165" spans="1:65" s="2" customFormat="1" ht="16.5" customHeight="1">
      <c r="A165" s="39"/>
      <c r="B165" s="40"/>
      <c r="C165" s="227" t="s">
        <v>209</v>
      </c>
      <c r="D165" s="227" t="s">
        <v>149</v>
      </c>
      <c r="E165" s="228" t="s">
        <v>210</v>
      </c>
      <c r="F165" s="229" t="s">
        <v>211</v>
      </c>
      <c r="G165" s="230" t="s">
        <v>212</v>
      </c>
      <c r="H165" s="231">
        <v>100.2</v>
      </c>
      <c r="I165" s="232"/>
      <c r="J165" s="233">
        <f>ROUND(I165*H165,2)</f>
        <v>0</v>
      </c>
      <c r="K165" s="229" t="s">
        <v>153</v>
      </c>
      <c r="L165" s="45"/>
      <c r="M165" s="234" t="s">
        <v>1</v>
      </c>
      <c r="N165" s="235" t="s">
        <v>46</v>
      </c>
      <c r="O165" s="92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8" t="s">
        <v>154</v>
      </c>
      <c r="AT165" s="238" t="s">
        <v>149</v>
      </c>
      <c r="AU165" s="238" t="s">
        <v>90</v>
      </c>
      <c r="AY165" s="18" t="s">
        <v>147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18" t="s">
        <v>88</v>
      </c>
      <c r="BK165" s="239">
        <f>ROUND(I165*H165,2)</f>
        <v>0</v>
      </c>
      <c r="BL165" s="18" t="s">
        <v>154</v>
      </c>
      <c r="BM165" s="238" t="s">
        <v>213</v>
      </c>
    </row>
    <row r="166" spans="1:47" s="2" customFormat="1" ht="12">
      <c r="A166" s="39"/>
      <c r="B166" s="40"/>
      <c r="C166" s="41"/>
      <c r="D166" s="240" t="s">
        <v>156</v>
      </c>
      <c r="E166" s="41"/>
      <c r="F166" s="241" t="s">
        <v>214</v>
      </c>
      <c r="G166" s="41"/>
      <c r="H166" s="41"/>
      <c r="I166" s="242"/>
      <c r="J166" s="41"/>
      <c r="K166" s="41"/>
      <c r="L166" s="45"/>
      <c r="M166" s="243"/>
      <c r="N166" s="244"/>
      <c r="O166" s="92"/>
      <c r="P166" s="92"/>
      <c r="Q166" s="92"/>
      <c r="R166" s="92"/>
      <c r="S166" s="92"/>
      <c r="T166" s="93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156</v>
      </c>
      <c r="AU166" s="18" t="s">
        <v>90</v>
      </c>
    </row>
    <row r="167" spans="1:47" s="2" customFormat="1" ht="12">
      <c r="A167" s="39"/>
      <c r="B167" s="40"/>
      <c r="C167" s="41"/>
      <c r="D167" s="245" t="s">
        <v>158</v>
      </c>
      <c r="E167" s="41"/>
      <c r="F167" s="246" t="s">
        <v>215</v>
      </c>
      <c r="G167" s="41"/>
      <c r="H167" s="41"/>
      <c r="I167" s="242"/>
      <c r="J167" s="41"/>
      <c r="K167" s="41"/>
      <c r="L167" s="45"/>
      <c r="M167" s="243"/>
      <c r="N167" s="244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158</v>
      </c>
      <c r="AU167" s="18" t="s">
        <v>90</v>
      </c>
    </row>
    <row r="168" spans="1:51" s="13" customFormat="1" ht="12">
      <c r="A168" s="13"/>
      <c r="B168" s="247"/>
      <c r="C168" s="248"/>
      <c r="D168" s="240" t="s">
        <v>160</v>
      </c>
      <c r="E168" s="249" t="s">
        <v>1</v>
      </c>
      <c r="F168" s="250" t="s">
        <v>216</v>
      </c>
      <c r="G168" s="248"/>
      <c r="H168" s="249" t="s">
        <v>1</v>
      </c>
      <c r="I168" s="251"/>
      <c r="J168" s="248"/>
      <c r="K168" s="248"/>
      <c r="L168" s="252"/>
      <c r="M168" s="253"/>
      <c r="N168" s="254"/>
      <c r="O168" s="254"/>
      <c r="P168" s="254"/>
      <c r="Q168" s="254"/>
      <c r="R168" s="254"/>
      <c r="S168" s="254"/>
      <c r="T168" s="25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6" t="s">
        <v>160</v>
      </c>
      <c r="AU168" s="256" t="s">
        <v>90</v>
      </c>
      <c r="AV168" s="13" t="s">
        <v>88</v>
      </c>
      <c r="AW168" s="13" t="s">
        <v>37</v>
      </c>
      <c r="AX168" s="13" t="s">
        <v>81</v>
      </c>
      <c r="AY168" s="256" t="s">
        <v>147</v>
      </c>
    </row>
    <row r="169" spans="1:51" s="14" customFormat="1" ht="12">
      <c r="A169" s="14"/>
      <c r="B169" s="257"/>
      <c r="C169" s="258"/>
      <c r="D169" s="240" t="s">
        <v>160</v>
      </c>
      <c r="E169" s="259" t="s">
        <v>1</v>
      </c>
      <c r="F169" s="260" t="s">
        <v>217</v>
      </c>
      <c r="G169" s="258"/>
      <c r="H169" s="261">
        <v>17.4</v>
      </c>
      <c r="I169" s="262"/>
      <c r="J169" s="258"/>
      <c r="K169" s="258"/>
      <c r="L169" s="263"/>
      <c r="M169" s="264"/>
      <c r="N169" s="265"/>
      <c r="O169" s="265"/>
      <c r="P169" s="265"/>
      <c r="Q169" s="265"/>
      <c r="R169" s="265"/>
      <c r="S169" s="265"/>
      <c r="T169" s="266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7" t="s">
        <v>160</v>
      </c>
      <c r="AU169" s="267" t="s">
        <v>90</v>
      </c>
      <c r="AV169" s="14" t="s">
        <v>90</v>
      </c>
      <c r="AW169" s="14" t="s">
        <v>37</v>
      </c>
      <c r="AX169" s="14" t="s">
        <v>81</v>
      </c>
      <c r="AY169" s="267" t="s">
        <v>147</v>
      </c>
    </row>
    <row r="170" spans="1:51" s="14" customFormat="1" ht="12">
      <c r="A170" s="14"/>
      <c r="B170" s="257"/>
      <c r="C170" s="258"/>
      <c r="D170" s="240" t="s">
        <v>160</v>
      </c>
      <c r="E170" s="259" t="s">
        <v>1</v>
      </c>
      <c r="F170" s="260" t="s">
        <v>218</v>
      </c>
      <c r="G170" s="258"/>
      <c r="H170" s="261">
        <v>15.35</v>
      </c>
      <c r="I170" s="262"/>
      <c r="J170" s="258"/>
      <c r="K170" s="258"/>
      <c r="L170" s="263"/>
      <c r="M170" s="264"/>
      <c r="N170" s="265"/>
      <c r="O170" s="265"/>
      <c r="P170" s="265"/>
      <c r="Q170" s="265"/>
      <c r="R170" s="265"/>
      <c r="S170" s="265"/>
      <c r="T170" s="266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7" t="s">
        <v>160</v>
      </c>
      <c r="AU170" s="267" t="s">
        <v>90</v>
      </c>
      <c r="AV170" s="14" t="s">
        <v>90</v>
      </c>
      <c r="AW170" s="14" t="s">
        <v>37</v>
      </c>
      <c r="AX170" s="14" t="s">
        <v>81</v>
      </c>
      <c r="AY170" s="267" t="s">
        <v>147</v>
      </c>
    </row>
    <row r="171" spans="1:51" s="14" customFormat="1" ht="12">
      <c r="A171" s="14"/>
      <c r="B171" s="257"/>
      <c r="C171" s="258"/>
      <c r="D171" s="240" t="s">
        <v>160</v>
      </c>
      <c r="E171" s="259" t="s">
        <v>1</v>
      </c>
      <c r="F171" s="260" t="s">
        <v>219</v>
      </c>
      <c r="G171" s="258"/>
      <c r="H171" s="261">
        <v>10.35</v>
      </c>
      <c r="I171" s="262"/>
      <c r="J171" s="258"/>
      <c r="K171" s="258"/>
      <c r="L171" s="263"/>
      <c r="M171" s="264"/>
      <c r="N171" s="265"/>
      <c r="O171" s="265"/>
      <c r="P171" s="265"/>
      <c r="Q171" s="265"/>
      <c r="R171" s="265"/>
      <c r="S171" s="265"/>
      <c r="T171" s="266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7" t="s">
        <v>160</v>
      </c>
      <c r="AU171" s="267" t="s">
        <v>90</v>
      </c>
      <c r="AV171" s="14" t="s">
        <v>90</v>
      </c>
      <c r="AW171" s="14" t="s">
        <v>37</v>
      </c>
      <c r="AX171" s="14" t="s">
        <v>81</v>
      </c>
      <c r="AY171" s="267" t="s">
        <v>147</v>
      </c>
    </row>
    <row r="172" spans="1:51" s="14" customFormat="1" ht="12">
      <c r="A172" s="14"/>
      <c r="B172" s="257"/>
      <c r="C172" s="258"/>
      <c r="D172" s="240" t="s">
        <v>160</v>
      </c>
      <c r="E172" s="259" t="s">
        <v>1</v>
      </c>
      <c r="F172" s="260" t="s">
        <v>220</v>
      </c>
      <c r="G172" s="258"/>
      <c r="H172" s="261">
        <v>6.15</v>
      </c>
      <c r="I172" s="262"/>
      <c r="J172" s="258"/>
      <c r="K172" s="258"/>
      <c r="L172" s="263"/>
      <c r="M172" s="264"/>
      <c r="N172" s="265"/>
      <c r="O172" s="265"/>
      <c r="P172" s="265"/>
      <c r="Q172" s="265"/>
      <c r="R172" s="265"/>
      <c r="S172" s="265"/>
      <c r="T172" s="266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7" t="s">
        <v>160</v>
      </c>
      <c r="AU172" s="267" t="s">
        <v>90</v>
      </c>
      <c r="AV172" s="14" t="s">
        <v>90</v>
      </c>
      <c r="AW172" s="14" t="s">
        <v>37</v>
      </c>
      <c r="AX172" s="14" t="s">
        <v>81</v>
      </c>
      <c r="AY172" s="267" t="s">
        <v>147</v>
      </c>
    </row>
    <row r="173" spans="1:51" s="16" customFormat="1" ht="12">
      <c r="A173" s="16"/>
      <c r="B173" s="279"/>
      <c r="C173" s="280"/>
      <c r="D173" s="240" t="s">
        <v>160</v>
      </c>
      <c r="E173" s="281" t="s">
        <v>1</v>
      </c>
      <c r="F173" s="282" t="s">
        <v>221</v>
      </c>
      <c r="G173" s="280"/>
      <c r="H173" s="283">
        <v>49.25</v>
      </c>
      <c r="I173" s="284"/>
      <c r="J173" s="280"/>
      <c r="K173" s="280"/>
      <c r="L173" s="285"/>
      <c r="M173" s="286"/>
      <c r="N173" s="287"/>
      <c r="O173" s="287"/>
      <c r="P173" s="287"/>
      <c r="Q173" s="287"/>
      <c r="R173" s="287"/>
      <c r="S173" s="287"/>
      <c r="T173" s="288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T173" s="289" t="s">
        <v>160</v>
      </c>
      <c r="AU173" s="289" t="s">
        <v>90</v>
      </c>
      <c r="AV173" s="16" t="s">
        <v>170</v>
      </c>
      <c r="AW173" s="16" t="s">
        <v>37</v>
      </c>
      <c r="AX173" s="16" t="s">
        <v>81</v>
      </c>
      <c r="AY173" s="289" t="s">
        <v>147</v>
      </c>
    </row>
    <row r="174" spans="1:51" s="13" customFormat="1" ht="12">
      <c r="A174" s="13"/>
      <c r="B174" s="247"/>
      <c r="C174" s="248"/>
      <c r="D174" s="240" t="s">
        <v>160</v>
      </c>
      <c r="E174" s="249" t="s">
        <v>1</v>
      </c>
      <c r="F174" s="250" t="s">
        <v>222</v>
      </c>
      <c r="G174" s="248"/>
      <c r="H174" s="249" t="s">
        <v>1</v>
      </c>
      <c r="I174" s="251"/>
      <c r="J174" s="248"/>
      <c r="K174" s="248"/>
      <c r="L174" s="252"/>
      <c r="M174" s="253"/>
      <c r="N174" s="254"/>
      <c r="O174" s="254"/>
      <c r="P174" s="254"/>
      <c r="Q174" s="254"/>
      <c r="R174" s="254"/>
      <c r="S174" s="254"/>
      <c r="T174" s="25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6" t="s">
        <v>160</v>
      </c>
      <c r="AU174" s="256" t="s">
        <v>90</v>
      </c>
      <c r="AV174" s="13" t="s">
        <v>88</v>
      </c>
      <c r="AW174" s="13" t="s">
        <v>37</v>
      </c>
      <c r="AX174" s="13" t="s">
        <v>81</v>
      </c>
      <c r="AY174" s="256" t="s">
        <v>147</v>
      </c>
    </row>
    <row r="175" spans="1:51" s="14" customFormat="1" ht="12">
      <c r="A175" s="14"/>
      <c r="B175" s="257"/>
      <c r="C175" s="258"/>
      <c r="D175" s="240" t="s">
        <v>160</v>
      </c>
      <c r="E175" s="259" t="s">
        <v>1</v>
      </c>
      <c r="F175" s="260" t="s">
        <v>223</v>
      </c>
      <c r="G175" s="258"/>
      <c r="H175" s="261">
        <v>12.5</v>
      </c>
      <c r="I175" s="262"/>
      <c r="J175" s="258"/>
      <c r="K175" s="258"/>
      <c r="L175" s="263"/>
      <c r="M175" s="264"/>
      <c r="N175" s="265"/>
      <c r="O175" s="265"/>
      <c r="P175" s="265"/>
      <c r="Q175" s="265"/>
      <c r="R175" s="265"/>
      <c r="S175" s="265"/>
      <c r="T175" s="266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7" t="s">
        <v>160</v>
      </c>
      <c r="AU175" s="267" t="s">
        <v>90</v>
      </c>
      <c r="AV175" s="14" t="s">
        <v>90</v>
      </c>
      <c r="AW175" s="14" t="s">
        <v>37</v>
      </c>
      <c r="AX175" s="14" t="s">
        <v>81</v>
      </c>
      <c r="AY175" s="267" t="s">
        <v>147</v>
      </c>
    </row>
    <row r="176" spans="1:51" s="14" customFormat="1" ht="12">
      <c r="A176" s="14"/>
      <c r="B176" s="257"/>
      <c r="C176" s="258"/>
      <c r="D176" s="240" t="s">
        <v>160</v>
      </c>
      <c r="E176" s="259" t="s">
        <v>1</v>
      </c>
      <c r="F176" s="260" t="s">
        <v>224</v>
      </c>
      <c r="G176" s="258"/>
      <c r="H176" s="261">
        <v>7.85</v>
      </c>
      <c r="I176" s="262"/>
      <c r="J176" s="258"/>
      <c r="K176" s="258"/>
      <c r="L176" s="263"/>
      <c r="M176" s="264"/>
      <c r="N176" s="265"/>
      <c r="O176" s="265"/>
      <c r="P176" s="265"/>
      <c r="Q176" s="265"/>
      <c r="R176" s="265"/>
      <c r="S176" s="265"/>
      <c r="T176" s="266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7" t="s">
        <v>160</v>
      </c>
      <c r="AU176" s="267" t="s">
        <v>90</v>
      </c>
      <c r="AV176" s="14" t="s">
        <v>90</v>
      </c>
      <c r="AW176" s="14" t="s">
        <v>37</v>
      </c>
      <c r="AX176" s="14" t="s">
        <v>81</v>
      </c>
      <c r="AY176" s="267" t="s">
        <v>147</v>
      </c>
    </row>
    <row r="177" spans="1:51" s="14" customFormat="1" ht="12">
      <c r="A177" s="14"/>
      <c r="B177" s="257"/>
      <c r="C177" s="258"/>
      <c r="D177" s="240" t="s">
        <v>160</v>
      </c>
      <c r="E177" s="259" t="s">
        <v>1</v>
      </c>
      <c r="F177" s="260" t="s">
        <v>225</v>
      </c>
      <c r="G177" s="258"/>
      <c r="H177" s="261">
        <v>18</v>
      </c>
      <c r="I177" s="262"/>
      <c r="J177" s="258"/>
      <c r="K177" s="258"/>
      <c r="L177" s="263"/>
      <c r="M177" s="264"/>
      <c r="N177" s="265"/>
      <c r="O177" s="265"/>
      <c r="P177" s="265"/>
      <c r="Q177" s="265"/>
      <c r="R177" s="265"/>
      <c r="S177" s="265"/>
      <c r="T177" s="266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7" t="s">
        <v>160</v>
      </c>
      <c r="AU177" s="267" t="s">
        <v>90</v>
      </c>
      <c r="AV177" s="14" t="s">
        <v>90</v>
      </c>
      <c r="AW177" s="14" t="s">
        <v>37</v>
      </c>
      <c r="AX177" s="14" t="s">
        <v>81</v>
      </c>
      <c r="AY177" s="267" t="s">
        <v>147</v>
      </c>
    </row>
    <row r="178" spans="1:51" s="14" customFormat="1" ht="12">
      <c r="A178" s="14"/>
      <c r="B178" s="257"/>
      <c r="C178" s="258"/>
      <c r="D178" s="240" t="s">
        <v>160</v>
      </c>
      <c r="E178" s="259" t="s">
        <v>1</v>
      </c>
      <c r="F178" s="260" t="s">
        <v>226</v>
      </c>
      <c r="G178" s="258"/>
      <c r="H178" s="261">
        <v>12.6</v>
      </c>
      <c r="I178" s="262"/>
      <c r="J178" s="258"/>
      <c r="K178" s="258"/>
      <c r="L178" s="263"/>
      <c r="M178" s="264"/>
      <c r="N178" s="265"/>
      <c r="O178" s="265"/>
      <c r="P178" s="265"/>
      <c r="Q178" s="265"/>
      <c r="R178" s="265"/>
      <c r="S178" s="265"/>
      <c r="T178" s="266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7" t="s">
        <v>160</v>
      </c>
      <c r="AU178" s="267" t="s">
        <v>90</v>
      </c>
      <c r="AV178" s="14" t="s">
        <v>90</v>
      </c>
      <c r="AW178" s="14" t="s">
        <v>37</v>
      </c>
      <c r="AX178" s="14" t="s">
        <v>81</v>
      </c>
      <c r="AY178" s="267" t="s">
        <v>147</v>
      </c>
    </row>
    <row r="179" spans="1:51" s="16" customFormat="1" ht="12">
      <c r="A179" s="16"/>
      <c r="B179" s="279"/>
      <c r="C179" s="280"/>
      <c r="D179" s="240" t="s">
        <v>160</v>
      </c>
      <c r="E179" s="281" t="s">
        <v>1</v>
      </c>
      <c r="F179" s="282" t="s">
        <v>221</v>
      </c>
      <c r="G179" s="280"/>
      <c r="H179" s="283">
        <v>50.95</v>
      </c>
      <c r="I179" s="284"/>
      <c r="J179" s="280"/>
      <c r="K179" s="280"/>
      <c r="L179" s="285"/>
      <c r="M179" s="286"/>
      <c r="N179" s="287"/>
      <c r="O179" s="287"/>
      <c r="P179" s="287"/>
      <c r="Q179" s="287"/>
      <c r="R179" s="287"/>
      <c r="S179" s="287"/>
      <c r="T179" s="288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T179" s="289" t="s">
        <v>160</v>
      </c>
      <c r="AU179" s="289" t="s">
        <v>90</v>
      </c>
      <c r="AV179" s="16" t="s">
        <v>170</v>
      </c>
      <c r="AW179" s="16" t="s">
        <v>37</v>
      </c>
      <c r="AX179" s="16" t="s">
        <v>81</v>
      </c>
      <c r="AY179" s="289" t="s">
        <v>147</v>
      </c>
    </row>
    <row r="180" spans="1:51" s="15" customFormat="1" ht="12">
      <c r="A180" s="15"/>
      <c r="B180" s="268"/>
      <c r="C180" s="269"/>
      <c r="D180" s="240" t="s">
        <v>160</v>
      </c>
      <c r="E180" s="270" t="s">
        <v>1</v>
      </c>
      <c r="F180" s="271" t="s">
        <v>164</v>
      </c>
      <c r="G180" s="269"/>
      <c r="H180" s="272">
        <v>100.2</v>
      </c>
      <c r="I180" s="273"/>
      <c r="J180" s="269"/>
      <c r="K180" s="269"/>
      <c r="L180" s="274"/>
      <c r="M180" s="275"/>
      <c r="N180" s="276"/>
      <c r="O180" s="276"/>
      <c r="P180" s="276"/>
      <c r="Q180" s="276"/>
      <c r="R180" s="276"/>
      <c r="S180" s="276"/>
      <c r="T180" s="277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78" t="s">
        <v>160</v>
      </c>
      <c r="AU180" s="278" t="s">
        <v>90</v>
      </c>
      <c r="AV180" s="15" t="s">
        <v>154</v>
      </c>
      <c r="AW180" s="15" t="s">
        <v>37</v>
      </c>
      <c r="AX180" s="15" t="s">
        <v>88</v>
      </c>
      <c r="AY180" s="278" t="s">
        <v>147</v>
      </c>
    </row>
    <row r="181" spans="1:65" s="2" customFormat="1" ht="16.5" customHeight="1">
      <c r="A181" s="39"/>
      <c r="B181" s="40"/>
      <c r="C181" s="290" t="s">
        <v>227</v>
      </c>
      <c r="D181" s="290" t="s">
        <v>228</v>
      </c>
      <c r="E181" s="291" t="s">
        <v>229</v>
      </c>
      <c r="F181" s="292" t="s">
        <v>230</v>
      </c>
      <c r="G181" s="293" t="s">
        <v>212</v>
      </c>
      <c r="H181" s="294">
        <v>12</v>
      </c>
      <c r="I181" s="295"/>
      <c r="J181" s="296">
        <f>ROUND(I181*H181,2)</f>
        <v>0</v>
      </c>
      <c r="K181" s="292" t="s">
        <v>1</v>
      </c>
      <c r="L181" s="297"/>
      <c r="M181" s="298" t="s">
        <v>1</v>
      </c>
      <c r="N181" s="299" t="s">
        <v>46</v>
      </c>
      <c r="O181" s="92"/>
      <c r="P181" s="236">
        <f>O181*H181</f>
        <v>0</v>
      </c>
      <c r="Q181" s="236">
        <v>0.0025</v>
      </c>
      <c r="R181" s="236">
        <f>Q181*H181</f>
        <v>0.03</v>
      </c>
      <c r="S181" s="236">
        <v>0</v>
      </c>
      <c r="T181" s="237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8" t="s">
        <v>202</v>
      </c>
      <c r="AT181" s="238" t="s">
        <v>228</v>
      </c>
      <c r="AU181" s="238" t="s">
        <v>90</v>
      </c>
      <c r="AY181" s="18" t="s">
        <v>147</v>
      </c>
      <c r="BE181" s="239">
        <f>IF(N181="základní",J181,0)</f>
        <v>0</v>
      </c>
      <c r="BF181" s="239">
        <f>IF(N181="snížená",J181,0)</f>
        <v>0</v>
      </c>
      <c r="BG181" s="239">
        <f>IF(N181="zákl. přenesená",J181,0)</f>
        <v>0</v>
      </c>
      <c r="BH181" s="239">
        <f>IF(N181="sníž. přenesená",J181,0)</f>
        <v>0</v>
      </c>
      <c r="BI181" s="239">
        <f>IF(N181="nulová",J181,0)</f>
        <v>0</v>
      </c>
      <c r="BJ181" s="18" t="s">
        <v>88</v>
      </c>
      <c r="BK181" s="239">
        <f>ROUND(I181*H181,2)</f>
        <v>0</v>
      </c>
      <c r="BL181" s="18" t="s">
        <v>154</v>
      </c>
      <c r="BM181" s="238" t="s">
        <v>231</v>
      </c>
    </row>
    <row r="182" spans="1:47" s="2" customFormat="1" ht="12">
      <c r="A182" s="39"/>
      <c r="B182" s="40"/>
      <c r="C182" s="41"/>
      <c r="D182" s="240" t="s">
        <v>156</v>
      </c>
      <c r="E182" s="41"/>
      <c r="F182" s="241" t="s">
        <v>230</v>
      </c>
      <c r="G182" s="41"/>
      <c r="H182" s="41"/>
      <c r="I182" s="242"/>
      <c r="J182" s="41"/>
      <c r="K182" s="41"/>
      <c r="L182" s="45"/>
      <c r="M182" s="243"/>
      <c r="N182" s="244"/>
      <c r="O182" s="92"/>
      <c r="P182" s="92"/>
      <c r="Q182" s="92"/>
      <c r="R182" s="92"/>
      <c r="S182" s="92"/>
      <c r="T182" s="93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156</v>
      </c>
      <c r="AU182" s="18" t="s">
        <v>90</v>
      </c>
    </row>
    <row r="183" spans="1:51" s="13" customFormat="1" ht="12">
      <c r="A183" s="13"/>
      <c r="B183" s="247"/>
      <c r="C183" s="248"/>
      <c r="D183" s="240" t="s">
        <v>160</v>
      </c>
      <c r="E183" s="249" t="s">
        <v>1</v>
      </c>
      <c r="F183" s="250" t="s">
        <v>222</v>
      </c>
      <c r="G183" s="248"/>
      <c r="H183" s="249" t="s">
        <v>1</v>
      </c>
      <c r="I183" s="251"/>
      <c r="J183" s="248"/>
      <c r="K183" s="248"/>
      <c r="L183" s="252"/>
      <c r="M183" s="253"/>
      <c r="N183" s="254"/>
      <c r="O183" s="254"/>
      <c r="P183" s="254"/>
      <c r="Q183" s="254"/>
      <c r="R183" s="254"/>
      <c r="S183" s="254"/>
      <c r="T183" s="25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6" t="s">
        <v>160</v>
      </c>
      <c r="AU183" s="256" t="s">
        <v>90</v>
      </c>
      <c r="AV183" s="13" t="s">
        <v>88</v>
      </c>
      <c r="AW183" s="13" t="s">
        <v>37</v>
      </c>
      <c r="AX183" s="13" t="s">
        <v>81</v>
      </c>
      <c r="AY183" s="256" t="s">
        <v>147</v>
      </c>
    </row>
    <row r="184" spans="1:51" s="14" customFormat="1" ht="12">
      <c r="A184" s="14"/>
      <c r="B184" s="257"/>
      <c r="C184" s="258"/>
      <c r="D184" s="240" t="s">
        <v>160</v>
      </c>
      <c r="E184" s="259" t="s">
        <v>1</v>
      </c>
      <c r="F184" s="260" t="s">
        <v>232</v>
      </c>
      <c r="G184" s="258"/>
      <c r="H184" s="261">
        <v>3</v>
      </c>
      <c r="I184" s="262"/>
      <c r="J184" s="258"/>
      <c r="K184" s="258"/>
      <c r="L184" s="263"/>
      <c r="M184" s="264"/>
      <c r="N184" s="265"/>
      <c r="O184" s="265"/>
      <c r="P184" s="265"/>
      <c r="Q184" s="265"/>
      <c r="R184" s="265"/>
      <c r="S184" s="265"/>
      <c r="T184" s="266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7" t="s">
        <v>160</v>
      </c>
      <c r="AU184" s="267" t="s">
        <v>90</v>
      </c>
      <c r="AV184" s="14" t="s">
        <v>90</v>
      </c>
      <c r="AW184" s="14" t="s">
        <v>37</v>
      </c>
      <c r="AX184" s="14" t="s">
        <v>81</v>
      </c>
      <c r="AY184" s="267" t="s">
        <v>147</v>
      </c>
    </row>
    <row r="185" spans="1:51" s="14" customFormat="1" ht="12">
      <c r="A185" s="14"/>
      <c r="B185" s="257"/>
      <c r="C185" s="258"/>
      <c r="D185" s="240" t="s">
        <v>160</v>
      </c>
      <c r="E185" s="259" t="s">
        <v>1</v>
      </c>
      <c r="F185" s="260" t="s">
        <v>233</v>
      </c>
      <c r="G185" s="258"/>
      <c r="H185" s="261">
        <v>3</v>
      </c>
      <c r="I185" s="262"/>
      <c r="J185" s="258"/>
      <c r="K185" s="258"/>
      <c r="L185" s="263"/>
      <c r="M185" s="264"/>
      <c r="N185" s="265"/>
      <c r="O185" s="265"/>
      <c r="P185" s="265"/>
      <c r="Q185" s="265"/>
      <c r="R185" s="265"/>
      <c r="S185" s="265"/>
      <c r="T185" s="266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7" t="s">
        <v>160</v>
      </c>
      <c r="AU185" s="267" t="s">
        <v>90</v>
      </c>
      <c r="AV185" s="14" t="s">
        <v>90</v>
      </c>
      <c r="AW185" s="14" t="s">
        <v>37</v>
      </c>
      <c r="AX185" s="14" t="s">
        <v>81</v>
      </c>
      <c r="AY185" s="267" t="s">
        <v>147</v>
      </c>
    </row>
    <row r="186" spans="1:51" s="14" customFormat="1" ht="12">
      <c r="A186" s="14"/>
      <c r="B186" s="257"/>
      <c r="C186" s="258"/>
      <c r="D186" s="240" t="s">
        <v>160</v>
      </c>
      <c r="E186" s="259" t="s">
        <v>1</v>
      </c>
      <c r="F186" s="260" t="s">
        <v>234</v>
      </c>
      <c r="G186" s="258"/>
      <c r="H186" s="261">
        <v>3</v>
      </c>
      <c r="I186" s="262"/>
      <c r="J186" s="258"/>
      <c r="K186" s="258"/>
      <c r="L186" s="263"/>
      <c r="M186" s="264"/>
      <c r="N186" s="265"/>
      <c r="O186" s="265"/>
      <c r="P186" s="265"/>
      <c r="Q186" s="265"/>
      <c r="R186" s="265"/>
      <c r="S186" s="265"/>
      <c r="T186" s="266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7" t="s">
        <v>160</v>
      </c>
      <c r="AU186" s="267" t="s">
        <v>90</v>
      </c>
      <c r="AV186" s="14" t="s">
        <v>90</v>
      </c>
      <c r="AW186" s="14" t="s">
        <v>37</v>
      </c>
      <c r="AX186" s="14" t="s">
        <v>81</v>
      </c>
      <c r="AY186" s="267" t="s">
        <v>147</v>
      </c>
    </row>
    <row r="187" spans="1:51" s="14" customFormat="1" ht="12">
      <c r="A187" s="14"/>
      <c r="B187" s="257"/>
      <c r="C187" s="258"/>
      <c r="D187" s="240" t="s">
        <v>160</v>
      </c>
      <c r="E187" s="259" t="s">
        <v>1</v>
      </c>
      <c r="F187" s="260" t="s">
        <v>235</v>
      </c>
      <c r="G187" s="258"/>
      <c r="H187" s="261">
        <v>3</v>
      </c>
      <c r="I187" s="262"/>
      <c r="J187" s="258"/>
      <c r="K187" s="258"/>
      <c r="L187" s="263"/>
      <c r="M187" s="264"/>
      <c r="N187" s="265"/>
      <c r="O187" s="265"/>
      <c r="P187" s="265"/>
      <c r="Q187" s="265"/>
      <c r="R187" s="265"/>
      <c r="S187" s="265"/>
      <c r="T187" s="266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7" t="s">
        <v>160</v>
      </c>
      <c r="AU187" s="267" t="s">
        <v>90</v>
      </c>
      <c r="AV187" s="14" t="s">
        <v>90</v>
      </c>
      <c r="AW187" s="14" t="s">
        <v>37</v>
      </c>
      <c r="AX187" s="14" t="s">
        <v>81</v>
      </c>
      <c r="AY187" s="267" t="s">
        <v>147</v>
      </c>
    </row>
    <row r="188" spans="1:51" s="15" customFormat="1" ht="12">
      <c r="A188" s="15"/>
      <c r="B188" s="268"/>
      <c r="C188" s="269"/>
      <c r="D188" s="240" t="s">
        <v>160</v>
      </c>
      <c r="E188" s="270" t="s">
        <v>1</v>
      </c>
      <c r="F188" s="271" t="s">
        <v>164</v>
      </c>
      <c r="G188" s="269"/>
      <c r="H188" s="272">
        <v>12</v>
      </c>
      <c r="I188" s="273"/>
      <c r="J188" s="269"/>
      <c r="K188" s="269"/>
      <c r="L188" s="274"/>
      <c r="M188" s="275"/>
      <c r="N188" s="276"/>
      <c r="O188" s="276"/>
      <c r="P188" s="276"/>
      <c r="Q188" s="276"/>
      <c r="R188" s="276"/>
      <c r="S188" s="276"/>
      <c r="T188" s="277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78" t="s">
        <v>160</v>
      </c>
      <c r="AU188" s="278" t="s">
        <v>90</v>
      </c>
      <c r="AV188" s="15" t="s">
        <v>154</v>
      </c>
      <c r="AW188" s="15" t="s">
        <v>37</v>
      </c>
      <c r="AX188" s="15" t="s">
        <v>88</v>
      </c>
      <c r="AY188" s="278" t="s">
        <v>147</v>
      </c>
    </row>
    <row r="189" spans="1:65" s="2" customFormat="1" ht="24.15" customHeight="1">
      <c r="A189" s="39"/>
      <c r="B189" s="40"/>
      <c r="C189" s="290" t="s">
        <v>236</v>
      </c>
      <c r="D189" s="290" t="s">
        <v>228</v>
      </c>
      <c r="E189" s="291" t="s">
        <v>237</v>
      </c>
      <c r="F189" s="292" t="s">
        <v>238</v>
      </c>
      <c r="G189" s="293" t="s">
        <v>212</v>
      </c>
      <c r="H189" s="294">
        <v>38.95</v>
      </c>
      <c r="I189" s="295"/>
      <c r="J189" s="296">
        <f>ROUND(I189*H189,2)</f>
        <v>0</v>
      </c>
      <c r="K189" s="292" t="s">
        <v>1</v>
      </c>
      <c r="L189" s="297"/>
      <c r="M189" s="298" t="s">
        <v>1</v>
      </c>
      <c r="N189" s="299" t="s">
        <v>46</v>
      </c>
      <c r="O189" s="92"/>
      <c r="P189" s="236">
        <f>O189*H189</f>
        <v>0</v>
      </c>
      <c r="Q189" s="236">
        <v>0.0025</v>
      </c>
      <c r="R189" s="236">
        <f>Q189*H189</f>
        <v>0.097375</v>
      </c>
      <c r="S189" s="236">
        <v>0</v>
      </c>
      <c r="T189" s="237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8" t="s">
        <v>202</v>
      </c>
      <c r="AT189" s="238" t="s">
        <v>228</v>
      </c>
      <c r="AU189" s="238" t="s">
        <v>90</v>
      </c>
      <c r="AY189" s="18" t="s">
        <v>147</v>
      </c>
      <c r="BE189" s="239">
        <f>IF(N189="základní",J189,0)</f>
        <v>0</v>
      </c>
      <c r="BF189" s="239">
        <f>IF(N189="snížená",J189,0)</f>
        <v>0</v>
      </c>
      <c r="BG189" s="239">
        <f>IF(N189="zákl. přenesená",J189,0)</f>
        <v>0</v>
      </c>
      <c r="BH189" s="239">
        <f>IF(N189="sníž. přenesená",J189,0)</f>
        <v>0</v>
      </c>
      <c r="BI189" s="239">
        <f>IF(N189="nulová",J189,0)</f>
        <v>0</v>
      </c>
      <c r="BJ189" s="18" t="s">
        <v>88</v>
      </c>
      <c r="BK189" s="239">
        <f>ROUND(I189*H189,2)</f>
        <v>0</v>
      </c>
      <c r="BL189" s="18" t="s">
        <v>154</v>
      </c>
      <c r="BM189" s="238" t="s">
        <v>239</v>
      </c>
    </row>
    <row r="190" spans="1:47" s="2" customFormat="1" ht="12">
      <c r="A190" s="39"/>
      <c r="B190" s="40"/>
      <c r="C190" s="41"/>
      <c r="D190" s="240" t="s">
        <v>156</v>
      </c>
      <c r="E190" s="41"/>
      <c r="F190" s="241" t="s">
        <v>238</v>
      </c>
      <c r="G190" s="41"/>
      <c r="H190" s="41"/>
      <c r="I190" s="242"/>
      <c r="J190" s="41"/>
      <c r="K190" s="41"/>
      <c r="L190" s="45"/>
      <c r="M190" s="243"/>
      <c r="N190" s="244"/>
      <c r="O190" s="92"/>
      <c r="P190" s="92"/>
      <c r="Q190" s="92"/>
      <c r="R190" s="92"/>
      <c r="S190" s="92"/>
      <c r="T190" s="93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156</v>
      </c>
      <c r="AU190" s="18" t="s">
        <v>90</v>
      </c>
    </row>
    <row r="191" spans="1:51" s="13" customFormat="1" ht="12">
      <c r="A191" s="13"/>
      <c r="B191" s="247"/>
      <c r="C191" s="248"/>
      <c r="D191" s="240" t="s">
        <v>160</v>
      </c>
      <c r="E191" s="249" t="s">
        <v>1</v>
      </c>
      <c r="F191" s="250" t="s">
        <v>222</v>
      </c>
      <c r="G191" s="248"/>
      <c r="H191" s="249" t="s">
        <v>1</v>
      </c>
      <c r="I191" s="251"/>
      <c r="J191" s="248"/>
      <c r="K191" s="248"/>
      <c r="L191" s="252"/>
      <c r="M191" s="253"/>
      <c r="N191" s="254"/>
      <c r="O191" s="254"/>
      <c r="P191" s="254"/>
      <c r="Q191" s="254"/>
      <c r="R191" s="254"/>
      <c r="S191" s="254"/>
      <c r="T191" s="25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6" t="s">
        <v>160</v>
      </c>
      <c r="AU191" s="256" t="s">
        <v>90</v>
      </c>
      <c r="AV191" s="13" t="s">
        <v>88</v>
      </c>
      <c r="AW191" s="13" t="s">
        <v>37</v>
      </c>
      <c r="AX191" s="13" t="s">
        <v>81</v>
      </c>
      <c r="AY191" s="256" t="s">
        <v>147</v>
      </c>
    </row>
    <row r="192" spans="1:51" s="14" customFormat="1" ht="12">
      <c r="A192" s="14"/>
      <c r="B192" s="257"/>
      <c r="C192" s="258"/>
      <c r="D192" s="240" t="s">
        <v>160</v>
      </c>
      <c r="E192" s="259" t="s">
        <v>1</v>
      </c>
      <c r="F192" s="260" t="s">
        <v>240</v>
      </c>
      <c r="G192" s="258"/>
      <c r="H192" s="261">
        <v>9.5</v>
      </c>
      <c r="I192" s="262"/>
      <c r="J192" s="258"/>
      <c r="K192" s="258"/>
      <c r="L192" s="263"/>
      <c r="M192" s="264"/>
      <c r="N192" s="265"/>
      <c r="O192" s="265"/>
      <c r="P192" s="265"/>
      <c r="Q192" s="265"/>
      <c r="R192" s="265"/>
      <c r="S192" s="265"/>
      <c r="T192" s="266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7" t="s">
        <v>160</v>
      </c>
      <c r="AU192" s="267" t="s">
        <v>90</v>
      </c>
      <c r="AV192" s="14" t="s">
        <v>90</v>
      </c>
      <c r="AW192" s="14" t="s">
        <v>37</v>
      </c>
      <c r="AX192" s="14" t="s">
        <v>81</v>
      </c>
      <c r="AY192" s="267" t="s">
        <v>147</v>
      </c>
    </row>
    <row r="193" spans="1:51" s="14" customFormat="1" ht="12">
      <c r="A193" s="14"/>
      <c r="B193" s="257"/>
      <c r="C193" s="258"/>
      <c r="D193" s="240" t="s">
        <v>160</v>
      </c>
      <c r="E193" s="259" t="s">
        <v>1</v>
      </c>
      <c r="F193" s="260" t="s">
        <v>241</v>
      </c>
      <c r="G193" s="258"/>
      <c r="H193" s="261">
        <v>4.85</v>
      </c>
      <c r="I193" s="262"/>
      <c r="J193" s="258"/>
      <c r="K193" s="258"/>
      <c r="L193" s="263"/>
      <c r="M193" s="264"/>
      <c r="N193" s="265"/>
      <c r="O193" s="265"/>
      <c r="P193" s="265"/>
      <c r="Q193" s="265"/>
      <c r="R193" s="265"/>
      <c r="S193" s="265"/>
      <c r="T193" s="266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7" t="s">
        <v>160</v>
      </c>
      <c r="AU193" s="267" t="s">
        <v>90</v>
      </c>
      <c r="AV193" s="14" t="s">
        <v>90</v>
      </c>
      <c r="AW193" s="14" t="s">
        <v>37</v>
      </c>
      <c r="AX193" s="14" t="s">
        <v>81</v>
      </c>
      <c r="AY193" s="267" t="s">
        <v>147</v>
      </c>
    </row>
    <row r="194" spans="1:51" s="14" customFormat="1" ht="12">
      <c r="A194" s="14"/>
      <c r="B194" s="257"/>
      <c r="C194" s="258"/>
      <c r="D194" s="240" t="s">
        <v>160</v>
      </c>
      <c r="E194" s="259" t="s">
        <v>1</v>
      </c>
      <c r="F194" s="260" t="s">
        <v>242</v>
      </c>
      <c r="G194" s="258"/>
      <c r="H194" s="261">
        <v>15</v>
      </c>
      <c r="I194" s="262"/>
      <c r="J194" s="258"/>
      <c r="K194" s="258"/>
      <c r="L194" s="263"/>
      <c r="M194" s="264"/>
      <c r="N194" s="265"/>
      <c r="O194" s="265"/>
      <c r="P194" s="265"/>
      <c r="Q194" s="265"/>
      <c r="R194" s="265"/>
      <c r="S194" s="265"/>
      <c r="T194" s="266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7" t="s">
        <v>160</v>
      </c>
      <c r="AU194" s="267" t="s">
        <v>90</v>
      </c>
      <c r="AV194" s="14" t="s">
        <v>90</v>
      </c>
      <c r="AW194" s="14" t="s">
        <v>37</v>
      </c>
      <c r="AX194" s="14" t="s">
        <v>81</v>
      </c>
      <c r="AY194" s="267" t="s">
        <v>147</v>
      </c>
    </row>
    <row r="195" spans="1:51" s="14" customFormat="1" ht="12">
      <c r="A195" s="14"/>
      <c r="B195" s="257"/>
      <c r="C195" s="258"/>
      <c r="D195" s="240" t="s">
        <v>160</v>
      </c>
      <c r="E195" s="259" t="s">
        <v>1</v>
      </c>
      <c r="F195" s="260" t="s">
        <v>243</v>
      </c>
      <c r="G195" s="258"/>
      <c r="H195" s="261">
        <v>9.6</v>
      </c>
      <c r="I195" s="262"/>
      <c r="J195" s="258"/>
      <c r="K195" s="258"/>
      <c r="L195" s="263"/>
      <c r="M195" s="264"/>
      <c r="N195" s="265"/>
      <c r="O195" s="265"/>
      <c r="P195" s="265"/>
      <c r="Q195" s="265"/>
      <c r="R195" s="265"/>
      <c r="S195" s="265"/>
      <c r="T195" s="266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67" t="s">
        <v>160</v>
      </c>
      <c r="AU195" s="267" t="s">
        <v>90</v>
      </c>
      <c r="AV195" s="14" t="s">
        <v>90</v>
      </c>
      <c r="AW195" s="14" t="s">
        <v>37</v>
      </c>
      <c r="AX195" s="14" t="s">
        <v>81</v>
      </c>
      <c r="AY195" s="267" t="s">
        <v>147</v>
      </c>
    </row>
    <row r="196" spans="1:51" s="15" customFormat="1" ht="12">
      <c r="A196" s="15"/>
      <c r="B196" s="268"/>
      <c r="C196" s="269"/>
      <c r="D196" s="240" t="s">
        <v>160</v>
      </c>
      <c r="E196" s="270" t="s">
        <v>1</v>
      </c>
      <c r="F196" s="271" t="s">
        <v>164</v>
      </c>
      <c r="G196" s="269"/>
      <c r="H196" s="272">
        <v>38.95</v>
      </c>
      <c r="I196" s="273"/>
      <c r="J196" s="269"/>
      <c r="K196" s="269"/>
      <c r="L196" s="274"/>
      <c r="M196" s="275"/>
      <c r="N196" s="276"/>
      <c r="O196" s="276"/>
      <c r="P196" s="276"/>
      <c r="Q196" s="276"/>
      <c r="R196" s="276"/>
      <c r="S196" s="276"/>
      <c r="T196" s="277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78" t="s">
        <v>160</v>
      </c>
      <c r="AU196" s="278" t="s">
        <v>90</v>
      </c>
      <c r="AV196" s="15" t="s">
        <v>154</v>
      </c>
      <c r="AW196" s="15" t="s">
        <v>37</v>
      </c>
      <c r="AX196" s="15" t="s">
        <v>88</v>
      </c>
      <c r="AY196" s="278" t="s">
        <v>147</v>
      </c>
    </row>
    <row r="197" spans="1:65" s="2" customFormat="1" ht="16.5" customHeight="1">
      <c r="A197" s="39"/>
      <c r="B197" s="40"/>
      <c r="C197" s="290" t="s">
        <v>244</v>
      </c>
      <c r="D197" s="290" t="s">
        <v>228</v>
      </c>
      <c r="E197" s="291" t="s">
        <v>245</v>
      </c>
      <c r="F197" s="292" t="s">
        <v>246</v>
      </c>
      <c r="G197" s="293" t="s">
        <v>212</v>
      </c>
      <c r="H197" s="294">
        <v>12</v>
      </c>
      <c r="I197" s="295"/>
      <c r="J197" s="296">
        <f>ROUND(I197*H197,2)</f>
        <v>0</v>
      </c>
      <c r="K197" s="292" t="s">
        <v>1</v>
      </c>
      <c r="L197" s="297"/>
      <c r="M197" s="298" t="s">
        <v>1</v>
      </c>
      <c r="N197" s="299" t="s">
        <v>46</v>
      </c>
      <c r="O197" s="92"/>
      <c r="P197" s="236">
        <f>O197*H197</f>
        <v>0</v>
      </c>
      <c r="Q197" s="236">
        <v>0.0025</v>
      </c>
      <c r="R197" s="236">
        <f>Q197*H197</f>
        <v>0.03</v>
      </c>
      <c r="S197" s="236">
        <v>0</v>
      </c>
      <c r="T197" s="237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8" t="s">
        <v>202</v>
      </c>
      <c r="AT197" s="238" t="s">
        <v>228</v>
      </c>
      <c r="AU197" s="238" t="s">
        <v>90</v>
      </c>
      <c r="AY197" s="18" t="s">
        <v>147</v>
      </c>
      <c r="BE197" s="239">
        <f>IF(N197="základní",J197,0)</f>
        <v>0</v>
      </c>
      <c r="BF197" s="239">
        <f>IF(N197="snížená",J197,0)</f>
        <v>0</v>
      </c>
      <c r="BG197" s="239">
        <f>IF(N197="zákl. přenesená",J197,0)</f>
        <v>0</v>
      </c>
      <c r="BH197" s="239">
        <f>IF(N197="sníž. přenesená",J197,0)</f>
        <v>0</v>
      </c>
      <c r="BI197" s="239">
        <f>IF(N197="nulová",J197,0)</f>
        <v>0</v>
      </c>
      <c r="BJ197" s="18" t="s">
        <v>88</v>
      </c>
      <c r="BK197" s="239">
        <f>ROUND(I197*H197,2)</f>
        <v>0</v>
      </c>
      <c r="BL197" s="18" t="s">
        <v>154</v>
      </c>
      <c r="BM197" s="238" t="s">
        <v>247</v>
      </c>
    </row>
    <row r="198" spans="1:47" s="2" customFormat="1" ht="12">
      <c r="A198" s="39"/>
      <c r="B198" s="40"/>
      <c r="C198" s="41"/>
      <c r="D198" s="240" t="s">
        <v>156</v>
      </c>
      <c r="E198" s="41"/>
      <c r="F198" s="241" t="s">
        <v>246</v>
      </c>
      <c r="G198" s="41"/>
      <c r="H198" s="41"/>
      <c r="I198" s="242"/>
      <c r="J198" s="41"/>
      <c r="K198" s="41"/>
      <c r="L198" s="45"/>
      <c r="M198" s="243"/>
      <c r="N198" s="244"/>
      <c r="O198" s="92"/>
      <c r="P198" s="92"/>
      <c r="Q198" s="92"/>
      <c r="R198" s="92"/>
      <c r="S198" s="92"/>
      <c r="T198" s="93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156</v>
      </c>
      <c r="AU198" s="18" t="s">
        <v>90</v>
      </c>
    </row>
    <row r="199" spans="1:51" s="13" customFormat="1" ht="12">
      <c r="A199" s="13"/>
      <c r="B199" s="247"/>
      <c r="C199" s="248"/>
      <c r="D199" s="240" t="s">
        <v>160</v>
      </c>
      <c r="E199" s="249" t="s">
        <v>1</v>
      </c>
      <c r="F199" s="250" t="s">
        <v>216</v>
      </c>
      <c r="G199" s="248"/>
      <c r="H199" s="249" t="s">
        <v>1</v>
      </c>
      <c r="I199" s="251"/>
      <c r="J199" s="248"/>
      <c r="K199" s="248"/>
      <c r="L199" s="252"/>
      <c r="M199" s="253"/>
      <c r="N199" s="254"/>
      <c r="O199" s="254"/>
      <c r="P199" s="254"/>
      <c r="Q199" s="254"/>
      <c r="R199" s="254"/>
      <c r="S199" s="254"/>
      <c r="T199" s="25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6" t="s">
        <v>160</v>
      </c>
      <c r="AU199" s="256" t="s">
        <v>90</v>
      </c>
      <c r="AV199" s="13" t="s">
        <v>88</v>
      </c>
      <c r="AW199" s="13" t="s">
        <v>37</v>
      </c>
      <c r="AX199" s="13" t="s">
        <v>81</v>
      </c>
      <c r="AY199" s="256" t="s">
        <v>147</v>
      </c>
    </row>
    <row r="200" spans="1:51" s="14" customFormat="1" ht="12">
      <c r="A200" s="14"/>
      <c r="B200" s="257"/>
      <c r="C200" s="258"/>
      <c r="D200" s="240" t="s">
        <v>160</v>
      </c>
      <c r="E200" s="259" t="s">
        <v>1</v>
      </c>
      <c r="F200" s="260" t="s">
        <v>248</v>
      </c>
      <c r="G200" s="258"/>
      <c r="H200" s="261">
        <v>3</v>
      </c>
      <c r="I200" s="262"/>
      <c r="J200" s="258"/>
      <c r="K200" s="258"/>
      <c r="L200" s="263"/>
      <c r="M200" s="264"/>
      <c r="N200" s="265"/>
      <c r="O200" s="265"/>
      <c r="P200" s="265"/>
      <c r="Q200" s="265"/>
      <c r="R200" s="265"/>
      <c r="S200" s="265"/>
      <c r="T200" s="266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67" t="s">
        <v>160</v>
      </c>
      <c r="AU200" s="267" t="s">
        <v>90</v>
      </c>
      <c r="AV200" s="14" t="s">
        <v>90</v>
      </c>
      <c r="AW200" s="14" t="s">
        <v>37</v>
      </c>
      <c r="AX200" s="14" t="s">
        <v>81</v>
      </c>
      <c r="AY200" s="267" t="s">
        <v>147</v>
      </c>
    </row>
    <row r="201" spans="1:51" s="14" customFormat="1" ht="12">
      <c r="A201" s="14"/>
      <c r="B201" s="257"/>
      <c r="C201" s="258"/>
      <c r="D201" s="240" t="s">
        <v>160</v>
      </c>
      <c r="E201" s="259" t="s">
        <v>1</v>
      </c>
      <c r="F201" s="260" t="s">
        <v>249</v>
      </c>
      <c r="G201" s="258"/>
      <c r="H201" s="261">
        <v>3</v>
      </c>
      <c r="I201" s="262"/>
      <c r="J201" s="258"/>
      <c r="K201" s="258"/>
      <c r="L201" s="263"/>
      <c r="M201" s="264"/>
      <c r="N201" s="265"/>
      <c r="O201" s="265"/>
      <c r="P201" s="265"/>
      <c r="Q201" s="265"/>
      <c r="R201" s="265"/>
      <c r="S201" s="265"/>
      <c r="T201" s="266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67" t="s">
        <v>160</v>
      </c>
      <c r="AU201" s="267" t="s">
        <v>90</v>
      </c>
      <c r="AV201" s="14" t="s">
        <v>90</v>
      </c>
      <c r="AW201" s="14" t="s">
        <v>37</v>
      </c>
      <c r="AX201" s="14" t="s">
        <v>81</v>
      </c>
      <c r="AY201" s="267" t="s">
        <v>147</v>
      </c>
    </row>
    <row r="202" spans="1:51" s="14" customFormat="1" ht="12">
      <c r="A202" s="14"/>
      <c r="B202" s="257"/>
      <c r="C202" s="258"/>
      <c r="D202" s="240" t="s">
        <v>160</v>
      </c>
      <c r="E202" s="259" t="s">
        <v>1</v>
      </c>
      <c r="F202" s="260" t="s">
        <v>250</v>
      </c>
      <c r="G202" s="258"/>
      <c r="H202" s="261">
        <v>3</v>
      </c>
      <c r="I202" s="262"/>
      <c r="J202" s="258"/>
      <c r="K202" s="258"/>
      <c r="L202" s="263"/>
      <c r="M202" s="264"/>
      <c r="N202" s="265"/>
      <c r="O202" s="265"/>
      <c r="P202" s="265"/>
      <c r="Q202" s="265"/>
      <c r="R202" s="265"/>
      <c r="S202" s="265"/>
      <c r="T202" s="266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7" t="s">
        <v>160</v>
      </c>
      <c r="AU202" s="267" t="s">
        <v>90</v>
      </c>
      <c r="AV202" s="14" t="s">
        <v>90</v>
      </c>
      <c r="AW202" s="14" t="s">
        <v>37</v>
      </c>
      <c r="AX202" s="14" t="s">
        <v>81</v>
      </c>
      <c r="AY202" s="267" t="s">
        <v>147</v>
      </c>
    </row>
    <row r="203" spans="1:51" s="14" customFormat="1" ht="12">
      <c r="A203" s="14"/>
      <c r="B203" s="257"/>
      <c r="C203" s="258"/>
      <c r="D203" s="240" t="s">
        <v>160</v>
      </c>
      <c r="E203" s="259" t="s">
        <v>1</v>
      </c>
      <c r="F203" s="260" t="s">
        <v>251</v>
      </c>
      <c r="G203" s="258"/>
      <c r="H203" s="261">
        <v>3</v>
      </c>
      <c r="I203" s="262"/>
      <c r="J203" s="258"/>
      <c r="K203" s="258"/>
      <c r="L203" s="263"/>
      <c r="M203" s="264"/>
      <c r="N203" s="265"/>
      <c r="O203" s="265"/>
      <c r="P203" s="265"/>
      <c r="Q203" s="265"/>
      <c r="R203" s="265"/>
      <c r="S203" s="265"/>
      <c r="T203" s="266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7" t="s">
        <v>160</v>
      </c>
      <c r="AU203" s="267" t="s">
        <v>90</v>
      </c>
      <c r="AV203" s="14" t="s">
        <v>90</v>
      </c>
      <c r="AW203" s="14" t="s">
        <v>37</v>
      </c>
      <c r="AX203" s="14" t="s">
        <v>81</v>
      </c>
      <c r="AY203" s="267" t="s">
        <v>147</v>
      </c>
    </row>
    <row r="204" spans="1:51" s="15" customFormat="1" ht="12">
      <c r="A204" s="15"/>
      <c r="B204" s="268"/>
      <c r="C204" s="269"/>
      <c r="D204" s="240" t="s">
        <v>160</v>
      </c>
      <c r="E204" s="270" t="s">
        <v>1</v>
      </c>
      <c r="F204" s="271" t="s">
        <v>164</v>
      </c>
      <c r="G204" s="269"/>
      <c r="H204" s="272">
        <v>12</v>
      </c>
      <c r="I204" s="273"/>
      <c r="J204" s="269"/>
      <c r="K204" s="269"/>
      <c r="L204" s="274"/>
      <c r="M204" s="275"/>
      <c r="N204" s="276"/>
      <c r="O204" s="276"/>
      <c r="P204" s="276"/>
      <c r="Q204" s="276"/>
      <c r="R204" s="276"/>
      <c r="S204" s="276"/>
      <c r="T204" s="277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78" t="s">
        <v>160</v>
      </c>
      <c r="AU204" s="278" t="s">
        <v>90</v>
      </c>
      <c r="AV204" s="15" t="s">
        <v>154</v>
      </c>
      <c r="AW204" s="15" t="s">
        <v>37</v>
      </c>
      <c r="AX204" s="15" t="s">
        <v>88</v>
      </c>
      <c r="AY204" s="278" t="s">
        <v>147</v>
      </c>
    </row>
    <row r="205" spans="1:65" s="2" customFormat="1" ht="24.15" customHeight="1">
      <c r="A205" s="39"/>
      <c r="B205" s="40"/>
      <c r="C205" s="290" t="s">
        <v>252</v>
      </c>
      <c r="D205" s="290" t="s">
        <v>228</v>
      </c>
      <c r="E205" s="291" t="s">
        <v>253</v>
      </c>
      <c r="F205" s="292" t="s">
        <v>254</v>
      </c>
      <c r="G205" s="293" t="s">
        <v>212</v>
      </c>
      <c r="H205" s="294">
        <v>37.25</v>
      </c>
      <c r="I205" s="295"/>
      <c r="J205" s="296">
        <f>ROUND(I205*H205,2)</f>
        <v>0</v>
      </c>
      <c r="K205" s="292" t="s">
        <v>1</v>
      </c>
      <c r="L205" s="297"/>
      <c r="M205" s="298" t="s">
        <v>1</v>
      </c>
      <c r="N205" s="299" t="s">
        <v>46</v>
      </c>
      <c r="O205" s="92"/>
      <c r="P205" s="236">
        <f>O205*H205</f>
        <v>0</v>
      </c>
      <c r="Q205" s="236">
        <v>0.0025</v>
      </c>
      <c r="R205" s="236">
        <f>Q205*H205</f>
        <v>0.093125</v>
      </c>
      <c r="S205" s="236">
        <v>0</v>
      </c>
      <c r="T205" s="237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8" t="s">
        <v>202</v>
      </c>
      <c r="AT205" s="238" t="s">
        <v>228</v>
      </c>
      <c r="AU205" s="238" t="s">
        <v>90</v>
      </c>
      <c r="AY205" s="18" t="s">
        <v>147</v>
      </c>
      <c r="BE205" s="239">
        <f>IF(N205="základní",J205,0)</f>
        <v>0</v>
      </c>
      <c r="BF205" s="239">
        <f>IF(N205="snížená",J205,0)</f>
        <v>0</v>
      </c>
      <c r="BG205" s="239">
        <f>IF(N205="zákl. přenesená",J205,0)</f>
        <v>0</v>
      </c>
      <c r="BH205" s="239">
        <f>IF(N205="sníž. přenesená",J205,0)</f>
        <v>0</v>
      </c>
      <c r="BI205" s="239">
        <f>IF(N205="nulová",J205,0)</f>
        <v>0</v>
      </c>
      <c r="BJ205" s="18" t="s">
        <v>88</v>
      </c>
      <c r="BK205" s="239">
        <f>ROUND(I205*H205,2)</f>
        <v>0</v>
      </c>
      <c r="BL205" s="18" t="s">
        <v>154</v>
      </c>
      <c r="BM205" s="238" t="s">
        <v>255</v>
      </c>
    </row>
    <row r="206" spans="1:47" s="2" customFormat="1" ht="12">
      <c r="A206" s="39"/>
      <c r="B206" s="40"/>
      <c r="C206" s="41"/>
      <c r="D206" s="240" t="s">
        <v>156</v>
      </c>
      <c r="E206" s="41"/>
      <c r="F206" s="241" t="s">
        <v>254</v>
      </c>
      <c r="G206" s="41"/>
      <c r="H206" s="41"/>
      <c r="I206" s="242"/>
      <c r="J206" s="41"/>
      <c r="K206" s="41"/>
      <c r="L206" s="45"/>
      <c r="M206" s="243"/>
      <c r="N206" s="244"/>
      <c r="O206" s="92"/>
      <c r="P206" s="92"/>
      <c r="Q206" s="92"/>
      <c r="R206" s="92"/>
      <c r="S206" s="92"/>
      <c r="T206" s="93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156</v>
      </c>
      <c r="AU206" s="18" t="s">
        <v>90</v>
      </c>
    </row>
    <row r="207" spans="1:51" s="13" customFormat="1" ht="12">
      <c r="A207" s="13"/>
      <c r="B207" s="247"/>
      <c r="C207" s="248"/>
      <c r="D207" s="240" t="s">
        <v>160</v>
      </c>
      <c r="E207" s="249" t="s">
        <v>1</v>
      </c>
      <c r="F207" s="250" t="s">
        <v>216</v>
      </c>
      <c r="G207" s="248"/>
      <c r="H207" s="249" t="s">
        <v>1</v>
      </c>
      <c r="I207" s="251"/>
      <c r="J207" s="248"/>
      <c r="K207" s="248"/>
      <c r="L207" s="252"/>
      <c r="M207" s="253"/>
      <c r="N207" s="254"/>
      <c r="O207" s="254"/>
      <c r="P207" s="254"/>
      <c r="Q207" s="254"/>
      <c r="R207" s="254"/>
      <c r="S207" s="254"/>
      <c r="T207" s="25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6" t="s">
        <v>160</v>
      </c>
      <c r="AU207" s="256" t="s">
        <v>90</v>
      </c>
      <c r="AV207" s="13" t="s">
        <v>88</v>
      </c>
      <c r="AW207" s="13" t="s">
        <v>37</v>
      </c>
      <c r="AX207" s="13" t="s">
        <v>81</v>
      </c>
      <c r="AY207" s="256" t="s">
        <v>147</v>
      </c>
    </row>
    <row r="208" spans="1:51" s="14" customFormat="1" ht="12">
      <c r="A208" s="14"/>
      <c r="B208" s="257"/>
      <c r="C208" s="258"/>
      <c r="D208" s="240" t="s">
        <v>160</v>
      </c>
      <c r="E208" s="259" t="s">
        <v>1</v>
      </c>
      <c r="F208" s="260" t="s">
        <v>256</v>
      </c>
      <c r="G208" s="258"/>
      <c r="H208" s="261">
        <v>14.4</v>
      </c>
      <c r="I208" s="262"/>
      <c r="J208" s="258"/>
      <c r="K208" s="258"/>
      <c r="L208" s="263"/>
      <c r="M208" s="264"/>
      <c r="N208" s="265"/>
      <c r="O208" s="265"/>
      <c r="P208" s="265"/>
      <c r="Q208" s="265"/>
      <c r="R208" s="265"/>
      <c r="S208" s="265"/>
      <c r="T208" s="266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67" t="s">
        <v>160</v>
      </c>
      <c r="AU208" s="267" t="s">
        <v>90</v>
      </c>
      <c r="AV208" s="14" t="s">
        <v>90</v>
      </c>
      <c r="AW208" s="14" t="s">
        <v>37</v>
      </c>
      <c r="AX208" s="14" t="s">
        <v>81</v>
      </c>
      <c r="AY208" s="267" t="s">
        <v>147</v>
      </c>
    </row>
    <row r="209" spans="1:51" s="14" customFormat="1" ht="12">
      <c r="A209" s="14"/>
      <c r="B209" s="257"/>
      <c r="C209" s="258"/>
      <c r="D209" s="240" t="s">
        <v>160</v>
      </c>
      <c r="E209" s="259" t="s">
        <v>1</v>
      </c>
      <c r="F209" s="260" t="s">
        <v>257</v>
      </c>
      <c r="G209" s="258"/>
      <c r="H209" s="261">
        <v>12.35</v>
      </c>
      <c r="I209" s="262"/>
      <c r="J209" s="258"/>
      <c r="K209" s="258"/>
      <c r="L209" s="263"/>
      <c r="M209" s="264"/>
      <c r="N209" s="265"/>
      <c r="O209" s="265"/>
      <c r="P209" s="265"/>
      <c r="Q209" s="265"/>
      <c r="R209" s="265"/>
      <c r="S209" s="265"/>
      <c r="T209" s="266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67" t="s">
        <v>160</v>
      </c>
      <c r="AU209" s="267" t="s">
        <v>90</v>
      </c>
      <c r="AV209" s="14" t="s">
        <v>90</v>
      </c>
      <c r="AW209" s="14" t="s">
        <v>37</v>
      </c>
      <c r="AX209" s="14" t="s">
        <v>81</v>
      </c>
      <c r="AY209" s="267" t="s">
        <v>147</v>
      </c>
    </row>
    <row r="210" spans="1:51" s="14" customFormat="1" ht="12">
      <c r="A210" s="14"/>
      <c r="B210" s="257"/>
      <c r="C210" s="258"/>
      <c r="D210" s="240" t="s">
        <v>160</v>
      </c>
      <c r="E210" s="259" t="s">
        <v>1</v>
      </c>
      <c r="F210" s="260" t="s">
        <v>258</v>
      </c>
      <c r="G210" s="258"/>
      <c r="H210" s="261">
        <v>7.35</v>
      </c>
      <c r="I210" s="262"/>
      <c r="J210" s="258"/>
      <c r="K210" s="258"/>
      <c r="L210" s="263"/>
      <c r="M210" s="264"/>
      <c r="N210" s="265"/>
      <c r="O210" s="265"/>
      <c r="P210" s="265"/>
      <c r="Q210" s="265"/>
      <c r="R210" s="265"/>
      <c r="S210" s="265"/>
      <c r="T210" s="266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7" t="s">
        <v>160</v>
      </c>
      <c r="AU210" s="267" t="s">
        <v>90</v>
      </c>
      <c r="AV210" s="14" t="s">
        <v>90</v>
      </c>
      <c r="AW210" s="14" t="s">
        <v>37</v>
      </c>
      <c r="AX210" s="14" t="s">
        <v>81</v>
      </c>
      <c r="AY210" s="267" t="s">
        <v>147</v>
      </c>
    </row>
    <row r="211" spans="1:51" s="14" customFormat="1" ht="12">
      <c r="A211" s="14"/>
      <c r="B211" s="257"/>
      <c r="C211" s="258"/>
      <c r="D211" s="240" t="s">
        <v>160</v>
      </c>
      <c r="E211" s="259" t="s">
        <v>1</v>
      </c>
      <c r="F211" s="260" t="s">
        <v>259</v>
      </c>
      <c r="G211" s="258"/>
      <c r="H211" s="261">
        <v>3.15</v>
      </c>
      <c r="I211" s="262"/>
      <c r="J211" s="258"/>
      <c r="K211" s="258"/>
      <c r="L211" s="263"/>
      <c r="M211" s="264"/>
      <c r="N211" s="265"/>
      <c r="O211" s="265"/>
      <c r="P211" s="265"/>
      <c r="Q211" s="265"/>
      <c r="R211" s="265"/>
      <c r="S211" s="265"/>
      <c r="T211" s="266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7" t="s">
        <v>160</v>
      </c>
      <c r="AU211" s="267" t="s">
        <v>90</v>
      </c>
      <c r="AV211" s="14" t="s">
        <v>90</v>
      </c>
      <c r="AW211" s="14" t="s">
        <v>37</v>
      </c>
      <c r="AX211" s="14" t="s">
        <v>81</v>
      </c>
      <c r="AY211" s="267" t="s">
        <v>147</v>
      </c>
    </row>
    <row r="212" spans="1:51" s="15" customFormat="1" ht="12">
      <c r="A212" s="15"/>
      <c r="B212" s="268"/>
      <c r="C212" s="269"/>
      <c r="D212" s="240" t="s">
        <v>160</v>
      </c>
      <c r="E212" s="270" t="s">
        <v>1</v>
      </c>
      <c r="F212" s="271" t="s">
        <v>164</v>
      </c>
      <c r="G212" s="269"/>
      <c r="H212" s="272">
        <v>37.25</v>
      </c>
      <c r="I212" s="273"/>
      <c r="J212" s="269"/>
      <c r="K212" s="269"/>
      <c r="L212" s="274"/>
      <c r="M212" s="275"/>
      <c r="N212" s="276"/>
      <c r="O212" s="276"/>
      <c r="P212" s="276"/>
      <c r="Q212" s="276"/>
      <c r="R212" s="276"/>
      <c r="S212" s="276"/>
      <c r="T212" s="277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78" t="s">
        <v>160</v>
      </c>
      <c r="AU212" s="278" t="s">
        <v>90</v>
      </c>
      <c r="AV212" s="15" t="s">
        <v>154</v>
      </c>
      <c r="AW212" s="15" t="s">
        <v>37</v>
      </c>
      <c r="AX212" s="15" t="s">
        <v>88</v>
      </c>
      <c r="AY212" s="278" t="s">
        <v>147</v>
      </c>
    </row>
    <row r="213" spans="1:65" s="2" customFormat="1" ht="16.5" customHeight="1">
      <c r="A213" s="39"/>
      <c r="B213" s="40"/>
      <c r="C213" s="290" t="s">
        <v>260</v>
      </c>
      <c r="D213" s="290" t="s">
        <v>228</v>
      </c>
      <c r="E213" s="291" t="s">
        <v>261</v>
      </c>
      <c r="F213" s="292" t="s">
        <v>262</v>
      </c>
      <c r="G213" s="293" t="s">
        <v>197</v>
      </c>
      <c r="H213" s="294">
        <v>0.176</v>
      </c>
      <c r="I213" s="295"/>
      <c r="J213" s="296">
        <f>ROUND(I213*H213,2)</f>
        <v>0</v>
      </c>
      <c r="K213" s="292" t="s">
        <v>1</v>
      </c>
      <c r="L213" s="297"/>
      <c r="M213" s="298" t="s">
        <v>1</v>
      </c>
      <c r="N213" s="299" t="s">
        <v>46</v>
      </c>
      <c r="O213" s="92"/>
      <c r="P213" s="236">
        <f>O213*H213</f>
        <v>0</v>
      </c>
      <c r="Q213" s="236">
        <v>1</v>
      </c>
      <c r="R213" s="236">
        <f>Q213*H213</f>
        <v>0.176</v>
      </c>
      <c r="S213" s="236">
        <v>0</v>
      </c>
      <c r="T213" s="237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8" t="s">
        <v>202</v>
      </c>
      <c r="AT213" s="238" t="s">
        <v>228</v>
      </c>
      <c r="AU213" s="238" t="s">
        <v>90</v>
      </c>
      <c r="AY213" s="18" t="s">
        <v>147</v>
      </c>
      <c r="BE213" s="239">
        <f>IF(N213="základní",J213,0)</f>
        <v>0</v>
      </c>
      <c r="BF213" s="239">
        <f>IF(N213="snížená",J213,0)</f>
        <v>0</v>
      </c>
      <c r="BG213" s="239">
        <f>IF(N213="zákl. přenesená",J213,0)</f>
        <v>0</v>
      </c>
      <c r="BH213" s="239">
        <f>IF(N213="sníž. přenesená",J213,0)</f>
        <v>0</v>
      </c>
      <c r="BI213" s="239">
        <f>IF(N213="nulová",J213,0)</f>
        <v>0</v>
      </c>
      <c r="BJ213" s="18" t="s">
        <v>88</v>
      </c>
      <c r="BK213" s="239">
        <f>ROUND(I213*H213,2)</f>
        <v>0</v>
      </c>
      <c r="BL213" s="18" t="s">
        <v>154</v>
      </c>
      <c r="BM213" s="238" t="s">
        <v>263</v>
      </c>
    </row>
    <row r="214" spans="1:47" s="2" customFormat="1" ht="12">
      <c r="A214" s="39"/>
      <c r="B214" s="40"/>
      <c r="C214" s="41"/>
      <c r="D214" s="240" t="s">
        <v>156</v>
      </c>
      <c r="E214" s="41"/>
      <c r="F214" s="241" t="s">
        <v>262</v>
      </c>
      <c r="G214" s="41"/>
      <c r="H214" s="41"/>
      <c r="I214" s="242"/>
      <c r="J214" s="41"/>
      <c r="K214" s="41"/>
      <c r="L214" s="45"/>
      <c r="M214" s="243"/>
      <c r="N214" s="244"/>
      <c r="O214" s="92"/>
      <c r="P214" s="92"/>
      <c r="Q214" s="92"/>
      <c r="R214" s="92"/>
      <c r="S214" s="92"/>
      <c r="T214" s="93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156</v>
      </c>
      <c r="AU214" s="18" t="s">
        <v>90</v>
      </c>
    </row>
    <row r="215" spans="1:51" s="13" customFormat="1" ht="12">
      <c r="A215" s="13"/>
      <c r="B215" s="247"/>
      <c r="C215" s="248"/>
      <c r="D215" s="240" t="s">
        <v>160</v>
      </c>
      <c r="E215" s="249" t="s">
        <v>1</v>
      </c>
      <c r="F215" s="250" t="s">
        <v>264</v>
      </c>
      <c r="G215" s="248"/>
      <c r="H215" s="249" t="s">
        <v>1</v>
      </c>
      <c r="I215" s="251"/>
      <c r="J215" s="248"/>
      <c r="K215" s="248"/>
      <c r="L215" s="252"/>
      <c r="M215" s="253"/>
      <c r="N215" s="254"/>
      <c r="O215" s="254"/>
      <c r="P215" s="254"/>
      <c r="Q215" s="254"/>
      <c r="R215" s="254"/>
      <c r="S215" s="254"/>
      <c r="T215" s="25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6" t="s">
        <v>160</v>
      </c>
      <c r="AU215" s="256" t="s">
        <v>90</v>
      </c>
      <c r="AV215" s="13" t="s">
        <v>88</v>
      </c>
      <c r="AW215" s="13" t="s">
        <v>37</v>
      </c>
      <c r="AX215" s="13" t="s">
        <v>81</v>
      </c>
      <c r="AY215" s="256" t="s">
        <v>147</v>
      </c>
    </row>
    <row r="216" spans="1:51" s="14" customFormat="1" ht="12">
      <c r="A216" s="14"/>
      <c r="B216" s="257"/>
      <c r="C216" s="258"/>
      <c r="D216" s="240" t="s">
        <v>160</v>
      </c>
      <c r="E216" s="259" t="s">
        <v>1</v>
      </c>
      <c r="F216" s="260" t="s">
        <v>265</v>
      </c>
      <c r="G216" s="258"/>
      <c r="H216" s="261">
        <v>0.176</v>
      </c>
      <c r="I216" s="262"/>
      <c r="J216" s="258"/>
      <c r="K216" s="258"/>
      <c r="L216" s="263"/>
      <c r="M216" s="264"/>
      <c r="N216" s="265"/>
      <c r="O216" s="265"/>
      <c r="P216" s="265"/>
      <c r="Q216" s="265"/>
      <c r="R216" s="265"/>
      <c r="S216" s="265"/>
      <c r="T216" s="266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67" t="s">
        <v>160</v>
      </c>
      <c r="AU216" s="267" t="s">
        <v>90</v>
      </c>
      <c r="AV216" s="14" t="s">
        <v>90</v>
      </c>
      <c r="AW216" s="14" t="s">
        <v>37</v>
      </c>
      <c r="AX216" s="14" t="s">
        <v>88</v>
      </c>
      <c r="AY216" s="267" t="s">
        <v>147</v>
      </c>
    </row>
    <row r="217" spans="1:65" s="2" customFormat="1" ht="16.5" customHeight="1">
      <c r="A217" s="39"/>
      <c r="B217" s="40"/>
      <c r="C217" s="290" t="s">
        <v>8</v>
      </c>
      <c r="D217" s="290" t="s">
        <v>228</v>
      </c>
      <c r="E217" s="291" t="s">
        <v>266</v>
      </c>
      <c r="F217" s="292" t="s">
        <v>267</v>
      </c>
      <c r="G217" s="293" t="s">
        <v>268</v>
      </c>
      <c r="H217" s="294">
        <v>41</v>
      </c>
      <c r="I217" s="295"/>
      <c r="J217" s="296">
        <f>ROUND(I217*H217,2)</f>
        <v>0</v>
      </c>
      <c r="K217" s="292" t="s">
        <v>1</v>
      </c>
      <c r="L217" s="297"/>
      <c r="M217" s="298" t="s">
        <v>1</v>
      </c>
      <c r="N217" s="299" t="s">
        <v>46</v>
      </c>
      <c r="O217" s="92"/>
      <c r="P217" s="236">
        <f>O217*H217</f>
        <v>0</v>
      </c>
      <c r="Q217" s="236">
        <v>0.001</v>
      </c>
      <c r="R217" s="236">
        <f>Q217*H217</f>
        <v>0.041</v>
      </c>
      <c r="S217" s="236">
        <v>0</v>
      </c>
      <c r="T217" s="237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8" t="s">
        <v>202</v>
      </c>
      <c r="AT217" s="238" t="s">
        <v>228</v>
      </c>
      <c r="AU217" s="238" t="s">
        <v>90</v>
      </c>
      <c r="AY217" s="18" t="s">
        <v>147</v>
      </c>
      <c r="BE217" s="239">
        <f>IF(N217="základní",J217,0)</f>
        <v>0</v>
      </c>
      <c r="BF217" s="239">
        <f>IF(N217="snížená",J217,0)</f>
        <v>0</v>
      </c>
      <c r="BG217" s="239">
        <f>IF(N217="zákl. přenesená",J217,0)</f>
        <v>0</v>
      </c>
      <c r="BH217" s="239">
        <f>IF(N217="sníž. přenesená",J217,0)</f>
        <v>0</v>
      </c>
      <c r="BI217" s="239">
        <f>IF(N217="nulová",J217,0)</f>
        <v>0</v>
      </c>
      <c r="BJ217" s="18" t="s">
        <v>88</v>
      </c>
      <c r="BK217" s="239">
        <f>ROUND(I217*H217,2)</f>
        <v>0</v>
      </c>
      <c r="BL217" s="18" t="s">
        <v>154</v>
      </c>
      <c r="BM217" s="238" t="s">
        <v>269</v>
      </c>
    </row>
    <row r="218" spans="1:47" s="2" customFormat="1" ht="12">
      <c r="A218" s="39"/>
      <c r="B218" s="40"/>
      <c r="C218" s="41"/>
      <c r="D218" s="240" t="s">
        <v>156</v>
      </c>
      <c r="E218" s="41"/>
      <c r="F218" s="241" t="s">
        <v>267</v>
      </c>
      <c r="G218" s="41"/>
      <c r="H218" s="41"/>
      <c r="I218" s="242"/>
      <c r="J218" s="41"/>
      <c r="K218" s="41"/>
      <c r="L218" s="45"/>
      <c r="M218" s="243"/>
      <c r="N218" s="244"/>
      <c r="O218" s="92"/>
      <c r="P218" s="92"/>
      <c r="Q218" s="92"/>
      <c r="R218" s="92"/>
      <c r="S218" s="92"/>
      <c r="T218" s="93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156</v>
      </c>
      <c r="AU218" s="18" t="s">
        <v>90</v>
      </c>
    </row>
    <row r="219" spans="1:47" s="2" customFormat="1" ht="12">
      <c r="A219" s="39"/>
      <c r="B219" s="40"/>
      <c r="C219" s="41"/>
      <c r="D219" s="240" t="s">
        <v>270</v>
      </c>
      <c r="E219" s="41"/>
      <c r="F219" s="300" t="s">
        <v>271</v>
      </c>
      <c r="G219" s="41"/>
      <c r="H219" s="41"/>
      <c r="I219" s="242"/>
      <c r="J219" s="41"/>
      <c r="K219" s="41"/>
      <c r="L219" s="45"/>
      <c r="M219" s="243"/>
      <c r="N219" s="244"/>
      <c r="O219" s="92"/>
      <c r="P219" s="92"/>
      <c r="Q219" s="92"/>
      <c r="R219" s="92"/>
      <c r="S219" s="92"/>
      <c r="T219" s="93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270</v>
      </c>
      <c r="AU219" s="18" t="s">
        <v>90</v>
      </c>
    </row>
    <row r="220" spans="1:51" s="13" customFormat="1" ht="12">
      <c r="A220" s="13"/>
      <c r="B220" s="247"/>
      <c r="C220" s="248"/>
      <c r="D220" s="240" t="s">
        <v>160</v>
      </c>
      <c r="E220" s="249" t="s">
        <v>1</v>
      </c>
      <c r="F220" s="250" t="s">
        <v>216</v>
      </c>
      <c r="G220" s="248"/>
      <c r="H220" s="249" t="s">
        <v>1</v>
      </c>
      <c r="I220" s="251"/>
      <c r="J220" s="248"/>
      <c r="K220" s="248"/>
      <c r="L220" s="252"/>
      <c r="M220" s="253"/>
      <c r="N220" s="254"/>
      <c r="O220" s="254"/>
      <c r="P220" s="254"/>
      <c r="Q220" s="254"/>
      <c r="R220" s="254"/>
      <c r="S220" s="254"/>
      <c r="T220" s="25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6" t="s">
        <v>160</v>
      </c>
      <c r="AU220" s="256" t="s">
        <v>90</v>
      </c>
      <c r="AV220" s="13" t="s">
        <v>88</v>
      </c>
      <c r="AW220" s="13" t="s">
        <v>37</v>
      </c>
      <c r="AX220" s="13" t="s">
        <v>81</v>
      </c>
      <c r="AY220" s="256" t="s">
        <v>147</v>
      </c>
    </row>
    <row r="221" spans="1:51" s="14" customFormat="1" ht="12">
      <c r="A221" s="14"/>
      <c r="B221" s="257"/>
      <c r="C221" s="258"/>
      <c r="D221" s="240" t="s">
        <v>160</v>
      </c>
      <c r="E221" s="259" t="s">
        <v>1</v>
      </c>
      <c r="F221" s="260" t="s">
        <v>272</v>
      </c>
      <c r="G221" s="258"/>
      <c r="H221" s="261">
        <v>7</v>
      </c>
      <c r="I221" s="262"/>
      <c r="J221" s="258"/>
      <c r="K221" s="258"/>
      <c r="L221" s="263"/>
      <c r="M221" s="264"/>
      <c r="N221" s="265"/>
      <c r="O221" s="265"/>
      <c r="P221" s="265"/>
      <c r="Q221" s="265"/>
      <c r="R221" s="265"/>
      <c r="S221" s="265"/>
      <c r="T221" s="266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67" t="s">
        <v>160</v>
      </c>
      <c r="AU221" s="267" t="s">
        <v>90</v>
      </c>
      <c r="AV221" s="14" t="s">
        <v>90</v>
      </c>
      <c r="AW221" s="14" t="s">
        <v>37</v>
      </c>
      <c r="AX221" s="14" t="s">
        <v>81</v>
      </c>
      <c r="AY221" s="267" t="s">
        <v>147</v>
      </c>
    </row>
    <row r="222" spans="1:51" s="14" customFormat="1" ht="12">
      <c r="A222" s="14"/>
      <c r="B222" s="257"/>
      <c r="C222" s="258"/>
      <c r="D222" s="240" t="s">
        <v>160</v>
      </c>
      <c r="E222" s="259" t="s">
        <v>1</v>
      </c>
      <c r="F222" s="260" t="s">
        <v>273</v>
      </c>
      <c r="G222" s="258"/>
      <c r="H222" s="261">
        <v>6</v>
      </c>
      <c r="I222" s="262"/>
      <c r="J222" s="258"/>
      <c r="K222" s="258"/>
      <c r="L222" s="263"/>
      <c r="M222" s="264"/>
      <c r="N222" s="265"/>
      <c r="O222" s="265"/>
      <c r="P222" s="265"/>
      <c r="Q222" s="265"/>
      <c r="R222" s="265"/>
      <c r="S222" s="265"/>
      <c r="T222" s="266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7" t="s">
        <v>160</v>
      </c>
      <c r="AU222" s="267" t="s">
        <v>90</v>
      </c>
      <c r="AV222" s="14" t="s">
        <v>90</v>
      </c>
      <c r="AW222" s="14" t="s">
        <v>37</v>
      </c>
      <c r="AX222" s="14" t="s">
        <v>81</v>
      </c>
      <c r="AY222" s="267" t="s">
        <v>147</v>
      </c>
    </row>
    <row r="223" spans="1:51" s="14" customFormat="1" ht="12">
      <c r="A223" s="14"/>
      <c r="B223" s="257"/>
      <c r="C223" s="258"/>
      <c r="D223" s="240" t="s">
        <v>160</v>
      </c>
      <c r="E223" s="259" t="s">
        <v>1</v>
      </c>
      <c r="F223" s="260" t="s">
        <v>274</v>
      </c>
      <c r="G223" s="258"/>
      <c r="H223" s="261">
        <v>4</v>
      </c>
      <c r="I223" s="262"/>
      <c r="J223" s="258"/>
      <c r="K223" s="258"/>
      <c r="L223" s="263"/>
      <c r="M223" s="264"/>
      <c r="N223" s="265"/>
      <c r="O223" s="265"/>
      <c r="P223" s="265"/>
      <c r="Q223" s="265"/>
      <c r="R223" s="265"/>
      <c r="S223" s="265"/>
      <c r="T223" s="266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67" t="s">
        <v>160</v>
      </c>
      <c r="AU223" s="267" t="s">
        <v>90</v>
      </c>
      <c r="AV223" s="14" t="s">
        <v>90</v>
      </c>
      <c r="AW223" s="14" t="s">
        <v>37</v>
      </c>
      <c r="AX223" s="14" t="s">
        <v>81</v>
      </c>
      <c r="AY223" s="267" t="s">
        <v>147</v>
      </c>
    </row>
    <row r="224" spans="1:51" s="14" customFormat="1" ht="12">
      <c r="A224" s="14"/>
      <c r="B224" s="257"/>
      <c r="C224" s="258"/>
      <c r="D224" s="240" t="s">
        <v>160</v>
      </c>
      <c r="E224" s="259" t="s">
        <v>1</v>
      </c>
      <c r="F224" s="260" t="s">
        <v>275</v>
      </c>
      <c r="G224" s="258"/>
      <c r="H224" s="261">
        <v>3</v>
      </c>
      <c r="I224" s="262"/>
      <c r="J224" s="258"/>
      <c r="K224" s="258"/>
      <c r="L224" s="263"/>
      <c r="M224" s="264"/>
      <c r="N224" s="265"/>
      <c r="O224" s="265"/>
      <c r="P224" s="265"/>
      <c r="Q224" s="265"/>
      <c r="R224" s="265"/>
      <c r="S224" s="265"/>
      <c r="T224" s="266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67" t="s">
        <v>160</v>
      </c>
      <c r="AU224" s="267" t="s">
        <v>90</v>
      </c>
      <c r="AV224" s="14" t="s">
        <v>90</v>
      </c>
      <c r="AW224" s="14" t="s">
        <v>37</v>
      </c>
      <c r="AX224" s="14" t="s">
        <v>81</v>
      </c>
      <c r="AY224" s="267" t="s">
        <v>147</v>
      </c>
    </row>
    <row r="225" spans="1:51" s="16" customFormat="1" ht="12">
      <c r="A225" s="16"/>
      <c r="B225" s="279"/>
      <c r="C225" s="280"/>
      <c r="D225" s="240" t="s">
        <v>160</v>
      </c>
      <c r="E225" s="281" t="s">
        <v>1</v>
      </c>
      <c r="F225" s="282" t="s">
        <v>221</v>
      </c>
      <c r="G225" s="280"/>
      <c r="H225" s="283">
        <v>20</v>
      </c>
      <c r="I225" s="284"/>
      <c r="J225" s="280"/>
      <c r="K225" s="280"/>
      <c r="L225" s="285"/>
      <c r="M225" s="286"/>
      <c r="N225" s="287"/>
      <c r="O225" s="287"/>
      <c r="P225" s="287"/>
      <c r="Q225" s="287"/>
      <c r="R225" s="287"/>
      <c r="S225" s="287"/>
      <c r="T225" s="288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T225" s="289" t="s">
        <v>160</v>
      </c>
      <c r="AU225" s="289" t="s">
        <v>90</v>
      </c>
      <c r="AV225" s="16" t="s">
        <v>170</v>
      </c>
      <c r="AW225" s="16" t="s">
        <v>37</v>
      </c>
      <c r="AX225" s="16" t="s">
        <v>81</v>
      </c>
      <c r="AY225" s="289" t="s">
        <v>147</v>
      </c>
    </row>
    <row r="226" spans="1:51" s="13" customFormat="1" ht="12">
      <c r="A226" s="13"/>
      <c r="B226" s="247"/>
      <c r="C226" s="248"/>
      <c r="D226" s="240" t="s">
        <v>160</v>
      </c>
      <c r="E226" s="249" t="s">
        <v>1</v>
      </c>
      <c r="F226" s="250" t="s">
        <v>222</v>
      </c>
      <c r="G226" s="248"/>
      <c r="H226" s="249" t="s">
        <v>1</v>
      </c>
      <c r="I226" s="251"/>
      <c r="J226" s="248"/>
      <c r="K226" s="248"/>
      <c r="L226" s="252"/>
      <c r="M226" s="253"/>
      <c r="N226" s="254"/>
      <c r="O226" s="254"/>
      <c r="P226" s="254"/>
      <c r="Q226" s="254"/>
      <c r="R226" s="254"/>
      <c r="S226" s="254"/>
      <c r="T226" s="25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6" t="s">
        <v>160</v>
      </c>
      <c r="AU226" s="256" t="s">
        <v>90</v>
      </c>
      <c r="AV226" s="13" t="s">
        <v>88</v>
      </c>
      <c r="AW226" s="13" t="s">
        <v>37</v>
      </c>
      <c r="AX226" s="13" t="s">
        <v>81</v>
      </c>
      <c r="AY226" s="256" t="s">
        <v>147</v>
      </c>
    </row>
    <row r="227" spans="1:51" s="14" customFormat="1" ht="12">
      <c r="A227" s="14"/>
      <c r="B227" s="257"/>
      <c r="C227" s="258"/>
      <c r="D227" s="240" t="s">
        <v>160</v>
      </c>
      <c r="E227" s="259" t="s">
        <v>1</v>
      </c>
      <c r="F227" s="260" t="s">
        <v>276</v>
      </c>
      <c r="G227" s="258"/>
      <c r="H227" s="261">
        <v>5</v>
      </c>
      <c r="I227" s="262"/>
      <c r="J227" s="258"/>
      <c r="K227" s="258"/>
      <c r="L227" s="263"/>
      <c r="M227" s="264"/>
      <c r="N227" s="265"/>
      <c r="O227" s="265"/>
      <c r="P227" s="265"/>
      <c r="Q227" s="265"/>
      <c r="R227" s="265"/>
      <c r="S227" s="265"/>
      <c r="T227" s="266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67" t="s">
        <v>160</v>
      </c>
      <c r="AU227" s="267" t="s">
        <v>90</v>
      </c>
      <c r="AV227" s="14" t="s">
        <v>90</v>
      </c>
      <c r="AW227" s="14" t="s">
        <v>37</v>
      </c>
      <c r="AX227" s="14" t="s">
        <v>81</v>
      </c>
      <c r="AY227" s="267" t="s">
        <v>147</v>
      </c>
    </row>
    <row r="228" spans="1:51" s="14" customFormat="1" ht="12">
      <c r="A228" s="14"/>
      <c r="B228" s="257"/>
      <c r="C228" s="258"/>
      <c r="D228" s="240" t="s">
        <v>160</v>
      </c>
      <c r="E228" s="259" t="s">
        <v>1</v>
      </c>
      <c r="F228" s="260" t="s">
        <v>277</v>
      </c>
      <c r="G228" s="258"/>
      <c r="H228" s="261">
        <v>4</v>
      </c>
      <c r="I228" s="262"/>
      <c r="J228" s="258"/>
      <c r="K228" s="258"/>
      <c r="L228" s="263"/>
      <c r="M228" s="264"/>
      <c r="N228" s="265"/>
      <c r="O228" s="265"/>
      <c r="P228" s="265"/>
      <c r="Q228" s="265"/>
      <c r="R228" s="265"/>
      <c r="S228" s="265"/>
      <c r="T228" s="266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67" t="s">
        <v>160</v>
      </c>
      <c r="AU228" s="267" t="s">
        <v>90</v>
      </c>
      <c r="AV228" s="14" t="s">
        <v>90</v>
      </c>
      <c r="AW228" s="14" t="s">
        <v>37</v>
      </c>
      <c r="AX228" s="14" t="s">
        <v>81</v>
      </c>
      <c r="AY228" s="267" t="s">
        <v>147</v>
      </c>
    </row>
    <row r="229" spans="1:51" s="14" customFormat="1" ht="12">
      <c r="A229" s="14"/>
      <c r="B229" s="257"/>
      <c r="C229" s="258"/>
      <c r="D229" s="240" t="s">
        <v>160</v>
      </c>
      <c r="E229" s="259" t="s">
        <v>1</v>
      </c>
      <c r="F229" s="260" t="s">
        <v>278</v>
      </c>
      <c r="G229" s="258"/>
      <c r="H229" s="261">
        <v>7</v>
      </c>
      <c r="I229" s="262"/>
      <c r="J229" s="258"/>
      <c r="K229" s="258"/>
      <c r="L229" s="263"/>
      <c r="M229" s="264"/>
      <c r="N229" s="265"/>
      <c r="O229" s="265"/>
      <c r="P229" s="265"/>
      <c r="Q229" s="265"/>
      <c r="R229" s="265"/>
      <c r="S229" s="265"/>
      <c r="T229" s="266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67" t="s">
        <v>160</v>
      </c>
      <c r="AU229" s="267" t="s">
        <v>90</v>
      </c>
      <c r="AV229" s="14" t="s">
        <v>90</v>
      </c>
      <c r="AW229" s="14" t="s">
        <v>37</v>
      </c>
      <c r="AX229" s="14" t="s">
        <v>81</v>
      </c>
      <c r="AY229" s="267" t="s">
        <v>147</v>
      </c>
    </row>
    <row r="230" spans="1:51" s="14" customFormat="1" ht="12">
      <c r="A230" s="14"/>
      <c r="B230" s="257"/>
      <c r="C230" s="258"/>
      <c r="D230" s="240" t="s">
        <v>160</v>
      </c>
      <c r="E230" s="259" t="s">
        <v>1</v>
      </c>
      <c r="F230" s="260" t="s">
        <v>279</v>
      </c>
      <c r="G230" s="258"/>
      <c r="H230" s="261">
        <v>5</v>
      </c>
      <c r="I230" s="262"/>
      <c r="J230" s="258"/>
      <c r="K230" s="258"/>
      <c r="L230" s="263"/>
      <c r="M230" s="264"/>
      <c r="N230" s="265"/>
      <c r="O230" s="265"/>
      <c r="P230" s="265"/>
      <c r="Q230" s="265"/>
      <c r="R230" s="265"/>
      <c r="S230" s="265"/>
      <c r="T230" s="266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67" t="s">
        <v>160</v>
      </c>
      <c r="AU230" s="267" t="s">
        <v>90</v>
      </c>
      <c r="AV230" s="14" t="s">
        <v>90</v>
      </c>
      <c r="AW230" s="14" t="s">
        <v>37</v>
      </c>
      <c r="AX230" s="14" t="s">
        <v>81</v>
      </c>
      <c r="AY230" s="267" t="s">
        <v>147</v>
      </c>
    </row>
    <row r="231" spans="1:51" s="16" customFormat="1" ht="12">
      <c r="A231" s="16"/>
      <c r="B231" s="279"/>
      <c r="C231" s="280"/>
      <c r="D231" s="240" t="s">
        <v>160</v>
      </c>
      <c r="E231" s="281" t="s">
        <v>1</v>
      </c>
      <c r="F231" s="282" t="s">
        <v>221</v>
      </c>
      <c r="G231" s="280"/>
      <c r="H231" s="283">
        <v>21</v>
      </c>
      <c r="I231" s="284"/>
      <c r="J231" s="280"/>
      <c r="K231" s="280"/>
      <c r="L231" s="285"/>
      <c r="M231" s="286"/>
      <c r="N231" s="287"/>
      <c r="O231" s="287"/>
      <c r="P231" s="287"/>
      <c r="Q231" s="287"/>
      <c r="R231" s="287"/>
      <c r="S231" s="287"/>
      <c r="T231" s="288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T231" s="289" t="s">
        <v>160</v>
      </c>
      <c r="AU231" s="289" t="s">
        <v>90</v>
      </c>
      <c r="AV231" s="16" t="s">
        <v>170</v>
      </c>
      <c r="AW231" s="16" t="s">
        <v>37</v>
      </c>
      <c r="AX231" s="16" t="s">
        <v>81</v>
      </c>
      <c r="AY231" s="289" t="s">
        <v>147</v>
      </c>
    </row>
    <row r="232" spans="1:51" s="15" customFormat="1" ht="12">
      <c r="A232" s="15"/>
      <c r="B232" s="268"/>
      <c r="C232" s="269"/>
      <c r="D232" s="240" t="s">
        <v>160</v>
      </c>
      <c r="E232" s="270" t="s">
        <v>1</v>
      </c>
      <c r="F232" s="271" t="s">
        <v>164</v>
      </c>
      <c r="G232" s="269"/>
      <c r="H232" s="272">
        <v>41</v>
      </c>
      <c r="I232" s="273"/>
      <c r="J232" s="269"/>
      <c r="K232" s="269"/>
      <c r="L232" s="274"/>
      <c r="M232" s="275"/>
      <c r="N232" s="276"/>
      <c r="O232" s="276"/>
      <c r="P232" s="276"/>
      <c r="Q232" s="276"/>
      <c r="R232" s="276"/>
      <c r="S232" s="276"/>
      <c r="T232" s="277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78" t="s">
        <v>160</v>
      </c>
      <c r="AU232" s="278" t="s">
        <v>90</v>
      </c>
      <c r="AV232" s="15" t="s">
        <v>154</v>
      </c>
      <c r="AW232" s="15" t="s">
        <v>37</v>
      </c>
      <c r="AX232" s="15" t="s">
        <v>88</v>
      </c>
      <c r="AY232" s="278" t="s">
        <v>147</v>
      </c>
    </row>
    <row r="233" spans="1:65" s="2" customFormat="1" ht="16.5" customHeight="1">
      <c r="A233" s="39"/>
      <c r="B233" s="40"/>
      <c r="C233" s="290" t="s">
        <v>280</v>
      </c>
      <c r="D233" s="290" t="s">
        <v>228</v>
      </c>
      <c r="E233" s="291" t="s">
        <v>281</v>
      </c>
      <c r="F233" s="292" t="s">
        <v>282</v>
      </c>
      <c r="G233" s="293" t="s">
        <v>152</v>
      </c>
      <c r="H233" s="294">
        <v>0.543</v>
      </c>
      <c r="I233" s="295"/>
      <c r="J233" s="296">
        <f>ROUND(I233*H233,2)</f>
        <v>0</v>
      </c>
      <c r="K233" s="292" t="s">
        <v>1</v>
      </c>
      <c r="L233" s="297"/>
      <c r="M233" s="298" t="s">
        <v>1</v>
      </c>
      <c r="N233" s="299" t="s">
        <v>46</v>
      </c>
      <c r="O233" s="92"/>
      <c r="P233" s="236">
        <f>O233*H233</f>
        <v>0</v>
      </c>
      <c r="Q233" s="236">
        <v>0</v>
      </c>
      <c r="R233" s="236">
        <f>Q233*H233</f>
        <v>0</v>
      </c>
      <c r="S233" s="236">
        <v>0</v>
      </c>
      <c r="T233" s="237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8" t="s">
        <v>202</v>
      </c>
      <c r="AT233" s="238" t="s">
        <v>228</v>
      </c>
      <c r="AU233" s="238" t="s">
        <v>90</v>
      </c>
      <c r="AY233" s="18" t="s">
        <v>147</v>
      </c>
      <c r="BE233" s="239">
        <f>IF(N233="základní",J233,0)</f>
        <v>0</v>
      </c>
      <c r="BF233" s="239">
        <f>IF(N233="snížená",J233,0)</f>
        <v>0</v>
      </c>
      <c r="BG233" s="239">
        <f>IF(N233="zákl. přenesená",J233,0)</f>
        <v>0</v>
      </c>
      <c r="BH233" s="239">
        <f>IF(N233="sníž. přenesená",J233,0)</f>
        <v>0</v>
      </c>
      <c r="BI233" s="239">
        <f>IF(N233="nulová",J233,0)</f>
        <v>0</v>
      </c>
      <c r="BJ233" s="18" t="s">
        <v>88</v>
      </c>
      <c r="BK233" s="239">
        <f>ROUND(I233*H233,2)</f>
        <v>0</v>
      </c>
      <c r="BL233" s="18" t="s">
        <v>154</v>
      </c>
      <c r="BM233" s="238" t="s">
        <v>283</v>
      </c>
    </row>
    <row r="234" spans="1:47" s="2" customFormat="1" ht="12">
      <c r="A234" s="39"/>
      <c r="B234" s="40"/>
      <c r="C234" s="41"/>
      <c r="D234" s="240" t="s">
        <v>156</v>
      </c>
      <c r="E234" s="41"/>
      <c r="F234" s="241" t="s">
        <v>282</v>
      </c>
      <c r="G234" s="41"/>
      <c r="H234" s="41"/>
      <c r="I234" s="242"/>
      <c r="J234" s="41"/>
      <c r="K234" s="41"/>
      <c r="L234" s="45"/>
      <c r="M234" s="243"/>
      <c r="N234" s="244"/>
      <c r="O234" s="92"/>
      <c r="P234" s="92"/>
      <c r="Q234" s="92"/>
      <c r="R234" s="92"/>
      <c r="S234" s="92"/>
      <c r="T234" s="93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156</v>
      </c>
      <c r="AU234" s="18" t="s">
        <v>90</v>
      </c>
    </row>
    <row r="235" spans="1:51" s="13" customFormat="1" ht="12">
      <c r="A235" s="13"/>
      <c r="B235" s="247"/>
      <c r="C235" s="248"/>
      <c r="D235" s="240" t="s">
        <v>160</v>
      </c>
      <c r="E235" s="249" t="s">
        <v>1</v>
      </c>
      <c r="F235" s="250" t="s">
        <v>216</v>
      </c>
      <c r="G235" s="248"/>
      <c r="H235" s="249" t="s">
        <v>1</v>
      </c>
      <c r="I235" s="251"/>
      <c r="J235" s="248"/>
      <c r="K235" s="248"/>
      <c r="L235" s="252"/>
      <c r="M235" s="253"/>
      <c r="N235" s="254"/>
      <c r="O235" s="254"/>
      <c r="P235" s="254"/>
      <c r="Q235" s="254"/>
      <c r="R235" s="254"/>
      <c r="S235" s="254"/>
      <c r="T235" s="25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6" t="s">
        <v>160</v>
      </c>
      <c r="AU235" s="256" t="s">
        <v>90</v>
      </c>
      <c r="AV235" s="13" t="s">
        <v>88</v>
      </c>
      <c r="AW235" s="13" t="s">
        <v>37</v>
      </c>
      <c r="AX235" s="13" t="s">
        <v>81</v>
      </c>
      <c r="AY235" s="256" t="s">
        <v>147</v>
      </c>
    </row>
    <row r="236" spans="1:51" s="14" customFormat="1" ht="12">
      <c r="A236" s="14"/>
      <c r="B236" s="257"/>
      <c r="C236" s="258"/>
      <c r="D236" s="240" t="s">
        <v>160</v>
      </c>
      <c r="E236" s="259" t="s">
        <v>1</v>
      </c>
      <c r="F236" s="260" t="s">
        <v>284</v>
      </c>
      <c r="G236" s="258"/>
      <c r="H236" s="261">
        <v>0.112</v>
      </c>
      <c r="I236" s="262"/>
      <c r="J236" s="258"/>
      <c r="K236" s="258"/>
      <c r="L236" s="263"/>
      <c r="M236" s="264"/>
      <c r="N236" s="265"/>
      <c r="O236" s="265"/>
      <c r="P236" s="265"/>
      <c r="Q236" s="265"/>
      <c r="R236" s="265"/>
      <c r="S236" s="265"/>
      <c r="T236" s="266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67" t="s">
        <v>160</v>
      </c>
      <c r="AU236" s="267" t="s">
        <v>90</v>
      </c>
      <c r="AV236" s="14" t="s">
        <v>90</v>
      </c>
      <c r="AW236" s="14" t="s">
        <v>37</v>
      </c>
      <c r="AX236" s="14" t="s">
        <v>81</v>
      </c>
      <c r="AY236" s="267" t="s">
        <v>147</v>
      </c>
    </row>
    <row r="237" spans="1:51" s="14" customFormat="1" ht="12">
      <c r="A237" s="14"/>
      <c r="B237" s="257"/>
      <c r="C237" s="258"/>
      <c r="D237" s="240" t="s">
        <v>160</v>
      </c>
      <c r="E237" s="259" t="s">
        <v>1</v>
      </c>
      <c r="F237" s="260" t="s">
        <v>285</v>
      </c>
      <c r="G237" s="258"/>
      <c r="H237" s="261">
        <v>0.096</v>
      </c>
      <c r="I237" s="262"/>
      <c r="J237" s="258"/>
      <c r="K237" s="258"/>
      <c r="L237" s="263"/>
      <c r="M237" s="264"/>
      <c r="N237" s="265"/>
      <c r="O237" s="265"/>
      <c r="P237" s="265"/>
      <c r="Q237" s="265"/>
      <c r="R237" s="265"/>
      <c r="S237" s="265"/>
      <c r="T237" s="266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67" t="s">
        <v>160</v>
      </c>
      <c r="AU237" s="267" t="s">
        <v>90</v>
      </c>
      <c r="AV237" s="14" t="s">
        <v>90</v>
      </c>
      <c r="AW237" s="14" t="s">
        <v>37</v>
      </c>
      <c r="AX237" s="14" t="s">
        <v>81</v>
      </c>
      <c r="AY237" s="267" t="s">
        <v>147</v>
      </c>
    </row>
    <row r="238" spans="1:51" s="14" customFormat="1" ht="12">
      <c r="A238" s="14"/>
      <c r="B238" s="257"/>
      <c r="C238" s="258"/>
      <c r="D238" s="240" t="s">
        <v>160</v>
      </c>
      <c r="E238" s="259" t="s">
        <v>1</v>
      </c>
      <c r="F238" s="260" t="s">
        <v>286</v>
      </c>
      <c r="G238" s="258"/>
      <c r="H238" s="261">
        <v>0.057</v>
      </c>
      <c r="I238" s="262"/>
      <c r="J238" s="258"/>
      <c r="K238" s="258"/>
      <c r="L238" s="263"/>
      <c r="M238" s="264"/>
      <c r="N238" s="265"/>
      <c r="O238" s="265"/>
      <c r="P238" s="265"/>
      <c r="Q238" s="265"/>
      <c r="R238" s="265"/>
      <c r="S238" s="265"/>
      <c r="T238" s="266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7" t="s">
        <v>160</v>
      </c>
      <c r="AU238" s="267" t="s">
        <v>90</v>
      </c>
      <c r="AV238" s="14" t="s">
        <v>90</v>
      </c>
      <c r="AW238" s="14" t="s">
        <v>37</v>
      </c>
      <c r="AX238" s="14" t="s">
        <v>81</v>
      </c>
      <c r="AY238" s="267" t="s">
        <v>147</v>
      </c>
    </row>
    <row r="239" spans="1:51" s="14" customFormat="1" ht="12">
      <c r="A239" s="14"/>
      <c r="B239" s="257"/>
      <c r="C239" s="258"/>
      <c r="D239" s="240" t="s">
        <v>160</v>
      </c>
      <c r="E239" s="259" t="s">
        <v>1</v>
      </c>
      <c r="F239" s="260" t="s">
        <v>287</v>
      </c>
      <c r="G239" s="258"/>
      <c r="H239" s="261">
        <v>0.024</v>
      </c>
      <c r="I239" s="262"/>
      <c r="J239" s="258"/>
      <c r="K239" s="258"/>
      <c r="L239" s="263"/>
      <c r="M239" s="264"/>
      <c r="N239" s="265"/>
      <c r="O239" s="265"/>
      <c r="P239" s="265"/>
      <c r="Q239" s="265"/>
      <c r="R239" s="265"/>
      <c r="S239" s="265"/>
      <c r="T239" s="266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67" t="s">
        <v>160</v>
      </c>
      <c r="AU239" s="267" t="s">
        <v>90</v>
      </c>
      <c r="AV239" s="14" t="s">
        <v>90</v>
      </c>
      <c r="AW239" s="14" t="s">
        <v>37</v>
      </c>
      <c r="AX239" s="14" t="s">
        <v>81</v>
      </c>
      <c r="AY239" s="267" t="s">
        <v>147</v>
      </c>
    </row>
    <row r="240" spans="1:51" s="16" customFormat="1" ht="12">
      <c r="A240" s="16"/>
      <c r="B240" s="279"/>
      <c r="C240" s="280"/>
      <c r="D240" s="240" t="s">
        <v>160</v>
      </c>
      <c r="E240" s="281" t="s">
        <v>1</v>
      </c>
      <c r="F240" s="282" t="s">
        <v>221</v>
      </c>
      <c r="G240" s="280"/>
      <c r="H240" s="283">
        <v>0.289</v>
      </c>
      <c r="I240" s="284"/>
      <c r="J240" s="280"/>
      <c r="K240" s="280"/>
      <c r="L240" s="285"/>
      <c r="M240" s="286"/>
      <c r="N240" s="287"/>
      <c r="O240" s="287"/>
      <c r="P240" s="287"/>
      <c r="Q240" s="287"/>
      <c r="R240" s="287"/>
      <c r="S240" s="287"/>
      <c r="T240" s="288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T240" s="289" t="s">
        <v>160</v>
      </c>
      <c r="AU240" s="289" t="s">
        <v>90</v>
      </c>
      <c r="AV240" s="16" t="s">
        <v>170</v>
      </c>
      <c r="AW240" s="16" t="s">
        <v>37</v>
      </c>
      <c r="AX240" s="16" t="s">
        <v>81</v>
      </c>
      <c r="AY240" s="289" t="s">
        <v>147</v>
      </c>
    </row>
    <row r="241" spans="1:51" s="13" customFormat="1" ht="12">
      <c r="A241" s="13"/>
      <c r="B241" s="247"/>
      <c r="C241" s="248"/>
      <c r="D241" s="240" t="s">
        <v>160</v>
      </c>
      <c r="E241" s="249" t="s">
        <v>1</v>
      </c>
      <c r="F241" s="250" t="s">
        <v>222</v>
      </c>
      <c r="G241" s="248"/>
      <c r="H241" s="249" t="s">
        <v>1</v>
      </c>
      <c r="I241" s="251"/>
      <c r="J241" s="248"/>
      <c r="K241" s="248"/>
      <c r="L241" s="252"/>
      <c r="M241" s="253"/>
      <c r="N241" s="254"/>
      <c r="O241" s="254"/>
      <c r="P241" s="254"/>
      <c r="Q241" s="254"/>
      <c r="R241" s="254"/>
      <c r="S241" s="254"/>
      <c r="T241" s="25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6" t="s">
        <v>160</v>
      </c>
      <c r="AU241" s="256" t="s">
        <v>90</v>
      </c>
      <c r="AV241" s="13" t="s">
        <v>88</v>
      </c>
      <c r="AW241" s="13" t="s">
        <v>37</v>
      </c>
      <c r="AX241" s="13" t="s">
        <v>81</v>
      </c>
      <c r="AY241" s="256" t="s">
        <v>147</v>
      </c>
    </row>
    <row r="242" spans="1:51" s="14" customFormat="1" ht="12">
      <c r="A242" s="14"/>
      <c r="B242" s="257"/>
      <c r="C242" s="258"/>
      <c r="D242" s="240" t="s">
        <v>160</v>
      </c>
      <c r="E242" s="259" t="s">
        <v>1</v>
      </c>
      <c r="F242" s="260" t="s">
        <v>288</v>
      </c>
      <c r="G242" s="258"/>
      <c r="H242" s="261">
        <v>0.062</v>
      </c>
      <c r="I242" s="262"/>
      <c r="J242" s="258"/>
      <c r="K242" s="258"/>
      <c r="L242" s="263"/>
      <c r="M242" s="264"/>
      <c r="N242" s="265"/>
      <c r="O242" s="265"/>
      <c r="P242" s="265"/>
      <c r="Q242" s="265"/>
      <c r="R242" s="265"/>
      <c r="S242" s="265"/>
      <c r="T242" s="266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67" t="s">
        <v>160</v>
      </c>
      <c r="AU242" s="267" t="s">
        <v>90</v>
      </c>
      <c r="AV242" s="14" t="s">
        <v>90</v>
      </c>
      <c r="AW242" s="14" t="s">
        <v>37</v>
      </c>
      <c r="AX242" s="14" t="s">
        <v>81</v>
      </c>
      <c r="AY242" s="267" t="s">
        <v>147</v>
      </c>
    </row>
    <row r="243" spans="1:51" s="14" customFormat="1" ht="12">
      <c r="A243" s="14"/>
      <c r="B243" s="257"/>
      <c r="C243" s="258"/>
      <c r="D243" s="240" t="s">
        <v>160</v>
      </c>
      <c r="E243" s="259" t="s">
        <v>1</v>
      </c>
      <c r="F243" s="260" t="s">
        <v>289</v>
      </c>
      <c r="G243" s="258"/>
      <c r="H243" s="261">
        <v>0.032</v>
      </c>
      <c r="I243" s="262"/>
      <c r="J243" s="258"/>
      <c r="K243" s="258"/>
      <c r="L243" s="263"/>
      <c r="M243" s="264"/>
      <c r="N243" s="265"/>
      <c r="O243" s="265"/>
      <c r="P243" s="265"/>
      <c r="Q243" s="265"/>
      <c r="R243" s="265"/>
      <c r="S243" s="265"/>
      <c r="T243" s="266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67" t="s">
        <v>160</v>
      </c>
      <c r="AU243" s="267" t="s">
        <v>90</v>
      </c>
      <c r="AV243" s="14" t="s">
        <v>90</v>
      </c>
      <c r="AW243" s="14" t="s">
        <v>37</v>
      </c>
      <c r="AX243" s="14" t="s">
        <v>81</v>
      </c>
      <c r="AY243" s="267" t="s">
        <v>147</v>
      </c>
    </row>
    <row r="244" spans="1:51" s="14" customFormat="1" ht="12">
      <c r="A244" s="14"/>
      <c r="B244" s="257"/>
      <c r="C244" s="258"/>
      <c r="D244" s="240" t="s">
        <v>160</v>
      </c>
      <c r="E244" s="259" t="s">
        <v>1</v>
      </c>
      <c r="F244" s="260" t="s">
        <v>290</v>
      </c>
      <c r="G244" s="258"/>
      <c r="H244" s="261">
        <v>0.098</v>
      </c>
      <c r="I244" s="262"/>
      <c r="J244" s="258"/>
      <c r="K244" s="258"/>
      <c r="L244" s="263"/>
      <c r="M244" s="264"/>
      <c r="N244" s="265"/>
      <c r="O244" s="265"/>
      <c r="P244" s="265"/>
      <c r="Q244" s="265"/>
      <c r="R244" s="265"/>
      <c r="S244" s="265"/>
      <c r="T244" s="266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67" t="s">
        <v>160</v>
      </c>
      <c r="AU244" s="267" t="s">
        <v>90</v>
      </c>
      <c r="AV244" s="14" t="s">
        <v>90</v>
      </c>
      <c r="AW244" s="14" t="s">
        <v>37</v>
      </c>
      <c r="AX244" s="14" t="s">
        <v>81</v>
      </c>
      <c r="AY244" s="267" t="s">
        <v>147</v>
      </c>
    </row>
    <row r="245" spans="1:51" s="14" customFormat="1" ht="12">
      <c r="A245" s="14"/>
      <c r="B245" s="257"/>
      <c r="C245" s="258"/>
      <c r="D245" s="240" t="s">
        <v>160</v>
      </c>
      <c r="E245" s="259" t="s">
        <v>1</v>
      </c>
      <c r="F245" s="260" t="s">
        <v>291</v>
      </c>
      <c r="G245" s="258"/>
      <c r="H245" s="261">
        <v>0.062</v>
      </c>
      <c r="I245" s="262"/>
      <c r="J245" s="258"/>
      <c r="K245" s="258"/>
      <c r="L245" s="263"/>
      <c r="M245" s="264"/>
      <c r="N245" s="265"/>
      <c r="O245" s="265"/>
      <c r="P245" s="265"/>
      <c r="Q245" s="265"/>
      <c r="R245" s="265"/>
      <c r="S245" s="265"/>
      <c r="T245" s="266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67" t="s">
        <v>160</v>
      </c>
      <c r="AU245" s="267" t="s">
        <v>90</v>
      </c>
      <c r="AV245" s="14" t="s">
        <v>90</v>
      </c>
      <c r="AW245" s="14" t="s">
        <v>37</v>
      </c>
      <c r="AX245" s="14" t="s">
        <v>81</v>
      </c>
      <c r="AY245" s="267" t="s">
        <v>147</v>
      </c>
    </row>
    <row r="246" spans="1:51" s="16" customFormat="1" ht="12">
      <c r="A246" s="16"/>
      <c r="B246" s="279"/>
      <c r="C246" s="280"/>
      <c r="D246" s="240" t="s">
        <v>160</v>
      </c>
      <c r="E246" s="281" t="s">
        <v>1</v>
      </c>
      <c r="F246" s="282" t="s">
        <v>221</v>
      </c>
      <c r="G246" s="280"/>
      <c r="H246" s="283">
        <v>0.254</v>
      </c>
      <c r="I246" s="284"/>
      <c r="J246" s="280"/>
      <c r="K246" s="280"/>
      <c r="L246" s="285"/>
      <c r="M246" s="286"/>
      <c r="N246" s="287"/>
      <c r="O246" s="287"/>
      <c r="P246" s="287"/>
      <c r="Q246" s="287"/>
      <c r="R246" s="287"/>
      <c r="S246" s="287"/>
      <c r="T246" s="288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T246" s="289" t="s">
        <v>160</v>
      </c>
      <c r="AU246" s="289" t="s">
        <v>90</v>
      </c>
      <c r="AV246" s="16" t="s">
        <v>170</v>
      </c>
      <c r="AW246" s="16" t="s">
        <v>37</v>
      </c>
      <c r="AX246" s="16" t="s">
        <v>81</v>
      </c>
      <c r="AY246" s="289" t="s">
        <v>147</v>
      </c>
    </row>
    <row r="247" spans="1:51" s="15" customFormat="1" ht="12">
      <c r="A247" s="15"/>
      <c r="B247" s="268"/>
      <c r="C247" s="269"/>
      <c r="D247" s="240" t="s">
        <v>160</v>
      </c>
      <c r="E247" s="270" t="s">
        <v>1</v>
      </c>
      <c r="F247" s="271" t="s">
        <v>164</v>
      </c>
      <c r="G247" s="269"/>
      <c r="H247" s="272">
        <v>0.543</v>
      </c>
      <c r="I247" s="273"/>
      <c r="J247" s="269"/>
      <c r="K247" s="269"/>
      <c r="L247" s="274"/>
      <c r="M247" s="275"/>
      <c r="N247" s="276"/>
      <c r="O247" s="276"/>
      <c r="P247" s="276"/>
      <c r="Q247" s="276"/>
      <c r="R247" s="276"/>
      <c r="S247" s="276"/>
      <c r="T247" s="277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78" t="s">
        <v>160</v>
      </c>
      <c r="AU247" s="278" t="s">
        <v>90</v>
      </c>
      <c r="AV247" s="15" t="s">
        <v>154</v>
      </c>
      <c r="AW247" s="15" t="s">
        <v>37</v>
      </c>
      <c r="AX247" s="15" t="s">
        <v>88</v>
      </c>
      <c r="AY247" s="278" t="s">
        <v>147</v>
      </c>
    </row>
    <row r="248" spans="1:65" s="2" customFormat="1" ht="16.5" customHeight="1">
      <c r="A248" s="39"/>
      <c r="B248" s="40"/>
      <c r="C248" s="290" t="s">
        <v>292</v>
      </c>
      <c r="D248" s="290" t="s">
        <v>228</v>
      </c>
      <c r="E248" s="291" t="s">
        <v>293</v>
      </c>
      <c r="F248" s="292" t="s">
        <v>294</v>
      </c>
      <c r="G248" s="293" t="s">
        <v>212</v>
      </c>
      <c r="H248" s="294">
        <v>2.4</v>
      </c>
      <c r="I248" s="295"/>
      <c r="J248" s="296">
        <f>ROUND(I248*H248,2)</f>
        <v>0</v>
      </c>
      <c r="K248" s="292" t="s">
        <v>1</v>
      </c>
      <c r="L248" s="297"/>
      <c r="M248" s="298" t="s">
        <v>1</v>
      </c>
      <c r="N248" s="299" t="s">
        <v>46</v>
      </c>
      <c r="O248" s="92"/>
      <c r="P248" s="236">
        <f>O248*H248</f>
        <v>0</v>
      </c>
      <c r="Q248" s="236">
        <v>0</v>
      </c>
      <c r="R248" s="236">
        <f>Q248*H248</f>
        <v>0</v>
      </c>
      <c r="S248" s="236">
        <v>0</v>
      </c>
      <c r="T248" s="237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8" t="s">
        <v>202</v>
      </c>
      <c r="AT248" s="238" t="s">
        <v>228</v>
      </c>
      <c r="AU248" s="238" t="s">
        <v>90</v>
      </c>
      <c r="AY248" s="18" t="s">
        <v>147</v>
      </c>
      <c r="BE248" s="239">
        <f>IF(N248="základní",J248,0)</f>
        <v>0</v>
      </c>
      <c r="BF248" s="239">
        <f>IF(N248="snížená",J248,0)</f>
        <v>0</v>
      </c>
      <c r="BG248" s="239">
        <f>IF(N248="zákl. přenesená",J248,0)</f>
        <v>0</v>
      </c>
      <c r="BH248" s="239">
        <f>IF(N248="sníž. přenesená",J248,0)</f>
        <v>0</v>
      </c>
      <c r="BI248" s="239">
        <f>IF(N248="nulová",J248,0)</f>
        <v>0</v>
      </c>
      <c r="BJ248" s="18" t="s">
        <v>88</v>
      </c>
      <c r="BK248" s="239">
        <f>ROUND(I248*H248,2)</f>
        <v>0</v>
      </c>
      <c r="BL248" s="18" t="s">
        <v>154</v>
      </c>
      <c r="BM248" s="238" t="s">
        <v>295</v>
      </c>
    </row>
    <row r="249" spans="1:47" s="2" customFormat="1" ht="12">
      <c r="A249" s="39"/>
      <c r="B249" s="40"/>
      <c r="C249" s="41"/>
      <c r="D249" s="240" t="s">
        <v>156</v>
      </c>
      <c r="E249" s="41"/>
      <c r="F249" s="241" t="s">
        <v>294</v>
      </c>
      <c r="G249" s="41"/>
      <c r="H249" s="41"/>
      <c r="I249" s="242"/>
      <c r="J249" s="41"/>
      <c r="K249" s="41"/>
      <c r="L249" s="45"/>
      <c r="M249" s="243"/>
      <c r="N249" s="244"/>
      <c r="O249" s="92"/>
      <c r="P249" s="92"/>
      <c r="Q249" s="92"/>
      <c r="R249" s="92"/>
      <c r="S249" s="92"/>
      <c r="T249" s="93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156</v>
      </c>
      <c r="AU249" s="18" t="s">
        <v>90</v>
      </c>
    </row>
    <row r="250" spans="1:51" s="14" customFormat="1" ht="12">
      <c r="A250" s="14"/>
      <c r="B250" s="257"/>
      <c r="C250" s="258"/>
      <c r="D250" s="240" t="s">
        <v>160</v>
      </c>
      <c r="E250" s="259" t="s">
        <v>1</v>
      </c>
      <c r="F250" s="260" t="s">
        <v>296</v>
      </c>
      <c r="G250" s="258"/>
      <c r="H250" s="261">
        <v>2.4</v>
      </c>
      <c r="I250" s="262"/>
      <c r="J250" s="258"/>
      <c r="K250" s="258"/>
      <c r="L250" s="263"/>
      <c r="M250" s="264"/>
      <c r="N250" s="265"/>
      <c r="O250" s="265"/>
      <c r="P250" s="265"/>
      <c r="Q250" s="265"/>
      <c r="R250" s="265"/>
      <c r="S250" s="265"/>
      <c r="T250" s="266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67" t="s">
        <v>160</v>
      </c>
      <c r="AU250" s="267" t="s">
        <v>90</v>
      </c>
      <c r="AV250" s="14" t="s">
        <v>90</v>
      </c>
      <c r="AW250" s="14" t="s">
        <v>37</v>
      </c>
      <c r="AX250" s="14" t="s">
        <v>81</v>
      </c>
      <c r="AY250" s="267" t="s">
        <v>147</v>
      </c>
    </row>
    <row r="251" spans="1:51" s="15" customFormat="1" ht="12">
      <c r="A251" s="15"/>
      <c r="B251" s="268"/>
      <c r="C251" s="269"/>
      <c r="D251" s="240" t="s">
        <v>160</v>
      </c>
      <c r="E251" s="270" t="s">
        <v>1</v>
      </c>
      <c r="F251" s="271" t="s">
        <v>164</v>
      </c>
      <c r="G251" s="269"/>
      <c r="H251" s="272">
        <v>2.4</v>
      </c>
      <c r="I251" s="273"/>
      <c r="J251" s="269"/>
      <c r="K251" s="269"/>
      <c r="L251" s="274"/>
      <c r="M251" s="275"/>
      <c r="N251" s="276"/>
      <c r="O251" s="276"/>
      <c r="P251" s="276"/>
      <c r="Q251" s="276"/>
      <c r="R251" s="276"/>
      <c r="S251" s="276"/>
      <c r="T251" s="277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78" t="s">
        <v>160</v>
      </c>
      <c r="AU251" s="278" t="s">
        <v>90</v>
      </c>
      <c r="AV251" s="15" t="s">
        <v>154</v>
      </c>
      <c r="AW251" s="15" t="s">
        <v>37</v>
      </c>
      <c r="AX251" s="15" t="s">
        <v>88</v>
      </c>
      <c r="AY251" s="278" t="s">
        <v>147</v>
      </c>
    </row>
    <row r="252" spans="1:65" s="2" customFormat="1" ht="16.5" customHeight="1">
      <c r="A252" s="39"/>
      <c r="B252" s="40"/>
      <c r="C252" s="290" t="s">
        <v>297</v>
      </c>
      <c r="D252" s="290" t="s">
        <v>228</v>
      </c>
      <c r="E252" s="291" t="s">
        <v>298</v>
      </c>
      <c r="F252" s="292" t="s">
        <v>299</v>
      </c>
      <c r="G252" s="293" t="s">
        <v>268</v>
      </c>
      <c r="H252" s="294">
        <v>8</v>
      </c>
      <c r="I252" s="295"/>
      <c r="J252" s="296">
        <f>ROUND(I252*H252,2)</f>
        <v>0</v>
      </c>
      <c r="K252" s="292" t="s">
        <v>1</v>
      </c>
      <c r="L252" s="297"/>
      <c r="M252" s="298" t="s">
        <v>1</v>
      </c>
      <c r="N252" s="299" t="s">
        <v>46</v>
      </c>
      <c r="O252" s="92"/>
      <c r="P252" s="236">
        <f>O252*H252</f>
        <v>0</v>
      </c>
      <c r="Q252" s="236">
        <v>0.01</v>
      </c>
      <c r="R252" s="236">
        <f>Q252*H252</f>
        <v>0.08</v>
      </c>
      <c r="S252" s="236">
        <v>0</v>
      </c>
      <c r="T252" s="237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8" t="s">
        <v>202</v>
      </c>
      <c r="AT252" s="238" t="s">
        <v>228</v>
      </c>
      <c r="AU252" s="238" t="s">
        <v>90</v>
      </c>
      <c r="AY252" s="18" t="s">
        <v>147</v>
      </c>
      <c r="BE252" s="239">
        <f>IF(N252="základní",J252,0)</f>
        <v>0</v>
      </c>
      <c r="BF252" s="239">
        <f>IF(N252="snížená",J252,0)</f>
        <v>0</v>
      </c>
      <c r="BG252" s="239">
        <f>IF(N252="zákl. přenesená",J252,0)</f>
        <v>0</v>
      </c>
      <c r="BH252" s="239">
        <f>IF(N252="sníž. přenesená",J252,0)</f>
        <v>0</v>
      </c>
      <c r="BI252" s="239">
        <f>IF(N252="nulová",J252,0)</f>
        <v>0</v>
      </c>
      <c r="BJ252" s="18" t="s">
        <v>88</v>
      </c>
      <c r="BK252" s="239">
        <f>ROUND(I252*H252,2)</f>
        <v>0</v>
      </c>
      <c r="BL252" s="18" t="s">
        <v>154</v>
      </c>
      <c r="BM252" s="238" t="s">
        <v>300</v>
      </c>
    </row>
    <row r="253" spans="1:47" s="2" customFormat="1" ht="12">
      <c r="A253" s="39"/>
      <c r="B253" s="40"/>
      <c r="C253" s="41"/>
      <c r="D253" s="240" t="s">
        <v>156</v>
      </c>
      <c r="E253" s="41"/>
      <c r="F253" s="241" t="s">
        <v>299</v>
      </c>
      <c r="G253" s="41"/>
      <c r="H253" s="41"/>
      <c r="I253" s="242"/>
      <c r="J253" s="41"/>
      <c r="K253" s="41"/>
      <c r="L253" s="45"/>
      <c r="M253" s="243"/>
      <c r="N253" s="244"/>
      <c r="O253" s="92"/>
      <c r="P253" s="92"/>
      <c r="Q253" s="92"/>
      <c r="R253" s="92"/>
      <c r="S253" s="92"/>
      <c r="T253" s="93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156</v>
      </c>
      <c r="AU253" s="18" t="s">
        <v>90</v>
      </c>
    </row>
    <row r="254" spans="1:65" s="2" customFormat="1" ht="16.5" customHeight="1">
      <c r="A254" s="39"/>
      <c r="B254" s="40"/>
      <c r="C254" s="227" t="s">
        <v>301</v>
      </c>
      <c r="D254" s="227" t="s">
        <v>149</v>
      </c>
      <c r="E254" s="228" t="s">
        <v>302</v>
      </c>
      <c r="F254" s="229" t="s">
        <v>303</v>
      </c>
      <c r="G254" s="230" t="s">
        <v>268</v>
      </c>
      <c r="H254" s="231">
        <v>34</v>
      </c>
      <c r="I254" s="232"/>
      <c r="J254" s="233">
        <f>ROUND(I254*H254,2)</f>
        <v>0</v>
      </c>
      <c r="K254" s="229" t="s">
        <v>1</v>
      </c>
      <c r="L254" s="45"/>
      <c r="M254" s="234" t="s">
        <v>1</v>
      </c>
      <c r="N254" s="235" t="s">
        <v>46</v>
      </c>
      <c r="O254" s="92"/>
      <c r="P254" s="236">
        <f>O254*H254</f>
        <v>0</v>
      </c>
      <c r="Q254" s="236">
        <v>0</v>
      </c>
      <c r="R254" s="236">
        <f>Q254*H254</f>
        <v>0</v>
      </c>
      <c r="S254" s="236">
        <v>0</v>
      </c>
      <c r="T254" s="237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8" t="s">
        <v>154</v>
      </c>
      <c r="AT254" s="238" t="s">
        <v>149</v>
      </c>
      <c r="AU254" s="238" t="s">
        <v>90</v>
      </c>
      <c r="AY254" s="18" t="s">
        <v>147</v>
      </c>
      <c r="BE254" s="239">
        <f>IF(N254="základní",J254,0)</f>
        <v>0</v>
      </c>
      <c r="BF254" s="239">
        <f>IF(N254="snížená",J254,0)</f>
        <v>0</v>
      </c>
      <c r="BG254" s="239">
        <f>IF(N254="zákl. přenesená",J254,0)</f>
        <v>0</v>
      </c>
      <c r="BH254" s="239">
        <f>IF(N254="sníž. přenesená",J254,0)</f>
        <v>0</v>
      </c>
      <c r="BI254" s="239">
        <f>IF(N254="nulová",J254,0)</f>
        <v>0</v>
      </c>
      <c r="BJ254" s="18" t="s">
        <v>88</v>
      </c>
      <c r="BK254" s="239">
        <f>ROUND(I254*H254,2)</f>
        <v>0</v>
      </c>
      <c r="BL254" s="18" t="s">
        <v>154</v>
      </c>
      <c r="BM254" s="238" t="s">
        <v>304</v>
      </c>
    </row>
    <row r="255" spans="1:47" s="2" customFormat="1" ht="12">
      <c r="A255" s="39"/>
      <c r="B255" s="40"/>
      <c r="C255" s="41"/>
      <c r="D255" s="240" t="s">
        <v>156</v>
      </c>
      <c r="E255" s="41"/>
      <c r="F255" s="241" t="s">
        <v>305</v>
      </c>
      <c r="G255" s="41"/>
      <c r="H255" s="41"/>
      <c r="I255" s="242"/>
      <c r="J255" s="41"/>
      <c r="K255" s="41"/>
      <c r="L255" s="45"/>
      <c r="M255" s="243"/>
      <c r="N255" s="244"/>
      <c r="O255" s="92"/>
      <c r="P255" s="92"/>
      <c r="Q255" s="92"/>
      <c r="R255" s="92"/>
      <c r="S255" s="92"/>
      <c r="T255" s="93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156</v>
      </c>
      <c r="AU255" s="18" t="s">
        <v>90</v>
      </c>
    </row>
    <row r="256" spans="1:47" s="2" customFormat="1" ht="12">
      <c r="A256" s="39"/>
      <c r="B256" s="40"/>
      <c r="C256" s="41"/>
      <c r="D256" s="240" t="s">
        <v>270</v>
      </c>
      <c r="E256" s="41"/>
      <c r="F256" s="300" t="s">
        <v>306</v>
      </c>
      <c r="G256" s="41"/>
      <c r="H256" s="41"/>
      <c r="I256" s="242"/>
      <c r="J256" s="41"/>
      <c r="K256" s="41"/>
      <c r="L256" s="45"/>
      <c r="M256" s="243"/>
      <c r="N256" s="244"/>
      <c r="O256" s="92"/>
      <c r="P256" s="92"/>
      <c r="Q256" s="92"/>
      <c r="R256" s="92"/>
      <c r="S256" s="92"/>
      <c r="T256" s="93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270</v>
      </c>
      <c r="AU256" s="18" t="s">
        <v>90</v>
      </c>
    </row>
    <row r="257" spans="1:51" s="13" customFormat="1" ht="12">
      <c r="A257" s="13"/>
      <c r="B257" s="247"/>
      <c r="C257" s="248"/>
      <c r="D257" s="240" t="s">
        <v>160</v>
      </c>
      <c r="E257" s="249" t="s">
        <v>1</v>
      </c>
      <c r="F257" s="250" t="s">
        <v>216</v>
      </c>
      <c r="G257" s="248"/>
      <c r="H257" s="249" t="s">
        <v>1</v>
      </c>
      <c r="I257" s="251"/>
      <c r="J257" s="248"/>
      <c r="K257" s="248"/>
      <c r="L257" s="252"/>
      <c r="M257" s="253"/>
      <c r="N257" s="254"/>
      <c r="O257" s="254"/>
      <c r="P257" s="254"/>
      <c r="Q257" s="254"/>
      <c r="R257" s="254"/>
      <c r="S257" s="254"/>
      <c r="T257" s="255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6" t="s">
        <v>160</v>
      </c>
      <c r="AU257" s="256" t="s">
        <v>90</v>
      </c>
      <c r="AV257" s="13" t="s">
        <v>88</v>
      </c>
      <c r="AW257" s="13" t="s">
        <v>37</v>
      </c>
      <c r="AX257" s="13" t="s">
        <v>81</v>
      </c>
      <c r="AY257" s="256" t="s">
        <v>147</v>
      </c>
    </row>
    <row r="258" spans="1:51" s="14" customFormat="1" ht="12">
      <c r="A258" s="14"/>
      <c r="B258" s="257"/>
      <c r="C258" s="258"/>
      <c r="D258" s="240" t="s">
        <v>160</v>
      </c>
      <c r="E258" s="259" t="s">
        <v>1</v>
      </c>
      <c r="F258" s="260" t="s">
        <v>307</v>
      </c>
      <c r="G258" s="258"/>
      <c r="H258" s="261">
        <v>6</v>
      </c>
      <c r="I258" s="262"/>
      <c r="J258" s="258"/>
      <c r="K258" s="258"/>
      <c r="L258" s="263"/>
      <c r="M258" s="264"/>
      <c r="N258" s="265"/>
      <c r="O258" s="265"/>
      <c r="P258" s="265"/>
      <c r="Q258" s="265"/>
      <c r="R258" s="265"/>
      <c r="S258" s="265"/>
      <c r="T258" s="266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67" t="s">
        <v>160</v>
      </c>
      <c r="AU258" s="267" t="s">
        <v>90</v>
      </c>
      <c r="AV258" s="14" t="s">
        <v>90</v>
      </c>
      <c r="AW258" s="14" t="s">
        <v>37</v>
      </c>
      <c r="AX258" s="14" t="s">
        <v>81</v>
      </c>
      <c r="AY258" s="267" t="s">
        <v>147</v>
      </c>
    </row>
    <row r="259" spans="1:51" s="14" customFormat="1" ht="12">
      <c r="A259" s="14"/>
      <c r="B259" s="257"/>
      <c r="C259" s="258"/>
      <c r="D259" s="240" t="s">
        <v>160</v>
      </c>
      <c r="E259" s="259" t="s">
        <v>1</v>
      </c>
      <c r="F259" s="260" t="s">
        <v>308</v>
      </c>
      <c r="G259" s="258"/>
      <c r="H259" s="261">
        <v>5</v>
      </c>
      <c r="I259" s="262"/>
      <c r="J259" s="258"/>
      <c r="K259" s="258"/>
      <c r="L259" s="263"/>
      <c r="M259" s="264"/>
      <c r="N259" s="265"/>
      <c r="O259" s="265"/>
      <c r="P259" s="265"/>
      <c r="Q259" s="265"/>
      <c r="R259" s="265"/>
      <c r="S259" s="265"/>
      <c r="T259" s="266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67" t="s">
        <v>160</v>
      </c>
      <c r="AU259" s="267" t="s">
        <v>90</v>
      </c>
      <c r="AV259" s="14" t="s">
        <v>90</v>
      </c>
      <c r="AW259" s="14" t="s">
        <v>37</v>
      </c>
      <c r="AX259" s="14" t="s">
        <v>81</v>
      </c>
      <c r="AY259" s="267" t="s">
        <v>147</v>
      </c>
    </row>
    <row r="260" spans="1:51" s="14" customFormat="1" ht="12">
      <c r="A260" s="14"/>
      <c r="B260" s="257"/>
      <c r="C260" s="258"/>
      <c r="D260" s="240" t="s">
        <v>160</v>
      </c>
      <c r="E260" s="259" t="s">
        <v>1</v>
      </c>
      <c r="F260" s="260" t="s">
        <v>309</v>
      </c>
      <c r="G260" s="258"/>
      <c r="H260" s="261">
        <v>4</v>
      </c>
      <c r="I260" s="262"/>
      <c r="J260" s="258"/>
      <c r="K260" s="258"/>
      <c r="L260" s="263"/>
      <c r="M260" s="264"/>
      <c r="N260" s="265"/>
      <c r="O260" s="265"/>
      <c r="P260" s="265"/>
      <c r="Q260" s="265"/>
      <c r="R260" s="265"/>
      <c r="S260" s="265"/>
      <c r="T260" s="266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67" t="s">
        <v>160</v>
      </c>
      <c r="AU260" s="267" t="s">
        <v>90</v>
      </c>
      <c r="AV260" s="14" t="s">
        <v>90</v>
      </c>
      <c r="AW260" s="14" t="s">
        <v>37</v>
      </c>
      <c r="AX260" s="14" t="s">
        <v>81</v>
      </c>
      <c r="AY260" s="267" t="s">
        <v>147</v>
      </c>
    </row>
    <row r="261" spans="1:51" s="14" customFormat="1" ht="12">
      <c r="A261" s="14"/>
      <c r="B261" s="257"/>
      <c r="C261" s="258"/>
      <c r="D261" s="240" t="s">
        <v>160</v>
      </c>
      <c r="E261" s="259" t="s">
        <v>1</v>
      </c>
      <c r="F261" s="260" t="s">
        <v>310</v>
      </c>
      <c r="G261" s="258"/>
      <c r="H261" s="261">
        <v>2</v>
      </c>
      <c r="I261" s="262"/>
      <c r="J261" s="258"/>
      <c r="K261" s="258"/>
      <c r="L261" s="263"/>
      <c r="M261" s="264"/>
      <c r="N261" s="265"/>
      <c r="O261" s="265"/>
      <c r="P261" s="265"/>
      <c r="Q261" s="265"/>
      <c r="R261" s="265"/>
      <c r="S261" s="265"/>
      <c r="T261" s="266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67" t="s">
        <v>160</v>
      </c>
      <c r="AU261" s="267" t="s">
        <v>90</v>
      </c>
      <c r="AV261" s="14" t="s">
        <v>90</v>
      </c>
      <c r="AW261" s="14" t="s">
        <v>37</v>
      </c>
      <c r="AX261" s="14" t="s">
        <v>81</v>
      </c>
      <c r="AY261" s="267" t="s">
        <v>147</v>
      </c>
    </row>
    <row r="262" spans="1:51" s="16" customFormat="1" ht="12">
      <c r="A262" s="16"/>
      <c r="B262" s="279"/>
      <c r="C262" s="280"/>
      <c r="D262" s="240" t="s">
        <v>160</v>
      </c>
      <c r="E262" s="281" t="s">
        <v>1</v>
      </c>
      <c r="F262" s="282" t="s">
        <v>221</v>
      </c>
      <c r="G262" s="280"/>
      <c r="H262" s="283">
        <v>17</v>
      </c>
      <c r="I262" s="284"/>
      <c r="J262" s="280"/>
      <c r="K262" s="280"/>
      <c r="L262" s="285"/>
      <c r="M262" s="286"/>
      <c r="N262" s="287"/>
      <c r="O262" s="287"/>
      <c r="P262" s="287"/>
      <c r="Q262" s="287"/>
      <c r="R262" s="287"/>
      <c r="S262" s="287"/>
      <c r="T262" s="288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T262" s="289" t="s">
        <v>160</v>
      </c>
      <c r="AU262" s="289" t="s">
        <v>90</v>
      </c>
      <c r="AV262" s="16" t="s">
        <v>170</v>
      </c>
      <c r="AW262" s="16" t="s">
        <v>37</v>
      </c>
      <c r="AX262" s="16" t="s">
        <v>81</v>
      </c>
      <c r="AY262" s="289" t="s">
        <v>147</v>
      </c>
    </row>
    <row r="263" spans="1:51" s="13" customFormat="1" ht="12">
      <c r="A263" s="13"/>
      <c r="B263" s="247"/>
      <c r="C263" s="248"/>
      <c r="D263" s="240" t="s">
        <v>160</v>
      </c>
      <c r="E263" s="249" t="s">
        <v>1</v>
      </c>
      <c r="F263" s="250" t="s">
        <v>222</v>
      </c>
      <c r="G263" s="248"/>
      <c r="H263" s="249" t="s">
        <v>1</v>
      </c>
      <c r="I263" s="251"/>
      <c r="J263" s="248"/>
      <c r="K263" s="248"/>
      <c r="L263" s="252"/>
      <c r="M263" s="253"/>
      <c r="N263" s="254"/>
      <c r="O263" s="254"/>
      <c r="P263" s="254"/>
      <c r="Q263" s="254"/>
      <c r="R263" s="254"/>
      <c r="S263" s="254"/>
      <c r="T263" s="25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6" t="s">
        <v>160</v>
      </c>
      <c r="AU263" s="256" t="s">
        <v>90</v>
      </c>
      <c r="AV263" s="13" t="s">
        <v>88</v>
      </c>
      <c r="AW263" s="13" t="s">
        <v>37</v>
      </c>
      <c r="AX263" s="13" t="s">
        <v>81</v>
      </c>
      <c r="AY263" s="256" t="s">
        <v>147</v>
      </c>
    </row>
    <row r="264" spans="1:51" s="14" customFormat="1" ht="12">
      <c r="A264" s="14"/>
      <c r="B264" s="257"/>
      <c r="C264" s="258"/>
      <c r="D264" s="240" t="s">
        <v>160</v>
      </c>
      <c r="E264" s="259" t="s">
        <v>1</v>
      </c>
      <c r="F264" s="260" t="s">
        <v>311</v>
      </c>
      <c r="G264" s="258"/>
      <c r="H264" s="261">
        <v>4</v>
      </c>
      <c r="I264" s="262"/>
      <c r="J264" s="258"/>
      <c r="K264" s="258"/>
      <c r="L264" s="263"/>
      <c r="M264" s="264"/>
      <c r="N264" s="265"/>
      <c r="O264" s="265"/>
      <c r="P264" s="265"/>
      <c r="Q264" s="265"/>
      <c r="R264" s="265"/>
      <c r="S264" s="265"/>
      <c r="T264" s="266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67" t="s">
        <v>160</v>
      </c>
      <c r="AU264" s="267" t="s">
        <v>90</v>
      </c>
      <c r="AV264" s="14" t="s">
        <v>90</v>
      </c>
      <c r="AW264" s="14" t="s">
        <v>37</v>
      </c>
      <c r="AX264" s="14" t="s">
        <v>81</v>
      </c>
      <c r="AY264" s="267" t="s">
        <v>147</v>
      </c>
    </row>
    <row r="265" spans="1:51" s="14" customFormat="1" ht="12">
      <c r="A265" s="14"/>
      <c r="B265" s="257"/>
      <c r="C265" s="258"/>
      <c r="D265" s="240" t="s">
        <v>160</v>
      </c>
      <c r="E265" s="259" t="s">
        <v>1</v>
      </c>
      <c r="F265" s="260" t="s">
        <v>312</v>
      </c>
      <c r="G265" s="258"/>
      <c r="H265" s="261">
        <v>3</v>
      </c>
      <c r="I265" s="262"/>
      <c r="J265" s="258"/>
      <c r="K265" s="258"/>
      <c r="L265" s="263"/>
      <c r="M265" s="264"/>
      <c r="N265" s="265"/>
      <c r="O265" s="265"/>
      <c r="P265" s="265"/>
      <c r="Q265" s="265"/>
      <c r="R265" s="265"/>
      <c r="S265" s="265"/>
      <c r="T265" s="266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67" t="s">
        <v>160</v>
      </c>
      <c r="AU265" s="267" t="s">
        <v>90</v>
      </c>
      <c r="AV265" s="14" t="s">
        <v>90</v>
      </c>
      <c r="AW265" s="14" t="s">
        <v>37</v>
      </c>
      <c r="AX265" s="14" t="s">
        <v>81</v>
      </c>
      <c r="AY265" s="267" t="s">
        <v>147</v>
      </c>
    </row>
    <row r="266" spans="1:51" s="14" customFormat="1" ht="12">
      <c r="A266" s="14"/>
      <c r="B266" s="257"/>
      <c r="C266" s="258"/>
      <c r="D266" s="240" t="s">
        <v>160</v>
      </c>
      <c r="E266" s="259" t="s">
        <v>1</v>
      </c>
      <c r="F266" s="260" t="s">
        <v>313</v>
      </c>
      <c r="G266" s="258"/>
      <c r="H266" s="261">
        <v>6</v>
      </c>
      <c r="I266" s="262"/>
      <c r="J266" s="258"/>
      <c r="K266" s="258"/>
      <c r="L266" s="263"/>
      <c r="M266" s="264"/>
      <c r="N266" s="265"/>
      <c r="O266" s="265"/>
      <c r="P266" s="265"/>
      <c r="Q266" s="265"/>
      <c r="R266" s="265"/>
      <c r="S266" s="265"/>
      <c r="T266" s="266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67" t="s">
        <v>160</v>
      </c>
      <c r="AU266" s="267" t="s">
        <v>90</v>
      </c>
      <c r="AV266" s="14" t="s">
        <v>90</v>
      </c>
      <c r="AW266" s="14" t="s">
        <v>37</v>
      </c>
      <c r="AX266" s="14" t="s">
        <v>81</v>
      </c>
      <c r="AY266" s="267" t="s">
        <v>147</v>
      </c>
    </row>
    <row r="267" spans="1:51" s="14" customFormat="1" ht="12">
      <c r="A267" s="14"/>
      <c r="B267" s="257"/>
      <c r="C267" s="258"/>
      <c r="D267" s="240" t="s">
        <v>160</v>
      </c>
      <c r="E267" s="259" t="s">
        <v>1</v>
      </c>
      <c r="F267" s="260" t="s">
        <v>314</v>
      </c>
      <c r="G267" s="258"/>
      <c r="H267" s="261">
        <v>4</v>
      </c>
      <c r="I267" s="262"/>
      <c r="J267" s="258"/>
      <c r="K267" s="258"/>
      <c r="L267" s="263"/>
      <c r="M267" s="264"/>
      <c r="N267" s="265"/>
      <c r="O267" s="265"/>
      <c r="P267" s="265"/>
      <c r="Q267" s="265"/>
      <c r="R267" s="265"/>
      <c r="S267" s="265"/>
      <c r="T267" s="266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67" t="s">
        <v>160</v>
      </c>
      <c r="AU267" s="267" t="s">
        <v>90</v>
      </c>
      <c r="AV267" s="14" t="s">
        <v>90</v>
      </c>
      <c r="AW267" s="14" t="s">
        <v>37</v>
      </c>
      <c r="AX267" s="14" t="s">
        <v>81</v>
      </c>
      <c r="AY267" s="267" t="s">
        <v>147</v>
      </c>
    </row>
    <row r="268" spans="1:51" s="16" customFormat="1" ht="12">
      <c r="A268" s="16"/>
      <c r="B268" s="279"/>
      <c r="C268" s="280"/>
      <c r="D268" s="240" t="s">
        <v>160</v>
      </c>
      <c r="E268" s="281" t="s">
        <v>1</v>
      </c>
      <c r="F268" s="282" t="s">
        <v>221</v>
      </c>
      <c r="G268" s="280"/>
      <c r="H268" s="283">
        <v>17</v>
      </c>
      <c r="I268" s="284"/>
      <c r="J268" s="280"/>
      <c r="K268" s="280"/>
      <c r="L268" s="285"/>
      <c r="M268" s="286"/>
      <c r="N268" s="287"/>
      <c r="O268" s="287"/>
      <c r="P268" s="287"/>
      <c r="Q268" s="287"/>
      <c r="R268" s="287"/>
      <c r="S268" s="287"/>
      <c r="T268" s="288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T268" s="289" t="s">
        <v>160</v>
      </c>
      <c r="AU268" s="289" t="s">
        <v>90</v>
      </c>
      <c r="AV268" s="16" t="s">
        <v>170</v>
      </c>
      <c r="AW268" s="16" t="s">
        <v>37</v>
      </c>
      <c r="AX268" s="16" t="s">
        <v>81</v>
      </c>
      <c r="AY268" s="289" t="s">
        <v>147</v>
      </c>
    </row>
    <row r="269" spans="1:51" s="15" customFormat="1" ht="12">
      <c r="A269" s="15"/>
      <c r="B269" s="268"/>
      <c r="C269" s="269"/>
      <c r="D269" s="240" t="s">
        <v>160</v>
      </c>
      <c r="E269" s="270" t="s">
        <v>1</v>
      </c>
      <c r="F269" s="271" t="s">
        <v>164</v>
      </c>
      <c r="G269" s="269"/>
      <c r="H269" s="272">
        <v>34</v>
      </c>
      <c r="I269" s="273"/>
      <c r="J269" s="269"/>
      <c r="K269" s="269"/>
      <c r="L269" s="274"/>
      <c r="M269" s="275"/>
      <c r="N269" s="276"/>
      <c r="O269" s="276"/>
      <c r="P269" s="276"/>
      <c r="Q269" s="276"/>
      <c r="R269" s="276"/>
      <c r="S269" s="276"/>
      <c r="T269" s="277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78" t="s">
        <v>160</v>
      </c>
      <c r="AU269" s="278" t="s">
        <v>90</v>
      </c>
      <c r="AV269" s="15" t="s">
        <v>154</v>
      </c>
      <c r="AW269" s="15" t="s">
        <v>37</v>
      </c>
      <c r="AX269" s="15" t="s">
        <v>88</v>
      </c>
      <c r="AY269" s="278" t="s">
        <v>147</v>
      </c>
    </row>
    <row r="270" spans="1:65" s="2" customFormat="1" ht="16.5" customHeight="1">
      <c r="A270" s="39"/>
      <c r="B270" s="40"/>
      <c r="C270" s="227" t="s">
        <v>315</v>
      </c>
      <c r="D270" s="227" t="s">
        <v>149</v>
      </c>
      <c r="E270" s="228" t="s">
        <v>316</v>
      </c>
      <c r="F270" s="229" t="s">
        <v>317</v>
      </c>
      <c r="G270" s="230" t="s">
        <v>318</v>
      </c>
      <c r="H270" s="231">
        <v>100</v>
      </c>
      <c r="I270" s="232"/>
      <c r="J270" s="233">
        <f>ROUND(I270*H270,2)</f>
        <v>0</v>
      </c>
      <c r="K270" s="229" t="s">
        <v>1</v>
      </c>
      <c r="L270" s="45"/>
      <c r="M270" s="234" t="s">
        <v>1</v>
      </c>
      <c r="N270" s="235" t="s">
        <v>46</v>
      </c>
      <c r="O270" s="92"/>
      <c r="P270" s="236">
        <f>O270*H270</f>
        <v>0</v>
      </c>
      <c r="Q270" s="236">
        <v>0</v>
      </c>
      <c r="R270" s="236">
        <f>Q270*H270</f>
        <v>0</v>
      </c>
      <c r="S270" s="236">
        <v>0</v>
      </c>
      <c r="T270" s="237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8" t="s">
        <v>154</v>
      </c>
      <c r="AT270" s="238" t="s">
        <v>149</v>
      </c>
      <c r="AU270" s="238" t="s">
        <v>90</v>
      </c>
      <c r="AY270" s="18" t="s">
        <v>147</v>
      </c>
      <c r="BE270" s="239">
        <f>IF(N270="základní",J270,0)</f>
        <v>0</v>
      </c>
      <c r="BF270" s="239">
        <f>IF(N270="snížená",J270,0)</f>
        <v>0</v>
      </c>
      <c r="BG270" s="239">
        <f>IF(N270="zákl. přenesená",J270,0)</f>
        <v>0</v>
      </c>
      <c r="BH270" s="239">
        <f>IF(N270="sníž. přenesená",J270,0)</f>
        <v>0</v>
      </c>
      <c r="BI270" s="239">
        <f>IF(N270="nulová",J270,0)</f>
        <v>0</v>
      </c>
      <c r="BJ270" s="18" t="s">
        <v>88</v>
      </c>
      <c r="BK270" s="239">
        <f>ROUND(I270*H270,2)</f>
        <v>0</v>
      </c>
      <c r="BL270" s="18" t="s">
        <v>154</v>
      </c>
      <c r="BM270" s="238" t="s">
        <v>319</v>
      </c>
    </row>
    <row r="271" spans="1:47" s="2" customFormat="1" ht="12">
      <c r="A271" s="39"/>
      <c r="B271" s="40"/>
      <c r="C271" s="41"/>
      <c r="D271" s="240" t="s">
        <v>156</v>
      </c>
      <c r="E271" s="41"/>
      <c r="F271" s="241" t="s">
        <v>320</v>
      </c>
      <c r="G271" s="41"/>
      <c r="H271" s="41"/>
      <c r="I271" s="242"/>
      <c r="J271" s="41"/>
      <c r="K271" s="41"/>
      <c r="L271" s="45"/>
      <c r="M271" s="243"/>
      <c r="N271" s="244"/>
      <c r="O271" s="92"/>
      <c r="P271" s="92"/>
      <c r="Q271" s="92"/>
      <c r="R271" s="92"/>
      <c r="S271" s="92"/>
      <c r="T271" s="93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156</v>
      </c>
      <c r="AU271" s="18" t="s">
        <v>90</v>
      </c>
    </row>
    <row r="272" spans="1:63" s="12" customFormat="1" ht="22.8" customHeight="1">
      <c r="A272" s="12"/>
      <c r="B272" s="211"/>
      <c r="C272" s="212"/>
      <c r="D272" s="213" t="s">
        <v>80</v>
      </c>
      <c r="E272" s="225" t="s">
        <v>202</v>
      </c>
      <c r="F272" s="225" t="s">
        <v>321</v>
      </c>
      <c r="G272" s="212"/>
      <c r="H272" s="212"/>
      <c r="I272" s="215"/>
      <c r="J272" s="226">
        <f>BK272</f>
        <v>0</v>
      </c>
      <c r="K272" s="212"/>
      <c r="L272" s="217"/>
      <c r="M272" s="218"/>
      <c r="N272" s="219"/>
      <c r="O272" s="219"/>
      <c r="P272" s="220">
        <f>SUM(P273:P281)</f>
        <v>0</v>
      </c>
      <c r="Q272" s="219"/>
      <c r="R272" s="220">
        <f>SUM(R273:R281)</f>
        <v>0.72382</v>
      </c>
      <c r="S272" s="219"/>
      <c r="T272" s="221">
        <f>SUM(T273:T281)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22" t="s">
        <v>88</v>
      </c>
      <c r="AT272" s="223" t="s">
        <v>80</v>
      </c>
      <c r="AU272" s="223" t="s">
        <v>88</v>
      </c>
      <c r="AY272" s="222" t="s">
        <v>147</v>
      </c>
      <c r="BK272" s="224">
        <f>SUM(BK273:BK281)</f>
        <v>0</v>
      </c>
    </row>
    <row r="273" spans="1:65" s="2" customFormat="1" ht="21.75" customHeight="1">
      <c r="A273" s="39"/>
      <c r="B273" s="40"/>
      <c r="C273" s="227" t="s">
        <v>7</v>
      </c>
      <c r="D273" s="227" t="s">
        <v>149</v>
      </c>
      <c r="E273" s="228" t="s">
        <v>322</v>
      </c>
      <c r="F273" s="229" t="s">
        <v>323</v>
      </c>
      <c r="G273" s="230" t="s">
        <v>268</v>
      </c>
      <c r="H273" s="231">
        <v>2</v>
      </c>
      <c r="I273" s="232"/>
      <c r="J273" s="233">
        <f>ROUND(I273*H273,2)</f>
        <v>0</v>
      </c>
      <c r="K273" s="229" t="s">
        <v>153</v>
      </c>
      <c r="L273" s="45"/>
      <c r="M273" s="234" t="s">
        <v>1</v>
      </c>
      <c r="N273" s="235" t="s">
        <v>46</v>
      </c>
      <c r="O273" s="92"/>
      <c r="P273" s="236">
        <f>O273*H273</f>
        <v>0</v>
      </c>
      <c r="Q273" s="236">
        <v>0.36191</v>
      </c>
      <c r="R273" s="236">
        <f>Q273*H273</f>
        <v>0.72382</v>
      </c>
      <c r="S273" s="236">
        <v>0</v>
      </c>
      <c r="T273" s="237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8" t="s">
        <v>154</v>
      </c>
      <c r="AT273" s="238" t="s">
        <v>149</v>
      </c>
      <c r="AU273" s="238" t="s">
        <v>90</v>
      </c>
      <c r="AY273" s="18" t="s">
        <v>147</v>
      </c>
      <c r="BE273" s="239">
        <f>IF(N273="základní",J273,0)</f>
        <v>0</v>
      </c>
      <c r="BF273" s="239">
        <f>IF(N273="snížená",J273,0)</f>
        <v>0</v>
      </c>
      <c r="BG273" s="239">
        <f>IF(N273="zákl. přenesená",J273,0)</f>
        <v>0</v>
      </c>
      <c r="BH273" s="239">
        <f>IF(N273="sníž. přenesená",J273,0)</f>
        <v>0</v>
      </c>
      <c r="BI273" s="239">
        <f>IF(N273="nulová",J273,0)</f>
        <v>0</v>
      </c>
      <c r="BJ273" s="18" t="s">
        <v>88</v>
      </c>
      <c r="BK273" s="239">
        <f>ROUND(I273*H273,2)</f>
        <v>0</v>
      </c>
      <c r="BL273" s="18" t="s">
        <v>154</v>
      </c>
      <c r="BM273" s="238" t="s">
        <v>324</v>
      </c>
    </row>
    <row r="274" spans="1:47" s="2" customFormat="1" ht="12">
      <c r="A274" s="39"/>
      <c r="B274" s="40"/>
      <c r="C274" s="41"/>
      <c r="D274" s="240" t="s">
        <v>156</v>
      </c>
      <c r="E274" s="41"/>
      <c r="F274" s="241" t="s">
        <v>325</v>
      </c>
      <c r="G274" s="41"/>
      <c r="H274" s="41"/>
      <c r="I274" s="242"/>
      <c r="J274" s="41"/>
      <c r="K274" s="41"/>
      <c r="L274" s="45"/>
      <c r="M274" s="243"/>
      <c r="N274" s="244"/>
      <c r="O274" s="92"/>
      <c r="P274" s="92"/>
      <c r="Q274" s="92"/>
      <c r="R274" s="92"/>
      <c r="S274" s="92"/>
      <c r="T274" s="93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156</v>
      </c>
      <c r="AU274" s="18" t="s">
        <v>90</v>
      </c>
    </row>
    <row r="275" spans="1:47" s="2" customFormat="1" ht="12">
      <c r="A275" s="39"/>
      <c r="B275" s="40"/>
      <c r="C275" s="41"/>
      <c r="D275" s="245" t="s">
        <v>158</v>
      </c>
      <c r="E275" s="41"/>
      <c r="F275" s="246" t="s">
        <v>326</v>
      </c>
      <c r="G275" s="41"/>
      <c r="H275" s="41"/>
      <c r="I275" s="242"/>
      <c r="J275" s="41"/>
      <c r="K275" s="41"/>
      <c r="L275" s="45"/>
      <c r="M275" s="243"/>
      <c r="N275" s="244"/>
      <c r="O275" s="92"/>
      <c r="P275" s="92"/>
      <c r="Q275" s="92"/>
      <c r="R275" s="92"/>
      <c r="S275" s="92"/>
      <c r="T275" s="93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158</v>
      </c>
      <c r="AU275" s="18" t="s">
        <v>90</v>
      </c>
    </row>
    <row r="276" spans="1:51" s="13" customFormat="1" ht="12">
      <c r="A276" s="13"/>
      <c r="B276" s="247"/>
      <c r="C276" s="248"/>
      <c r="D276" s="240" t="s">
        <v>160</v>
      </c>
      <c r="E276" s="249" t="s">
        <v>1</v>
      </c>
      <c r="F276" s="250" t="s">
        <v>216</v>
      </c>
      <c r="G276" s="248"/>
      <c r="H276" s="249" t="s">
        <v>1</v>
      </c>
      <c r="I276" s="251"/>
      <c r="J276" s="248"/>
      <c r="K276" s="248"/>
      <c r="L276" s="252"/>
      <c r="M276" s="253"/>
      <c r="N276" s="254"/>
      <c r="O276" s="254"/>
      <c r="P276" s="254"/>
      <c r="Q276" s="254"/>
      <c r="R276" s="254"/>
      <c r="S276" s="254"/>
      <c r="T276" s="255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56" t="s">
        <v>160</v>
      </c>
      <c r="AU276" s="256" t="s">
        <v>90</v>
      </c>
      <c r="AV276" s="13" t="s">
        <v>88</v>
      </c>
      <c r="AW276" s="13" t="s">
        <v>37</v>
      </c>
      <c r="AX276" s="13" t="s">
        <v>81</v>
      </c>
      <c r="AY276" s="256" t="s">
        <v>147</v>
      </c>
    </row>
    <row r="277" spans="1:51" s="14" customFormat="1" ht="12">
      <c r="A277" s="14"/>
      <c r="B277" s="257"/>
      <c r="C277" s="258"/>
      <c r="D277" s="240" t="s">
        <v>160</v>
      </c>
      <c r="E277" s="259" t="s">
        <v>1</v>
      </c>
      <c r="F277" s="260" t="s">
        <v>327</v>
      </c>
      <c r="G277" s="258"/>
      <c r="H277" s="261">
        <v>1</v>
      </c>
      <c r="I277" s="262"/>
      <c r="J277" s="258"/>
      <c r="K277" s="258"/>
      <c r="L277" s="263"/>
      <c r="M277" s="264"/>
      <c r="N277" s="265"/>
      <c r="O277" s="265"/>
      <c r="P277" s="265"/>
      <c r="Q277" s="265"/>
      <c r="R277" s="265"/>
      <c r="S277" s="265"/>
      <c r="T277" s="266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67" t="s">
        <v>160</v>
      </c>
      <c r="AU277" s="267" t="s">
        <v>90</v>
      </c>
      <c r="AV277" s="14" t="s">
        <v>90</v>
      </c>
      <c r="AW277" s="14" t="s">
        <v>37</v>
      </c>
      <c r="AX277" s="14" t="s">
        <v>81</v>
      </c>
      <c r="AY277" s="267" t="s">
        <v>147</v>
      </c>
    </row>
    <row r="278" spans="1:51" s="14" customFormat="1" ht="12">
      <c r="A278" s="14"/>
      <c r="B278" s="257"/>
      <c r="C278" s="258"/>
      <c r="D278" s="240" t="s">
        <v>160</v>
      </c>
      <c r="E278" s="259" t="s">
        <v>1</v>
      </c>
      <c r="F278" s="260" t="s">
        <v>328</v>
      </c>
      <c r="G278" s="258"/>
      <c r="H278" s="261">
        <v>1</v>
      </c>
      <c r="I278" s="262"/>
      <c r="J278" s="258"/>
      <c r="K278" s="258"/>
      <c r="L278" s="263"/>
      <c r="M278" s="264"/>
      <c r="N278" s="265"/>
      <c r="O278" s="265"/>
      <c r="P278" s="265"/>
      <c r="Q278" s="265"/>
      <c r="R278" s="265"/>
      <c r="S278" s="265"/>
      <c r="T278" s="266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67" t="s">
        <v>160</v>
      </c>
      <c r="AU278" s="267" t="s">
        <v>90</v>
      </c>
      <c r="AV278" s="14" t="s">
        <v>90</v>
      </c>
      <c r="AW278" s="14" t="s">
        <v>37</v>
      </c>
      <c r="AX278" s="14" t="s">
        <v>81</v>
      </c>
      <c r="AY278" s="267" t="s">
        <v>147</v>
      </c>
    </row>
    <row r="279" spans="1:51" s="15" customFormat="1" ht="12">
      <c r="A279" s="15"/>
      <c r="B279" s="268"/>
      <c r="C279" s="269"/>
      <c r="D279" s="240" t="s">
        <v>160</v>
      </c>
      <c r="E279" s="270" t="s">
        <v>1</v>
      </c>
      <c r="F279" s="271" t="s">
        <v>164</v>
      </c>
      <c r="G279" s="269"/>
      <c r="H279" s="272">
        <v>2</v>
      </c>
      <c r="I279" s="273"/>
      <c r="J279" s="269"/>
      <c r="K279" s="269"/>
      <c r="L279" s="274"/>
      <c r="M279" s="275"/>
      <c r="N279" s="276"/>
      <c r="O279" s="276"/>
      <c r="P279" s="276"/>
      <c r="Q279" s="276"/>
      <c r="R279" s="276"/>
      <c r="S279" s="276"/>
      <c r="T279" s="277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78" t="s">
        <v>160</v>
      </c>
      <c r="AU279" s="278" t="s">
        <v>90</v>
      </c>
      <c r="AV279" s="15" t="s">
        <v>154</v>
      </c>
      <c r="AW279" s="15" t="s">
        <v>37</v>
      </c>
      <c r="AX279" s="15" t="s">
        <v>88</v>
      </c>
      <c r="AY279" s="278" t="s">
        <v>147</v>
      </c>
    </row>
    <row r="280" spans="1:65" s="2" customFormat="1" ht="16.5" customHeight="1">
      <c r="A280" s="39"/>
      <c r="B280" s="40"/>
      <c r="C280" s="290" t="s">
        <v>329</v>
      </c>
      <c r="D280" s="290" t="s">
        <v>228</v>
      </c>
      <c r="E280" s="291" t="s">
        <v>330</v>
      </c>
      <c r="F280" s="292" t="s">
        <v>331</v>
      </c>
      <c r="G280" s="293" t="s">
        <v>268</v>
      </c>
      <c r="H280" s="294">
        <v>2</v>
      </c>
      <c r="I280" s="295"/>
      <c r="J280" s="296">
        <f>ROUND(I280*H280,2)</f>
        <v>0</v>
      </c>
      <c r="K280" s="292" t="s">
        <v>1</v>
      </c>
      <c r="L280" s="297"/>
      <c r="M280" s="298" t="s">
        <v>1</v>
      </c>
      <c r="N280" s="299" t="s">
        <v>46</v>
      </c>
      <c r="O280" s="92"/>
      <c r="P280" s="236">
        <f>O280*H280</f>
        <v>0</v>
      </c>
      <c r="Q280" s="236">
        <v>0</v>
      </c>
      <c r="R280" s="236">
        <f>Q280*H280</f>
        <v>0</v>
      </c>
      <c r="S280" s="236">
        <v>0</v>
      </c>
      <c r="T280" s="237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8" t="s">
        <v>202</v>
      </c>
      <c r="AT280" s="238" t="s">
        <v>228</v>
      </c>
      <c r="AU280" s="238" t="s">
        <v>90</v>
      </c>
      <c r="AY280" s="18" t="s">
        <v>147</v>
      </c>
      <c r="BE280" s="239">
        <f>IF(N280="základní",J280,0)</f>
        <v>0</v>
      </c>
      <c r="BF280" s="239">
        <f>IF(N280="snížená",J280,0)</f>
        <v>0</v>
      </c>
      <c r="BG280" s="239">
        <f>IF(N280="zákl. přenesená",J280,0)</f>
        <v>0</v>
      </c>
      <c r="BH280" s="239">
        <f>IF(N280="sníž. přenesená",J280,0)</f>
        <v>0</v>
      </c>
      <c r="BI280" s="239">
        <f>IF(N280="nulová",J280,0)</f>
        <v>0</v>
      </c>
      <c r="BJ280" s="18" t="s">
        <v>88</v>
      </c>
      <c r="BK280" s="239">
        <f>ROUND(I280*H280,2)</f>
        <v>0</v>
      </c>
      <c r="BL280" s="18" t="s">
        <v>154</v>
      </c>
      <c r="BM280" s="238" t="s">
        <v>332</v>
      </c>
    </row>
    <row r="281" spans="1:47" s="2" customFormat="1" ht="12">
      <c r="A281" s="39"/>
      <c r="B281" s="40"/>
      <c r="C281" s="41"/>
      <c r="D281" s="240" t="s">
        <v>156</v>
      </c>
      <c r="E281" s="41"/>
      <c r="F281" s="241" t="s">
        <v>333</v>
      </c>
      <c r="G281" s="41"/>
      <c r="H281" s="41"/>
      <c r="I281" s="242"/>
      <c r="J281" s="41"/>
      <c r="K281" s="41"/>
      <c r="L281" s="45"/>
      <c r="M281" s="243"/>
      <c r="N281" s="244"/>
      <c r="O281" s="92"/>
      <c r="P281" s="92"/>
      <c r="Q281" s="92"/>
      <c r="R281" s="92"/>
      <c r="S281" s="92"/>
      <c r="T281" s="93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156</v>
      </c>
      <c r="AU281" s="18" t="s">
        <v>90</v>
      </c>
    </row>
    <row r="282" spans="1:63" s="12" customFormat="1" ht="22.8" customHeight="1">
      <c r="A282" s="12"/>
      <c r="B282" s="211"/>
      <c r="C282" s="212"/>
      <c r="D282" s="213" t="s">
        <v>80</v>
      </c>
      <c r="E282" s="225" t="s">
        <v>209</v>
      </c>
      <c r="F282" s="225" t="s">
        <v>334</v>
      </c>
      <c r="G282" s="212"/>
      <c r="H282" s="212"/>
      <c r="I282" s="215"/>
      <c r="J282" s="226">
        <f>BK282</f>
        <v>0</v>
      </c>
      <c r="K282" s="212"/>
      <c r="L282" s="217"/>
      <c r="M282" s="218"/>
      <c r="N282" s="219"/>
      <c r="O282" s="219"/>
      <c r="P282" s="220">
        <f>SUM(P283:P305)</f>
        <v>0</v>
      </c>
      <c r="Q282" s="219"/>
      <c r="R282" s="220">
        <f>SUM(R283:R305)</f>
        <v>0.127591</v>
      </c>
      <c r="S282" s="219"/>
      <c r="T282" s="221">
        <f>SUM(T283:T305)</f>
        <v>1.5097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22" t="s">
        <v>88</v>
      </c>
      <c r="AT282" s="223" t="s">
        <v>80</v>
      </c>
      <c r="AU282" s="223" t="s">
        <v>88</v>
      </c>
      <c r="AY282" s="222" t="s">
        <v>147</v>
      </c>
      <c r="BK282" s="224">
        <f>SUM(BK283:BK305)</f>
        <v>0</v>
      </c>
    </row>
    <row r="283" spans="1:65" s="2" customFormat="1" ht="16.5" customHeight="1">
      <c r="A283" s="39"/>
      <c r="B283" s="40"/>
      <c r="C283" s="227" t="s">
        <v>335</v>
      </c>
      <c r="D283" s="227" t="s">
        <v>149</v>
      </c>
      <c r="E283" s="228" t="s">
        <v>336</v>
      </c>
      <c r="F283" s="229" t="s">
        <v>337</v>
      </c>
      <c r="G283" s="230" t="s">
        <v>212</v>
      </c>
      <c r="H283" s="231">
        <v>54.95</v>
      </c>
      <c r="I283" s="232"/>
      <c r="J283" s="233">
        <f>ROUND(I283*H283,2)</f>
        <v>0</v>
      </c>
      <c r="K283" s="229" t="s">
        <v>153</v>
      </c>
      <c r="L283" s="45"/>
      <c r="M283" s="234" t="s">
        <v>1</v>
      </c>
      <c r="N283" s="235" t="s">
        <v>46</v>
      </c>
      <c r="O283" s="92"/>
      <c r="P283" s="236">
        <f>O283*H283</f>
        <v>0</v>
      </c>
      <c r="Q283" s="236">
        <v>0.00113</v>
      </c>
      <c r="R283" s="236">
        <f>Q283*H283</f>
        <v>0.062093499999999996</v>
      </c>
      <c r="S283" s="236">
        <v>0.011</v>
      </c>
      <c r="T283" s="237">
        <f>S283*H283</f>
        <v>0.60445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8" t="s">
        <v>154</v>
      </c>
      <c r="AT283" s="238" t="s">
        <v>149</v>
      </c>
      <c r="AU283" s="238" t="s">
        <v>90</v>
      </c>
      <c r="AY283" s="18" t="s">
        <v>147</v>
      </c>
      <c r="BE283" s="239">
        <f>IF(N283="základní",J283,0)</f>
        <v>0</v>
      </c>
      <c r="BF283" s="239">
        <f>IF(N283="snížená",J283,0)</f>
        <v>0</v>
      </c>
      <c r="BG283" s="239">
        <f>IF(N283="zákl. přenesená",J283,0)</f>
        <v>0</v>
      </c>
      <c r="BH283" s="239">
        <f>IF(N283="sníž. přenesená",J283,0)</f>
        <v>0</v>
      </c>
      <c r="BI283" s="239">
        <f>IF(N283="nulová",J283,0)</f>
        <v>0</v>
      </c>
      <c r="BJ283" s="18" t="s">
        <v>88</v>
      </c>
      <c r="BK283" s="239">
        <f>ROUND(I283*H283,2)</f>
        <v>0</v>
      </c>
      <c r="BL283" s="18" t="s">
        <v>154</v>
      </c>
      <c r="BM283" s="238" t="s">
        <v>338</v>
      </c>
    </row>
    <row r="284" spans="1:47" s="2" customFormat="1" ht="12">
      <c r="A284" s="39"/>
      <c r="B284" s="40"/>
      <c r="C284" s="41"/>
      <c r="D284" s="240" t="s">
        <v>156</v>
      </c>
      <c r="E284" s="41"/>
      <c r="F284" s="241" t="s">
        <v>339</v>
      </c>
      <c r="G284" s="41"/>
      <c r="H284" s="41"/>
      <c r="I284" s="242"/>
      <c r="J284" s="41"/>
      <c r="K284" s="41"/>
      <c r="L284" s="45"/>
      <c r="M284" s="243"/>
      <c r="N284" s="244"/>
      <c r="O284" s="92"/>
      <c r="P284" s="92"/>
      <c r="Q284" s="92"/>
      <c r="R284" s="92"/>
      <c r="S284" s="92"/>
      <c r="T284" s="93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156</v>
      </c>
      <c r="AU284" s="18" t="s">
        <v>90</v>
      </c>
    </row>
    <row r="285" spans="1:47" s="2" customFormat="1" ht="12">
      <c r="A285" s="39"/>
      <c r="B285" s="40"/>
      <c r="C285" s="41"/>
      <c r="D285" s="245" t="s">
        <v>158</v>
      </c>
      <c r="E285" s="41"/>
      <c r="F285" s="246" t="s">
        <v>340</v>
      </c>
      <c r="G285" s="41"/>
      <c r="H285" s="41"/>
      <c r="I285" s="242"/>
      <c r="J285" s="41"/>
      <c r="K285" s="41"/>
      <c r="L285" s="45"/>
      <c r="M285" s="243"/>
      <c r="N285" s="244"/>
      <c r="O285" s="92"/>
      <c r="P285" s="92"/>
      <c r="Q285" s="92"/>
      <c r="R285" s="92"/>
      <c r="S285" s="92"/>
      <c r="T285" s="93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158</v>
      </c>
      <c r="AU285" s="18" t="s">
        <v>90</v>
      </c>
    </row>
    <row r="286" spans="1:47" s="2" customFormat="1" ht="12">
      <c r="A286" s="39"/>
      <c r="B286" s="40"/>
      <c r="C286" s="41"/>
      <c r="D286" s="240" t="s">
        <v>270</v>
      </c>
      <c r="E286" s="41"/>
      <c r="F286" s="300" t="s">
        <v>341</v>
      </c>
      <c r="G286" s="41"/>
      <c r="H286" s="41"/>
      <c r="I286" s="242"/>
      <c r="J286" s="41"/>
      <c r="K286" s="41"/>
      <c r="L286" s="45"/>
      <c r="M286" s="243"/>
      <c r="N286" s="244"/>
      <c r="O286" s="92"/>
      <c r="P286" s="92"/>
      <c r="Q286" s="92"/>
      <c r="R286" s="92"/>
      <c r="S286" s="92"/>
      <c r="T286" s="93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270</v>
      </c>
      <c r="AU286" s="18" t="s">
        <v>90</v>
      </c>
    </row>
    <row r="287" spans="1:51" s="13" customFormat="1" ht="12">
      <c r="A287" s="13"/>
      <c r="B287" s="247"/>
      <c r="C287" s="248"/>
      <c r="D287" s="240" t="s">
        <v>160</v>
      </c>
      <c r="E287" s="249" t="s">
        <v>1</v>
      </c>
      <c r="F287" s="250" t="s">
        <v>222</v>
      </c>
      <c r="G287" s="248"/>
      <c r="H287" s="249" t="s">
        <v>1</v>
      </c>
      <c r="I287" s="251"/>
      <c r="J287" s="248"/>
      <c r="K287" s="248"/>
      <c r="L287" s="252"/>
      <c r="M287" s="253"/>
      <c r="N287" s="254"/>
      <c r="O287" s="254"/>
      <c r="P287" s="254"/>
      <c r="Q287" s="254"/>
      <c r="R287" s="254"/>
      <c r="S287" s="254"/>
      <c r="T287" s="255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56" t="s">
        <v>160</v>
      </c>
      <c r="AU287" s="256" t="s">
        <v>90</v>
      </c>
      <c r="AV287" s="13" t="s">
        <v>88</v>
      </c>
      <c r="AW287" s="13" t="s">
        <v>37</v>
      </c>
      <c r="AX287" s="13" t="s">
        <v>81</v>
      </c>
      <c r="AY287" s="256" t="s">
        <v>147</v>
      </c>
    </row>
    <row r="288" spans="1:51" s="14" customFormat="1" ht="12">
      <c r="A288" s="14"/>
      <c r="B288" s="257"/>
      <c r="C288" s="258"/>
      <c r="D288" s="240" t="s">
        <v>160</v>
      </c>
      <c r="E288" s="259" t="s">
        <v>1</v>
      </c>
      <c r="F288" s="260" t="s">
        <v>342</v>
      </c>
      <c r="G288" s="258"/>
      <c r="H288" s="261">
        <v>13.5</v>
      </c>
      <c r="I288" s="262"/>
      <c r="J288" s="258"/>
      <c r="K288" s="258"/>
      <c r="L288" s="263"/>
      <c r="M288" s="264"/>
      <c r="N288" s="265"/>
      <c r="O288" s="265"/>
      <c r="P288" s="265"/>
      <c r="Q288" s="265"/>
      <c r="R288" s="265"/>
      <c r="S288" s="265"/>
      <c r="T288" s="266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67" t="s">
        <v>160</v>
      </c>
      <c r="AU288" s="267" t="s">
        <v>90</v>
      </c>
      <c r="AV288" s="14" t="s">
        <v>90</v>
      </c>
      <c r="AW288" s="14" t="s">
        <v>37</v>
      </c>
      <c r="AX288" s="14" t="s">
        <v>81</v>
      </c>
      <c r="AY288" s="267" t="s">
        <v>147</v>
      </c>
    </row>
    <row r="289" spans="1:51" s="14" customFormat="1" ht="12">
      <c r="A289" s="14"/>
      <c r="B289" s="257"/>
      <c r="C289" s="258"/>
      <c r="D289" s="240" t="s">
        <v>160</v>
      </c>
      <c r="E289" s="259" t="s">
        <v>1</v>
      </c>
      <c r="F289" s="260" t="s">
        <v>343</v>
      </c>
      <c r="G289" s="258"/>
      <c r="H289" s="261">
        <v>8.85</v>
      </c>
      <c r="I289" s="262"/>
      <c r="J289" s="258"/>
      <c r="K289" s="258"/>
      <c r="L289" s="263"/>
      <c r="M289" s="264"/>
      <c r="N289" s="265"/>
      <c r="O289" s="265"/>
      <c r="P289" s="265"/>
      <c r="Q289" s="265"/>
      <c r="R289" s="265"/>
      <c r="S289" s="265"/>
      <c r="T289" s="266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67" t="s">
        <v>160</v>
      </c>
      <c r="AU289" s="267" t="s">
        <v>90</v>
      </c>
      <c r="AV289" s="14" t="s">
        <v>90</v>
      </c>
      <c r="AW289" s="14" t="s">
        <v>37</v>
      </c>
      <c r="AX289" s="14" t="s">
        <v>81</v>
      </c>
      <c r="AY289" s="267" t="s">
        <v>147</v>
      </c>
    </row>
    <row r="290" spans="1:51" s="14" customFormat="1" ht="12">
      <c r="A290" s="14"/>
      <c r="B290" s="257"/>
      <c r="C290" s="258"/>
      <c r="D290" s="240" t="s">
        <v>160</v>
      </c>
      <c r="E290" s="259" t="s">
        <v>1</v>
      </c>
      <c r="F290" s="260" t="s">
        <v>344</v>
      </c>
      <c r="G290" s="258"/>
      <c r="H290" s="261">
        <v>19</v>
      </c>
      <c r="I290" s="262"/>
      <c r="J290" s="258"/>
      <c r="K290" s="258"/>
      <c r="L290" s="263"/>
      <c r="M290" s="264"/>
      <c r="N290" s="265"/>
      <c r="O290" s="265"/>
      <c r="P290" s="265"/>
      <c r="Q290" s="265"/>
      <c r="R290" s="265"/>
      <c r="S290" s="265"/>
      <c r="T290" s="266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67" t="s">
        <v>160</v>
      </c>
      <c r="AU290" s="267" t="s">
        <v>90</v>
      </c>
      <c r="AV290" s="14" t="s">
        <v>90</v>
      </c>
      <c r="AW290" s="14" t="s">
        <v>37</v>
      </c>
      <c r="AX290" s="14" t="s">
        <v>81</v>
      </c>
      <c r="AY290" s="267" t="s">
        <v>147</v>
      </c>
    </row>
    <row r="291" spans="1:51" s="14" customFormat="1" ht="12">
      <c r="A291" s="14"/>
      <c r="B291" s="257"/>
      <c r="C291" s="258"/>
      <c r="D291" s="240" t="s">
        <v>160</v>
      </c>
      <c r="E291" s="259" t="s">
        <v>1</v>
      </c>
      <c r="F291" s="260" t="s">
        <v>345</v>
      </c>
      <c r="G291" s="258"/>
      <c r="H291" s="261">
        <v>13.6</v>
      </c>
      <c r="I291" s="262"/>
      <c r="J291" s="258"/>
      <c r="K291" s="258"/>
      <c r="L291" s="263"/>
      <c r="M291" s="264"/>
      <c r="N291" s="265"/>
      <c r="O291" s="265"/>
      <c r="P291" s="265"/>
      <c r="Q291" s="265"/>
      <c r="R291" s="265"/>
      <c r="S291" s="265"/>
      <c r="T291" s="266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67" t="s">
        <v>160</v>
      </c>
      <c r="AU291" s="267" t="s">
        <v>90</v>
      </c>
      <c r="AV291" s="14" t="s">
        <v>90</v>
      </c>
      <c r="AW291" s="14" t="s">
        <v>37</v>
      </c>
      <c r="AX291" s="14" t="s">
        <v>81</v>
      </c>
      <c r="AY291" s="267" t="s">
        <v>147</v>
      </c>
    </row>
    <row r="292" spans="1:51" s="15" customFormat="1" ht="12">
      <c r="A292" s="15"/>
      <c r="B292" s="268"/>
      <c r="C292" s="269"/>
      <c r="D292" s="240" t="s">
        <v>160</v>
      </c>
      <c r="E292" s="270" t="s">
        <v>1</v>
      </c>
      <c r="F292" s="271" t="s">
        <v>164</v>
      </c>
      <c r="G292" s="269"/>
      <c r="H292" s="272">
        <v>54.95</v>
      </c>
      <c r="I292" s="273"/>
      <c r="J292" s="269"/>
      <c r="K292" s="269"/>
      <c r="L292" s="274"/>
      <c r="M292" s="275"/>
      <c r="N292" s="276"/>
      <c r="O292" s="276"/>
      <c r="P292" s="276"/>
      <c r="Q292" s="276"/>
      <c r="R292" s="276"/>
      <c r="S292" s="276"/>
      <c r="T292" s="277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78" t="s">
        <v>160</v>
      </c>
      <c r="AU292" s="278" t="s">
        <v>90</v>
      </c>
      <c r="AV292" s="15" t="s">
        <v>154</v>
      </c>
      <c r="AW292" s="15" t="s">
        <v>37</v>
      </c>
      <c r="AX292" s="15" t="s">
        <v>88</v>
      </c>
      <c r="AY292" s="278" t="s">
        <v>147</v>
      </c>
    </row>
    <row r="293" spans="1:65" s="2" customFormat="1" ht="16.5" customHeight="1">
      <c r="A293" s="39"/>
      <c r="B293" s="40"/>
      <c r="C293" s="227" t="s">
        <v>346</v>
      </c>
      <c r="D293" s="227" t="s">
        <v>149</v>
      </c>
      <c r="E293" s="228" t="s">
        <v>347</v>
      </c>
      <c r="F293" s="229" t="s">
        <v>348</v>
      </c>
      <c r="G293" s="230" t="s">
        <v>212</v>
      </c>
      <c r="H293" s="231">
        <v>53.25</v>
      </c>
      <c r="I293" s="232"/>
      <c r="J293" s="233">
        <f>ROUND(I293*H293,2)</f>
        <v>0</v>
      </c>
      <c r="K293" s="229" t="s">
        <v>153</v>
      </c>
      <c r="L293" s="45"/>
      <c r="M293" s="234" t="s">
        <v>1</v>
      </c>
      <c r="N293" s="235" t="s">
        <v>46</v>
      </c>
      <c r="O293" s="92"/>
      <c r="P293" s="236">
        <f>O293*H293</f>
        <v>0</v>
      </c>
      <c r="Q293" s="236">
        <v>0.00123</v>
      </c>
      <c r="R293" s="236">
        <f>Q293*H293</f>
        <v>0.0654975</v>
      </c>
      <c r="S293" s="236">
        <v>0.017</v>
      </c>
      <c r="T293" s="237">
        <f>S293*H293</f>
        <v>0.9052500000000001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8" t="s">
        <v>154</v>
      </c>
      <c r="AT293" s="238" t="s">
        <v>149</v>
      </c>
      <c r="AU293" s="238" t="s">
        <v>90</v>
      </c>
      <c r="AY293" s="18" t="s">
        <v>147</v>
      </c>
      <c r="BE293" s="239">
        <f>IF(N293="základní",J293,0)</f>
        <v>0</v>
      </c>
      <c r="BF293" s="239">
        <f>IF(N293="snížená",J293,0)</f>
        <v>0</v>
      </c>
      <c r="BG293" s="239">
        <f>IF(N293="zákl. přenesená",J293,0)</f>
        <v>0</v>
      </c>
      <c r="BH293" s="239">
        <f>IF(N293="sníž. přenesená",J293,0)</f>
        <v>0</v>
      </c>
      <c r="BI293" s="239">
        <f>IF(N293="nulová",J293,0)</f>
        <v>0</v>
      </c>
      <c r="BJ293" s="18" t="s">
        <v>88</v>
      </c>
      <c r="BK293" s="239">
        <f>ROUND(I293*H293,2)</f>
        <v>0</v>
      </c>
      <c r="BL293" s="18" t="s">
        <v>154</v>
      </c>
      <c r="BM293" s="238" t="s">
        <v>349</v>
      </c>
    </row>
    <row r="294" spans="1:47" s="2" customFormat="1" ht="12">
      <c r="A294" s="39"/>
      <c r="B294" s="40"/>
      <c r="C294" s="41"/>
      <c r="D294" s="240" t="s">
        <v>156</v>
      </c>
      <c r="E294" s="41"/>
      <c r="F294" s="241" t="s">
        <v>350</v>
      </c>
      <c r="G294" s="41"/>
      <c r="H294" s="41"/>
      <c r="I294" s="242"/>
      <c r="J294" s="41"/>
      <c r="K294" s="41"/>
      <c r="L294" s="45"/>
      <c r="M294" s="243"/>
      <c r="N294" s="244"/>
      <c r="O294" s="92"/>
      <c r="P294" s="92"/>
      <c r="Q294" s="92"/>
      <c r="R294" s="92"/>
      <c r="S294" s="92"/>
      <c r="T294" s="93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156</v>
      </c>
      <c r="AU294" s="18" t="s">
        <v>90</v>
      </c>
    </row>
    <row r="295" spans="1:47" s="2" customFormat="1" ht="12">
      <c r="A295" s="39"/>
      <c r="B295" s="40"/>
      <c r="C295" s="41"/>
      <c r="D295" s="245" t="s">
        <v>158</v>
      </c>
      <c r="E295" s="41"/>
      <c r="F295" s="246" t="s">
        <v>351</v>
      </c>
      <c r="G295" s="41"/>
      <c r="H295" s="41"/>
      <c r="I295" s="242"/>
      <c r="J295" s="41"/>
      <c r="K295" s="41"/>
      <c r="L295" s="45"/>
      <c r="M295" s="243"/>
      <c r="N295" s="244"/>
      <c r="O295" s="92"/>
      <c r="P295" s="92"/>
      <c r="Q295" s="92"/>
      <c r="R295" s="92"/>
      <c r="S295" s="92"/>
      <c r="T295" s="93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158</v>
      </c>
      <c r="AU295" s="18" t="s">
        <v>90</v>
      </c>
    </row>
    <row r="296" spans="1:47" s="2" customFormat="1" ht="12">
      <c r="A296" s="39"/>
      <c r="B296" s="40"/>
      <c r="C296" s="41"/>
      <c r="D296" s="240" t="s">
        <v>270</v>
      </c>
      <c r="E296" s="41"/>
      <c r="F296" s="300" t="s">
        <v>341</v>
      </c>
      <c r="G296" s="41"/>
      <c r="H296" s="41"/>
      <c r="I296" s="242"/>
      <c r="J296" s="41"/>
      <c r="K296" s="41"/>
      <c r="L296" s="45"/>
      <c r="M296" s="243"/>
      <c r="N296" s="244"/>
      <c r="O296" s="92"/>
      <c r="P296" s="92"/>
      <c r="Q296" s="92"/>
      <c r="R296" s="92"/>
      <c r="S296" s="92"/>
      <c r="T296" s="93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270</v>
      </c>
      <c r="AU296" s="18" t="s">
        <v>90</v>
      </c>
    </row>
    <row r="297" spans="1:51" s="13" customFormat="1" ht="12">
      <c r="A297" s="13"/>
      <c r="B297" s="247"/>
      <c r="C297" s="248"/>
      <c r="D297" s="240" t="s">
        <v>160</v>
      </c>
      <c r="E297" s="249" t="s">
        <v>1</v>
      </c>
      <c r="F297" s="250" t="s">
        <v>216</v>
      </c>
      <c r="G297" s="248"/>
      <c r="H297" s="249" t="s">
        <v>1</v>
      </c>
      <c r="I297" s="251"/>
      <c r="J297" s="248"/>
      <c r="K297" s="248"/>
      <c r="L297" s="252"/>
      <c r="M297" s="253"/>
      <c r="N297" s="254"/>
      <c r="O297" s="254"/>
      <c r="P297" s="254"/>
      <c r="Q297" s="254"/>
      <c r="R297" s="254"/>
      <c r="S297" s="254"/>
      <c r="T297" s="255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56" t="s">
        <v>160</v>
      </c>
      <c r="AU297" s="256" t="s">
        <v>90</v>
      </c>
      <c r="AV297" s="13" t="s">
        <v>88</v>
      </c>
      <c r="AW297" s="13" t="s">
        <v>37</v>
      </c>
      <c r="AX297" s="13" t="s">
        <v>81</v>
      </c>
      <c r="AY297" s="256" t="s">
        <v>147</v>
      </c>
    </row>
    <row r="298" spans="1:51" s="14" customFormat="1" ht="12">
      <c r="A298" s="14"/>
      <c r="B298" s="257"/>
      <c r="C298" s="258"/>
      <c r="D298" s="240" t="s">
        <v>160</v>
      </c>
      <c r="E298" s="259" t="s">
        <v>1</v>
      </c>
      <c r="F298" s="260" t="s">
        <v>352</v>
      </c>
      <c r="G298" s="258"/>
      <c r="H298" s="261">
        <v>18.4</v>
      </c>
      <c r="I298" s="262"/>
      <c r="J298" s="258"/>
      <c r="K298" s="258"/>
      <c r="L298" s="263"/>
      <c r="M298" s="264"/>
      <c r="N298" s="265"/>
      <c r="O298" s="265"/>
      <c r="P298" s="265"/>
      <c r="Q298" s="265"/>
      <c r="R298" s="265"/>
      <c r="S298" s="265"/>
      <c r="T298" s="266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67" t="s">
        <v>160</v>
      </c>
      <c r="AU298" s="267" t="s">
        <v>90</v>
      </c>
      <c r="AV298" s="14" t="s">
        <v>90</v>
      </c>
      <c r="AW298" s="14" t="s">
        <v>37</v>
      </c>
      <c r="AX298" s="14" t="s">
        <v>81</v>
      </c>
      <c r="AY298" s="267" t="s">
        <v>147</v>
      </c>
    </row>
    <row r="299" spans="1:51" s="14" customFormat="1" ht="12">
      <c r="A299" s="14"/>
      <c r="B299" s="257"/>
      <c r="C299" s="258"/>
      <c r="D299" s="240" t="s">
        <v>160</v>
      </c>
      <c r="E299" s="259" t="s">
        <v>1</v>
      </c>
      <c r="F299" s="260" t="s">
        <v>353</v>
      </c>
      <c r="G299" s="258"/>
      <c r="H299" s="261">
        <v>16.35</v>
      </c>
      <c r="I299" s="262"/>
      <c r="J299" s="258"/>
      <c r="K299" s="258"/>
      <c r="L299" s="263"/>
      <c r="M299" s="264"/>
      <c r="N299" s="265"/>
      <c r="O299" s="265"/>
      <c r="P299" s="265"/>
      <c r="Q299" s="265"/>
      <c r="R299" s="265"/>
      <c r="S299" s="265"/>
      <c r="T299" s="266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67" t="s">
        <v>160</v>
      </c>
      <c r="AU299" s="267" t="s">
        <v>90</v>
      </c>
      <c r="AV299" s="14" t="s">
        <v>90</v>
      </c>
      <c r="AW299" s="14" t="s">
        <v>37</v>
      </c>
      <c r="AX299" s="14" t="s">
        <v>81</v>
      </c>
      <c r="AY299" s="267" t="s">
        <v>147</v>
      </c>
    </row>
    <row r="300" spans="1:51" s="14" customFormat="1" ht="12">
      <c r="A300" s="14"/>
      <c r="B300" s="257"/>
      <c r="C300" s="258"/>
      <c r="D300" s="240" t="s">
        <v>160</v>
      </c>
      <c r="E300" s="259" t="s">
        <v>1</v>
      </c>
      <c r="F300" s="260" t="s">
        <v>354</v>
      </c>
      <c r="G300" s="258"/>
      <c r="H300" s="261">
        <v>11.35</v>
      </c>
      <c r="I300" s="262"/>
      <c r="J300" s="258"/>
      <c r="K300" s="258"/>
      <c r="L300" s="263"/>
      <c r="M300" s="264"/>
      <c r="N300" s="265"/>
      <c r="O300" s="265"/>
      <c r="P300" s="265"/>
      <c r="Q300" s="265"/>
      <c r="R300" s="265"/>
      <c r="S300" s="265"/>
      <c r="T300" s="266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67" t="s">
        <v>160</v>
      </c>
      <c r="AU300" s="267" t="s">
        <v>90</v>
      </c>
      <c r="AV300" s="14" t="s">
        <v>90</v>
      </c>
      <c r="AW300" s="14" t="s">
        <v>37</v>
      </c>
      <c r="AX300" s="14" t="s">
        <v>81</v>
      </c>
      <c r="AY300" s="267" t="s">
        <v>147</v>
      </c>
    </row>
    <row r="301" spans="1:51" s="14" customFormat="1" ht="12">
      <c r="A301" s="14"/>
      <c r="B301" s="257"/>
      <c r="C301" s="258"/>
      <c r="D301" s="240" t="s">
        <v>160</v>
      </c>
      <c r="E301" s="259" t="s">
        <v>1</v>
      </c>
      <c r="F301" s="260" t="s">
        <v>355</v>
      </c>
      <c r="G301" s="258"/>
      <c r="H301" s="261">
        <v>7.15</v>
      </c>
      <c r="I301" s="262"/>
      <c r="J301" s="258"/>
      <c r="K301" s="258"/>
      <c r="L301" s="263"/>
      <c r="M301" s="264"/>
      <c r="N301" s="265"/>
      <c r="O301" s="265"/>
      <c r="P301" s="265"/>
      <c r="Q301" s="265"/>
      <c r="R301" s="265"/>
      <c r="S301" s="265"/>
      <c r="T301" s="266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67" t="s">
        <v>160</v>
      </c>
      <c r="AU301" s="267" t="s">
        <v>90</v>
      </c>
      <c r="AV301" s="14" t="s">
        <v>90</v>
      </c>
      <c r="AW301" s="14" t="s">
        <v>37</v>
      </c>
      <c r="AX301" s="14" t="s">
        <v>81</v>
      </c>
      <c r="AY301" s="267" t="s">
        <v>147</v>
      </c>
    </row>
    <row r="302" spans="1:51" s="15" customFormat="1" ht="12">
      <c r="A302" s="15"/>
      <c r="B302" s="268"/>
      <c r="C302" s="269"/>
      <c r="D302" s="240" t="s">
        <v>160</v>
      </c>
      <c r="E302" s="270" t="s">
        <v>1</v>
      </c>
      <c r="F302" s="271" t="s">
        <v>164</v>
      </c>
      <c r="G302" s="269"/>
      <c r="H302" s="272">
        <v>53.25</v>
      </c>
      <c r="I302" s="273"/>
      <c r="J302" s="269"/>
      <c r="K302" s="269"/>
      <c r="L302" s="274"/>
      <c r="M302" s="275"/>
      <c r="N302" s="276"/>
      <c r="O302" s="276"/>
      <c r="P302" s="276"/>
      <c r="Q302" s="276"/>
      <c r="R302" s="276"/>
      <c r="S302" s="276"/>
      <c r="T302" s="277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278" t="s">
        <v>160</v>
      </c>
      <c r="AU302" s="278" t="s">
        <v>90</v>
      </c>
      <c r="AV302" s="15" t="s">
        <v>154</v>
      </c>
      <c r="AW302" s="15" t="s">
        <v>37</v>
      </c>
      <c r="AX302" s="15" t="s">
        <v>88</v>
      </c>
      <c r="AY302" s="278" t="s">
        <v>147</v>
      </c>
    </row>
    <row r="303" spans="1:65" s="2" customFormat="1" ht="16.5" customHeight="1">
      <c r="A303" s="39"/>
      <c r="B303" s="40"/>
      <c r="C303" s="227" t="s">
        <v>356</v>
      </c>
      <c r="D303" s="227" t="s">
        <v>149</v>
      </c>
      <c r="E303" s="228" t="s">
        <v>357</v>
      </c>
      <c r="F303" s="229" t="s">
        <v>358</v>
      </c>
      <c r="G303" s="230" t="s">
        <v>212</v>
      </c>
      <c r="H303" s="231">
        <v>54.95</v>
      </c>
      <c r="I303" s="232"/>
      <c r="J303" s="233">
        <f>ROUND(I303*H303,2)</f>
        <v>0</v>
      </c>
      <c r="K303" s="229" t="s">
        <v>153</v>
      </c>
      <c r="L303" s="45"/>
      <c r="M303" s="234" t="s">
        <v>1</v>
      </c>
      <c r="N303" s="235" t="s">
        <v>46</v>
      </c>
      <c r="O303" s="92"/>
      <c r="P303" s="236">
        <f>O303*H303</f>
        <v>0</v>
      </c>
      <c r="Q303" s="236">
        <v>0</v>
      </c>
      <c r="R303" s="236">
        <f>Q303*H303</f>
        <v>0</v>
      </c>
      <c r="S303" s="236">
        <v>0</v>
      </c>
      <c r="T303" s="237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38" t="s">
        <v>154</v>
      </c>
      <c r="AT303" s="238" t="s">
        <v>149</v>
      </c>
      <c r="AU303" s="238" t="s">
        <v>90</v>
      </c>
      <c r="AY303" s="18" t="s">
        <v>147</v>
      </c>
      <c r="BE303" s="239">
        <f>IF(N303="základní",J303,0)</f>
        <v>0</v>
      </c>
      <c r="BF303" s="239">
        <f>IF(N303="snížená",J303,0)</f>
        <v>0</v>
      </c>
      <c r="BG303" s="239">
        <f>IF(N303="zákl. přenesená",J303,0)</f>
        <v>0</v>
      </c>
      <c r="BH303" s="239">
        <f>IF(N303="sníž. přenesená",J303,0)</f>
        <v>0</v>
      </c>
      <c r="BI303" s="239">
        <f>IF(N303="nulová",J303,0)</f>
        <v>0</v>
      </c>
      <c r="BJ303" s="18" t="s">
        <v>88</v>
      </c>
      <c r="BK303" s="239">
        <f>ROUND(I303*H303,2)</f>
        <v>0</v>
      </c>
      <c r="BL303" s="18" t="s">
        <v>154</v>
      </c>
      <c r="BM303" s="238" t="s">
        <v>359</v>
      </c>
    </row>
    <row r="304" spans="1:47" s="2" customFormat="1" ht="12">
      <c r="A304" s="39"/>
      <c r="B304" s="40"/>
      <c r="C304" s="41"/>
      <c r="D304" s="240" t="s">
        <v>156</v>
      </c>
      <c r="E304" s="41"/>
      <c r="F304" s="241" t="s">
        <v>360</v>
      </c>
      <c r="G304" s="41"/>
      <c r="H304" s="41"/>
      <c r="I304" s="242"/>
      <c r="J304" s="41"/>
      <c r="K304" s="41"/>
      <c r="L304" s="45"/>
      <c r="M304" s="243"/>
      <c r="N304" s="244"/>
      <c r="O304" s="92"/>
      <c r="P304" s="92"/>
      <c r="Q304" s="92"/>
      <c r="R304" s="92"/>
      <c r="S304" s="92"/>
      <c r="T304" s="93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8" t="s">
        <v>156</v>
      </c>
      <c r="AU304" s="18" t="s">
        <v>90</v>
      </c>
    </row>
    <row r="305" spans="1:47" s="2" customFormat="1" ht="12">
      <c r="A305" s="39"/>
      <c r="B305" s="40"/>
      <c r="C305" s="41"/>
      <c r="D305" s="245" t="s">
        <v>158</v>
      </c>
      <c r="E305" s="41"/>
      <c r="F305" s="246" t="s">
        <v>361</v>
      </c>
      <c r="G305" s="41"/>
      <c r="H305" s="41"/>
      <c r="I305" s="242"/>
      <c r="J305" s="41"/>
      <c r="K305" s="41"/>
      <c r="L305" s="45"/>
      <c r="M305" s="243"/>
      <c r="N305" s="244"/>
      <c r="O305" s="92"/>
      <c r="P305" s="92"/>
      <c r="Q305" s="92"/>
      <c r="R305" s="92"/>
      <c r="S305" s="92"/>
      <c r="T305" s="93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158</v>
      </c>
      <c r="AU305" s="18" t="s">
        <v>90</v>
      </c>
    </row>
    <row r="306" spans="1:63" s="12" customFormat="1" ht="22.8" customHeight="1">
      <c r="A306" s="12"/>
      <c r="B306" s="211"/>
      <c r="C306" s="212"/>
      <c r="D306" s="213" t="s">
        <v>80</v>
      </c>
      <c r="E306" s="225" t="s">
        <v>362</v>
      </c>
      <c r="F306" s="225" t="s">
        <v>363</v>
      </c>
      <c r="G306" s="212"/>
      <c r="H306" s="212"/>
      <c r="I306" s="215"/>
      <c r="J306" s="226">
        <f>BK306</f>
        <v>0</v>
      </c>
      <c r="K306" s="212"/>
      <c r="L306" s="217"/>
      <c r="M306" s="218"/>
      <c r="N306" s="219"/>
      <c r="O306" s="219"/>
      <c r="P306" s="220">
        <f>SUM(P307:P322)</f>
        <v>0</v>
      </c>
      <c r="Q306" s="219"/>
      <c r="R306" s="220">
        <f>SUM(R307:R322)</f>
        <v>0</v>
      </c>
      <c r="S306" s="219"/>
      <c r="T306" s="221">
        <f>SUM(T307:T322)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22" t="s">
        <v>88</v>
      </c>
      <c r="AT306" s="223" t="s">
        <v>80</v>
      </c>
      <c r="AU306" s="223" t="s">
        <v>88</v>
      </c>
      <c r="AY306" s="222" t="s">
        <v>147</v>
      </c>
      <c r="BK306" s="224">
        <f>SUM(BK307:BK322)</f>
        <v>0</v>
      </c>
    </row>
    <row r="307" spans="1:65" s="2" customFormat="1" ht="16.5" customHeight="1">
      <c r="A307" s="39"/>
      <c r="B307" s="40"/>
      <c r="C307" s="227" t="s">
        <v>364</v>
      </c>
      <c r="D307" s="227" t="s">
        <v>149</v>
      </c>
      <c r="E307" s="228" t="s">
        <v>365</v>
      </c>
      <c r="F307" s="229" t="s">
        <v>366</v>
      </c>
      <c r="G307" s="230" t="s">
        <v>197</v>
      </c>
      <c r="H307" s="231">
        <v>1.51</v>
      </c>
      <c r="I307" s="232"/>
      <c r="J307" s="233">
        <f>ROUND(I307*H307,2)</f>
        <v>0</v>
      </c>
      <c r="K307" s="229" t="s">
        <v>153</v>
      </c>
      <c r="L307" s="45"/>
      <c r="M307" s="234" t="s">
        <v>1</v>
      </c>
      <c r="N307" s="235" t="s">
        <v>46</v>
      </c>
      <c r="O307" s="92"/>
      <c r="P307" s="236">
        <f>O307*H307</f>
        <v>0</v>
      </c>
      <c r="Q307" s="236">
        <v>0</v>
      </c>
      <c r="R307" s="236">
        <f>Q307*H307</f>
        <v>0</v>
      </c>
      <c r="S307" s="236">
        <v>0</v>
      </c>
      <c r="T307" s="237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38" t="s">
        <v>154</v>
      </c>
      <c r="AT307" s="238" t="s">
        <v>149</v>
      </c>
      <c r="AU307" s="238" t="s">
        <v>90</v>
      </c>
      <c r="AY307" s="18" t="s">
        <v>147</v>
      </c>
      <c r="BE307" s="239">
        <f>IF(N307="základní",J307,0)</f>
        <v>0</v>
      </c>
      <c r="BF307" s="239">
        <f>IF(N307="snížená",J307,0)</f>
        <v>0</v>
      </c>
      <c r="BG307" s="239">
        <f>IF(N307="zákl. přenesená",J307,0)</f>
        <v>0</v>
      </c>
      <c r="BH307" s="239">
        <f>IF(N307="sníž. přenesená",J307,0)</f>
        <v>0</v>
      </c>
      <c r="BI307" s="239">
        <f>IF(N307="nulová",J307,0)</f>
        <v>0</v>
      </c>
      <c r="BJ307" s="18" t="s">
        <v>88</v>
      </c>
      <c r="BK307" s="239">
        <f>ROUND(I307*H307,2)</f>
        <v>0</v>
      </c>
      <c r="BL307" s="18" t="s">
        <v>154</v>
      </c>
      <c r="BM307" s="238" t="s">
        <v>367</v>
      </c>
    </row>
    <row r="308" spans="1:47" s="2" customFormat="1" ht="12">
      <c r="A308" s="39"/>
      <c r="B308" s="40"/>
      <c r="C308" s="41"/>
      <c r="D308" s="240" t="s">
        <v>156</v>
      </c>
      <c r="E308" s="41"/>
      <c r="F308" s="241" t="s">
        <v>368</v>
      </c>
      <c r="G308" s="41"/>
      <c r="H308" s="41"/>
      <c r="I308" s="242"/>
      <c r="J308" s="41"/>
      <c r="K308" s="41"/>
      <c r="L308" s="45"/>
      <c r="M308" s="243"/>
      <c r="N308" s="244"/>
      <c r="O308" s="92"/>
      <c r="P308" s="92"/>
      <c r="Q308" s="92"/>
      <c r="R308" s="92"/>
      <c r="S308" s="92"/>
      <c r="T308" s="93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T308" s="18" t="s">
        <v>156</v>
      </c>
      <c r="AU308" s="18" t="s">
        <v>90</v>
      </c>
    </row>
    <row r="309" spans="1:47" s="2" customFormat="1" ht="12">
      <c r="A309" s="39"/>
      <c r="B309" s="40"/>
      <c r="C309" s="41"/>
      <c r="D309" s="245" t="s">
        <v>158</v>
      </c>
      <c r="E309" s="41"/>
      <c r="F309" s="246" t="s">
        <v>369</v>
      </c>
      <c r="G309" s="41"/>
      <c r="H309" s="41"/>
      <c r="I309" s="242"/>
      <c r="J309" s="41"/>
      <c r="K309" s="41"/>
      <c r="L309" s="45"/>
      <c r="M309" s="243"/>
      <c r="N309" s="244"/>
      <c r="O309" s="92"/>
      <c r="P309" s="92"/>
      <c r="Q309" s="92"/>
      <c r="R309" s="92"/>
      <c r="S309" s="92"/>
      <c r="T309" s="93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158</v>
      </c>
      <c r="AU309" s="18" t="s">
        <v>90</v>
      </c>
    </row>
    <row r="310" spans="1:65" s="2" customFormat="1" ht="21.75" customHeight="1">
      <c r="A310" s="39"/>
      <c r="B310" s="40"/>
      <c r="C310" s="227" t="s">
        <v>370</v>
      </c>
      <c r="D310" s="227" t="s">
        <v>149</v>
      </c>
      <c r="E310" s="228" t="s">
        <v>371</v>
      </c>
      <c r="F310" s="229" t="s">
        <v>372</v>
      </c>
      <c r="G310" s="230" t="s">
        <v>197</v>
      </c>
      <c r="H310" s="231">
        <v>1.51</v>
      </c>
      <c r="I310" s="232"/>
      <c r="J310" s="233">
        <f>ROUND(I310*H310,2)</f>
        <v>0</v>
      </c>
      <c r="K310" s="229" t="s">
        <v>153</v>
      </c>
      <c r="L310" s="45"/>
      <c r="M310" s="234" t="s">
        <v>1</v>
      </c>
      <c r="N310" s="235" t="s">
        <v>46</v>
      </c>
      <c r="O310" s="92"/>
      <c r="P310" s="236">
        <f>O310*H310</f>
        <v>0</v>
      </c>
      <c r="Q310" s="236">
        <v>0</v>
      </c>
      <c r="R310" s="236">
        <f>Q310*H310</f>
        <v>0</v>
      </c>
      <c r="S310" s="236">
        <v>0</v>
      </c>
      <c r="T310" s="237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38" t="s">
        <v>154</v>
      </c>
      <c r="AT310" s="238" t="s">
        <v>149</v>
      </c>
      <c r="AU310" s="238" t="s">
        <v>90</v>
      </c>
      <c r="AY310" s="18" t="s">
        <v>147</v>
      </c>
      <c r="BE310" s="239">
        <f>IF(N310="základní",J310,0)</f>
        <v>0</v>
      </c>
      <c r="BF310" s="239">
        <f>IF(N310="snížená",J310,0)</f>
        <v>0</v>
      </c>
      <c r="BG310" s="239">
        <f>IF(N310="zákl. přenesená",J310,0)</f>
        <v>0</v>
      </c>
      <c r="BH310" s="239">
        <f>IF(N310="sníž. přenesená",J310,0)</f>
        <v>0</v>
      </c>
      <c r="BI310" s="239">
        <f>IF(N310="nulová",J310,0)</f>
        <v>0</v>
      </c>
      <c r="BJ310" s="18" t="s">
        <v>88</v>
      </c>
      <c r="BK310" s="239">
        <f>ROUND(I310*H310,2)</f>
        <v>0</v>
      </c>
      <c r="BL310" s="18" t="s">
        <v>154</v>
      </c>
      <c r="BM310" s="238" t="s">
        <v>373</v>
      </c>
    </row>
    <row r="311" spans="1:47" s="2" customFormat="1" ht="12">
      <c r="A311" s="39"/>
      <c r="B311" s="40"/>
      <c r="C311" s="41"/>
      <c r="D311" s="240" t="s">
        <v>156</v>
      </c>
      <c r="E311" s="41"/>
      <c r="F311" s="241" t="s">
        <v>374</v>
      </c>
      <c r="G311" s="41"/>
      <c r="H311" s="41"/>
      <c r="I311" s="242"/>
      <c r="J311" s="41"/>
      <c r="K311" s="41"/>
      <c r="L311" s="45"/>
      <c r="M311" s="243"/>
      <c r="N311" s="244"/>
      <c r="O311" s="92"/>
      <c r="P311" s="92"/>
      <c r="Q311" s="92"/>
      <c r="R311" s="92"/>
      <c r="S311" s="92"/>
      <c r="T311" s="93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156</v>
      </c>
      <c r="AU311" s="18" t="s">
        <v>90</v>
      </c>
    </row>
    <row r="312" spans="1:47" s="2" customFormat="1" ht="12">
      <c r="A312" s="39"/>
      <c r="B312" s="40"/>
      <c r="C312" s="41"/>
      <c r="D312" s="245" t="s">
        <v>158</v>
      </c>
      <c r="E312" s="41"/>
      <c r="F312" s="246" t="s">
        <v>375</v>
      </c>
      <c r="G312" s="41"/>
      <c r="H312" s="41"/>
      <c r="I312" s="242"/>
      <c r="J312" s="41"/>
      <c r="K312" s="41"/>
      <c r="L312" s="45"/>
      <c r="M312" s="243"/>
      <c r="N312" s="244"/>
      <c r="O312" s="92"/>
      <c r="P312" s="92"/>
      <c r="Q312" s="92"/>
      <c r="R312" s="92"/>
      <c r="S312" s="92"/>
      <c r="T312" s="93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18" t="s">
        <v>158</v>
      </c>
      <c r="AU312" s="18" t="s">
        <v>90</v>
      </c>
    </row>
    <row r="313" spans="1:65" s="2" customFormat="1" ht="16.5" customHeight="1">
      <c r="A313" s="39"/>
      <c r="B313" s="40"/>
      <c r="C313" s="227" t="s">
        <v>376</v>
      </c>
      <c r="D313" s="227" t="s">
        <v>149</v>
      </c>
      <c r="E313" s="228" t="s">
        <v>377</v>
      </c>
      <c r="F313" s="229" t="s">
        <v>378</v>
      </c>
      <c r="G313" s="230" t="s">
        <v>197</v>
      </c>
      <c r="H313" s="231">
        <v>1.51</v>
      </c>
      <c r="I313" s="232"/>
      <c r="J313" s="233">
        <f>ROUND(I313*H313,2)</f>
        <v>0</v>
      </c>
      <c r="K313" s="229" t="s">
        <v>153</v>
      </c>
      <c r="L313" s="45"/>
      <c r="M313" s="234" t="s">
        <v>1</v>
      </c>
      <c r="N313" s="235" t="s">
        <v>46</v>
      </c>
      <c r="O313" s="92"/>
      <c r="P313" s="236">
        <f>O313*H313</f>
        <v>0</v>
      </c>
      <c r="Q313" s="236">
        <v>0</v>
      </c>
      <c r="R313" s="236">
        <f>Q313*H313</f>
        <v>0</v>
      </c>
      <c r="S313" s="236">
        <v>0</v>
      </c>
      <c r="T313" s="237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38" t="s">
        <v>154</v>
      </c>
      <c r="AT313" s="238" t="s">
        <v>149</v>
      </c>
      <c r="AU313" s="238" t="s">
        <v>90</v>
      </c>
      <c r="AY313" s="18" t="s">
        <v>147</v>
      </c>
      <c r="BE313" s="239">
        <f>IF(N313="základní",J313,0)</f>
        <v>0</v>
      </c>
      <c r="BF313" s="239">
        <f>IF(N313="snížená",J313,0)</f>
        <v>0</v>
      </c>
      <c r="BG313" s="239">
        <f>IF(N313="zákl. přenesená",J313,0)</f>
        <v>0</v>
      </c>
      <c r="BH313" s="239">
        <f>IF(N313="sníž. přenesená",J313,0)</f>
        <v>0</v>
      </c>
      <c r="BI313" s="239">
        <f>IF(N313="nulová",J313,0)</f>
        <v>0</v>
      </c>
      <c r="BJ313" s="18" t="s">
        <v>88</v>
      </c>
      <c r="BK313" s="239">
        <f>ROUND(I313*H313,2)</f>
        <v>0</v>
      </c>
      <c r="BL313" s="18" t="s">
        <v>154</v>
      </c>
      <c r="BM313" s="238" t="s">
        <v>379</v>
      </c>
    </row>
    <row r="314" spans="1:47" s="2" customFormat="1" ht="12">
      <c r="A314" s="39"/>
      <c r="B314" s="40"/>
      <c r="C314" s="41"/>
      <c r="D314" s="240" t="s">
        <v>156</v>
      </c>
      <c r="E314" s="41"/>
      <c r="F314" s="241" t="s">
        <v>380</v>
      </c>
      <c r="G314" s="41"/>
      <c r="H314" s="41"/>
      <c r="I314" s="242"/>
      <c r="J314" s="41"/>
      <c r="K314" s="41"/>
      <c r="L314" s="45"/>
      <c r="M314" s="243"/>
      <c r="N314" s="244"/>
      <c r="O314" s="92"/>
      <c r="P314" s="92"/>
      <c r="Q314" s="92"/>
      <c r="R314" s="92"/>
      <c r="S314" s="92"/>
      <c r="T314" s="93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T314" s="18" t="s">
        <v>156</v>
      </c>
      <c r="AU314" s="18" t="s">
        <v>90</v>
      </c>
    </row>
    <row r="315" spans="1:47" s="2" customFormat="1" ht="12">
      <c r="A315" s="39"/>
      <c r="B315" s="40"/>
      <c r="C315" s="41"/>
      <c r="D315" s="245" t="s">
        <v>158</v>
      </c>
      <c r="E315" s="41"/>
      <c r="F315" s="246" t="s">
        <v>381</v>
      </c>
      <c r="G315" s="41"/>
      <c r="H315" s="41"/>
      <c r="I315" s="242"/>
      <c r="J315" s="41"/>
      <c r="K315" s="41"/>
      <c r="L315" s="45"/>
      <c r="M315" s="243"/>
      <c r="N315" s="244"/>
      <c r="O315" s="92"/>
      <c r="P315" s="92"/>
      <c r="Q315" s="92"/>
      <c r="R315" s="92"/>
      <c r="S315" s="92"/>
      <c r="T315" s="93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158</v>
      </c>
      <c r="AU315" s="18" t="s">
        <v>90</v>
      </c>
    </row>
    <row r="316" spans="1:65" s="2" customFormat="1" ht="16.5" customHeight="1">
      <c r="A316" s="39"/>
      <c r="B316" s="40"/>
      <c r="C316" s="227" t="s">
        <v>382</v>
      </c>
      <c r="D316" s="227" t="s">
        <v>149</v>
      </c>
      <c r="E316" s="228" t="s">
        <v>383</v>
      </c>
      <c r="F316" s="229" t="s">
        <v>384</v>
      </c>
      <c r="G316" s="230" t="s">
        <v>197</v>
      </c>
      <c r="H316" s="231">
        <v>45.3</v>
      </c>
      <c r="I316" s="232"/>
      <c r="J316" s="233">
        <f>ROUND(I316*H316,2)</f>
        <v>0</v>
      </c>
      <c r="K316" s="229" t="s">
        <v>153</v>
      </c>
      <c r="L316" s="45"/>
      <c r="M316" s="234" t="s">
        <v>1</v>
      </c>
      <c r="N316" s="235" t="s">
        <v>46</v>
      </c>
      <c r="O316" s="92"/>
      <c r="P316" s="236">
        <f>O316*H316</f>
        <v>0</v>
      </c>
      <c r="Q316" s="236">
        <v>0</v>
      </c>
      <c r="R316" s="236">
        <f>Q316*H316</f>
        <v>0</v>
      </c>
      <c r="S316" s="236">
        <v>0</v>
      </c>
      <c r="T316" s="237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38" t="s">
        <v>154</v>
      </c>
      <c r="AT316" s="238" t="s">
        <v>149</v>
      </c>
      <c r="AU316" s="238" t="s">
        <v>90</v>
      </c>
      <c r="AY316" s="18" t="s">
        <v>147</v>
      </c>
      <c r="BE316" s="239">
        <f>IF(N316="základní",J316,0)</f>
        <v>0</v>
      </c>
      <c r="BF316" s="239">
        <f>IF(N316="snížená",J316,0)</f>
        <v>0</v>
      </c>
      <c r="BG316" s="239">
        <f>IF(N316="zákl. přenesená",J316,0)</f>
        <v>0</v>
      </c>
      <c r="BH316" s="239">
        <f>IF(N316="sníž. přenesená",J316,0)</f>
        <v>0</v>
      </c>
      <c r="BI316" s="239">
        <f>IF(N316="nulová",J316,0)</f>
        <v>0</v>
      </c>
      <c r="BJ316" s="18" t="s">
        <v>88</v>
      </c>
      <c r="BK316" s="239">
        <f>ROUND(I316*H316,2)</f>
        <v>0</v>
      </c>
      <c r="BL316" s="18" t="s">
        <v>154</v>
      </c>
      <c r="BM316" s="238" t="s">
        <v>385</v>
      </c>
    </row>
    <row r="317" spans="1:47" s="2" customFormat="1" ht="12">
      <c r="A317" s="39"/>
      <c r="B317" s="40"/>
      <c r="C317" s="41"/>
      <c r="D317" s="240" t="s">
        <v>156</v>
      </c>
      <c r="E317" s="41"/>
      <c r="F317" s="241" t="s">
        <v>386</v>
      </c>
      <c r="G317" s="41"/>
      <c r="H317" s="41"/>
      <c r="I317" s="242"/>
      <c r="J317" s="41"/>
      <c r="K317" s="41"/>
      <c r="L317" s="45"/>
      <c r="M317" s="243"/>
      <c r="N317" s="244"/>
      <c r="O317" s="92"/>
      <c r="P317" s="92"/>
      <c r="Q317" s="92"/>
      <c r="R317" s="92"/>
      <c r="S317" s="92"/>
      <c r="T317" s="93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156</v>
      </c>
      <c r="AU317" s="18" t="s">
        <v>90</v>
      </c>
    </row>
    <row r="318" spans="1:47" s="2" customFormat="1" ht="12">
      <c r="A318" s="39"/>
      <c r="B318" s="40"/>
      <c r="C318" s="41"/>
      <c r="D318" s="245" t="s">
        <v>158</v>
      </c>
      <c r="E318" s="41"/>
      <c r="F318" s="246" t="s">
        <v>387</v>
      </c>
      <c r="G318" s="41"/>
      <c r="H318" s="41"/>
      <c r="I318" s="242"/>
      <c r="J318" s="41"/>
      <c r="K318" s="41"/>
      <c r="L318" s="45"/>
      <c r="M318" s="243"/>
      <c r="N318" s="244"/>
      <c r="O318" s="92"/>
      <c r="P318" s="92"/>
      <c r="Q318" s="92"/>
      <c r="R318" s="92"/>
      <c r="S318" s="92"/>
      <c r="T318" s="93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158</v>
      </c>
      <c r="AU318" s="18" t="s">
        <v>90</v>
      </c>
    </row>
    <row r="319" spans="1:51" s="14" customFormat="1" ht="12">
      <c r="A319" s="14"/>
      <c r="B319" s="257"/>
      <c r="C319" s="258"/>
      <c r="D319" s="240" t="s">
        <v>160</v>
      </c>
      <c r="E319" s="258"/>
      <c r="F319" s="260" t="s">
        <v>388</v>
      </c>
      <c r="G319" s="258"/>
      <c r="H319" s="261">
        <v>45.3</v>
      </c>
      <c r="I319" s="262"/>
      <c r="J319" s="258"/>
      <c r="K319" s="258"/>
      <c r="L319" s="263"/>
      <c r="M319" s="264"/>
      <c r="N319" s="265"/>
      <c r="O319" s="265"/>
      <c r="P319" s="265"/>
      <c r="Q319" s="265"/>
      <c r="R319" s="265"/>
      <c r="S319" s="265"/>
      <c r="T319" s="266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67" t="s">
        <v>160</v>
      </c>
      <c r="AU319" s="267" t="s">
        <v>90</v>
      </c>
      <c r="AV319" s="14" t="s">
        <v>90</v>
      </c>
      <c r="AW319" s="14" t="s">
        <v>4</v>
      </c>
      <c r="AX319" s="14" t="s">
        <v>88</v>
      </c>
      <c r="AY319" s="267" t="s">
        <v>147</v>
      </c>
    </row>
    <row r="320" spans="1:65" s="2" customFormat="1" ht="16.5" customHeight="1">
      <c r="A320" s="39"/>
      <c r="B320" s="40"/>
      <c r="C320" s="227" t="s">
        <v>389</v>
      </c>
      <c r="D320" s="227" t="s">
        <v>149</v>
      </c>
      <c r="E320" s="228" t="s">
        <v>390</v>
      </c>
      <c r="F320" s="229" t="s">
        <v>391</v>
      </c>
      <c r="G320" s="230" t="s">
        <v>197</v>
      </c>
      <c r="H320" s="231">
        <v>1.51</v>
      </c>
      <c r="I320" s="232"/>
      <c r="J320" s="233">
        <f>ROUND(I320*H320,2)</f>
        <v>0</v>
      </c>
      <c r="K320" s="229" t="s">
        <v>153</v>
      </c>
      <c r="L320" s="45"/>
      <c r="M320" s="234" t="s">
        <v>1</v>
      </c>
      <c r="N320" s="235" t="s">
        <v>46</v>
      </c>
      <c r="O320" s="92"/>
      <c r="P320" s="236">
        <f>O320*H320</f>
        <v>0</v>
      </c>
      <c r="Q320" s="236">
        <v>0</v>
      </c>
      <c r="R320" s="236">
        <f>Q320*H320</f>
        <v>0</v>
      </c>
      <c r="S320" s="236">
        <v>0</v>
      </c>
      <c r="T320" s="237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38" t="s">
        <v>154</v>
      </c>
      <c r="AT320" s="238" t="s">
        <v>149</v>
      </c>
      <c r="AU320" s="238" t="s">
        <v>90</v>
      </c>
      <c r="AY320" s="18" t="s">
        <v>147</v>
      </c>
      <c r="BE320" s="239">
        <f>IF(N320="základní",J320,0)</f>
        <v>0</v>
      </c>
      <c r="BF320" s="239">
        <f>IF(N320="snížená",J320,0)</f>
        <v>0</v>
      </c>
      <c r="BG320" s="239">
        <f>IF(N320="zákl. přenesená",J320,0)</f>
        <v>0</v>
      </c>
      <c r="BH320" s="239">
        <f>IF(N320="sníž. přenesená",J320,0)</f>
        <v>0</v>
      </c>
      <c r="BI320" s="239">
        <f>IF(N320="nulová",J320,0)</f>
        <v>0</v>
      </c>
      <c r="BJ320" s="18" t="s">
        <v>88</v>
      </c>
      <c r="BK320" s="239">
        <f>ROUND(I320*H320,2)</f>
        <v>0</v>
      </c>
      <c r="BL320" s="18" t="s">
        <v>154</v>
      </c>
      <c r="BM320" s="238" t="s">
        <v>392</v>
      </c>
    </row>
    <row r="321" spans="1:47" s="2" customFormat="1" ht="12">
      <c r="A321" s="39"/>
      <c r="B321" s="40"/>
      <c r="C321" s="41"/>
      <c r="D321" s="240" t="s">
        <v>156</v>
      </c>
      <c r="E321" s="41"/>
      <c r="F321" s="241" t="s">
        <v>393</v>
      </c>
      <c r="G321" s="41"/>
      <c r="H321" s="41"/>
      <c r="I321" s="242"/>
      <c r="J321" s="41"/>
      <c r="K321" s="41"/>
      <c r="L321" s="45"/>
      <c r="M321" s="243"/>
      <c r="N321" s="244"/>
      <c r="O321" s="92"/>
      <c r="P321" s="92"/>
      <c r="Q321" s="92"/>
      <c r="R321" s="92"/>
      <c r="S321" s="92"/>
      <c r="T321" s="93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8" t="s">
        <v>156</v>
      </c>
      <c r="AU321" s="18" t="s">
        <v>90</v>
      </c>
    </row>
    <row r="322" spans="1:47" s="2" customFormat="1" ht="12">
      <c r="A322" s="39"/>
      <c r="B322" s="40"/>
      <c r="C322" s="41"/>
      <c r="D322" s="245" t="s">
        <v>158</v>
      </c>
      <c r="E322" s="41"/>
      <c r="F322" s="246" t="s">
        <v>394</v>
      </c>
      <c r="G322" s="41"/>
      <c r="H322" s="41"/>
      <c r="I322" s="242"/>
      <c r="J322" s="41"/>
      <c r="K322" s="41"/>
      <c r="L322" s="45"/>
      <c r="M322" s="243"/>
      <c r="N322" s="244"/>
      <c r="O322" s="92"/>
      <c r="P322" s="92"/>
      <c r="Q322" s="92"/>
      <c r="R322" s="92"/>
      <c r="S322" s="92"/>
      <c r="T322" s="93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158</v>
      </c>
      <c r="AU322" s="18" t="s">
        <v>90</v>
      </c>
    </row>
    <row r="323" spans="1:63" s="12" customFormat="1" ht="22.8" customHeight="1">
      <c r="A323" s="12"/>
      <c r="B323" s="211"/>
      <c r="C323" s="212"/>
      <c r="D323" s="213" t="s">
        <v>80</v>
      </c>
      <c r="E323" s="225" t="s">
        <v>395</v>
      </c>
      <c r="F323" s="225" t="s">
        <v>396</v>
      </c>
      <c r="G323" s="212"/>
      <c r="H323" s="212"/>
      <c r="I323" s="215"/>
      <c r="J323" s="226">
        <f>BK323</f>
        <v>0</v>
      </c>
      <c r="K323" s="212"/>
      <c r="L323" s="217"/>
      <c r="M323" s="218"/>
      <c r="N323" s="219"/>
      <c r="O323" s="219"/>
      <c r="P323" s="220">
        <f>SUM(P324:P328)</f>
        <v>0</v>
      </c>
      <c r="Q323" s="219"/>
      <c r="R323" s="220">
        <f>SUM(R324:R328)</f>
        <v>0</v>
      </c>
      <c r="S323" s="219"/>
      <c r="T323" s="221">
        <f>SUM(T324:T328)</f>
        <v>0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222" t="s">
        <v>88</v>
      </c>
      <c r="AT323" s="223" t="s">
        <v>80</v>
      </c>
      <c r="AU323" s="223" t="s">
        <v>88</v>
      </c>
      <c r="AY323" s="222" t="s">
        <v>147</v>
      </c>
      <c r="BK323" s="224">
        <f>SUM(BK324:BK328)</f>
        <v>0</v>
      </c>
    </row>
    <row r="324" spans="1:65" s="2" customFormat="1" ht="16.5" customHeight="1">
      <c r="A324" s="39"/>
      <c r="B324" s="40"/>
      <c r="C324" s="227" t="s">
        <v>397</v>
      </c>
      <c r="D324" s="227" t="s">
        <v>149</v>
      </c>
      <c r="E324" s="228" t="s">
        <v>398</v>
      </c>
      <c r="F324" s="229" t="s">
        <v>399</v>
      </c>
      <c r="G324" s="230" t="s">
        <v>197</v>
      </c>
      <c r="H324" s="231">
        <v>1.399</v>
      </c>
      <c r="I324" s="232"/>
      <c r="J324" s="233">
        <f>ROUND(I324*H324,2)</f>
        <v>0</v>
      </c>
      <c r="K324" s="229" t="s">
        <v>153</v>
      </c>
      <c r="L324" s="45"/>
      <c r="M324" s="234" t="s">
        <v>1</v>
      </c>
      <c r="N324" s="235" t="s">
        <v>46</v>
      </c>
      <c r="O324" s="92"/>
      <c r="P324" s="236">
        <f>O324*H324</f>
        <v>0</v>
      </c>
      <c r="Q324" s="236">
        <v>0</v>
      </c>
      <c r="R324" s="236">
        <f>Q324*H324</f>
        <v>0</v>
      </c>
      <c r="S324" s="236">
        <v>0</v>
      </c>
      <c r="T324" s="237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38" t="s">
        <v>154</v>
      </c>
      <c r="AT324" s="238" t="s">
        <v>149</v>
      </c>
      <c r="AU324" s="238" t="s">
        <v>90</v>
      </c>
      <c r="AY324" s="18" t="s">
        <v>147</v>
      </c>
      <c r="BE324" s="239">
        <f>IF(N324="základní",J324,0)</f>
        <v>0</v>
      </c>
      <c r="BF324" s="239">
        <f>IF(N324="snížená",J324,0)</f>
        <v>0</v>
      </c>
      <c r="BG324" s="239">
        <f>IF(N324="zákl. přenesená",J324,0)</f>
        <v>0</v>
      </c>
      <c r="BH324" s="239">
        <f>IF(N324="sníž. přenesená",J324,0)</f>
        <v>0</v>
      </c>
      <c r="BI324" s="239">
        <f>IF(N324="nulová",J324,0)</f>
        <v>0</v>
      </c>
      <c r="BJ324" s="18" t="s">
        <v>88</v>
      </c>
      <c r="BK324" s="239">
        <f>ROUND(I324*H324,2)</f>
        <v>0</v>
      </c>
      <c r="BL324" s="18" t="s">
        <v>154</v>
      </c>
      <c r="BM324" s="238" t="s">
        <v>400</v>
      </c>
    </row>
    <row r="325" spans="1:47" s="2" customFormat="1" ht="12">
      <c r="A325" s="39"/>
      <c r="B325" s="40"/>
      <c r="C325" s="41"/>
      <c r="D325" s="240" t="s">
        <v>156</v>
      </c>
      <c r="E325" s="41"/>
      <c r="F325" s="241" t="s">
        <v>401</v>
      </c>
      <c r="G325" s="41"/>
      <c r="H325" s="41"/>
      <c r="I325" s="242"/>
      <c r="J325" s="41"/>
      <c r="K325" s="41"/>
      <c r="L325" s="45"/>
      <c r="M325" s="243"/>
      <c r="N325" s="244"/>
      <c r="O325" s="92"/>
      <c r="P325" s="92"/>
      <c r="Q325" s="92"/>
      <c r="R325" s="92"/>
      <c r="S325" s="92"/>
      <c r="T325" s="93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T325" s="18" t="s">
        <v>156</v>
      </c>
      <c r="AU325" s="18" t="s">
        <v>90</v>
      </c>
    </row>
    <row r="326" spans="1:47" s="2" customFormat="1" ht="12">
      <c r="A326" s="39"/>
      <c r="B326" s="40"/>
      <c r="C326" s="41"/>
      <c r="D326" s="245" t="s">
        <v>158</v>
      </c>
      <c r="E326" s="41"/>
      <c r="F326" s="246" t="s">
        <v>402</v>
      </c>
      <c r="G326" s="41"/>
      <c r="H326" s="41"/>
      <c r="I326" s="242"/>
      <c r="J326" s="41"/>
      <c r="K326" s="41"/>
      <c r="L326" s="45"/>
      <c r="M326" s="243"/>
      <c r="N326" s="244"/>
      <c r="O326" s="92"/>
      <c r="P326" s="92"/>
      <c r="Q326" s="92"/>
      <c r="R326" s="92"/>
      <c r="S326" s="92"/>
      <c r="T326" s="93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8" t="s">
        <v>158</v>
      </c>
      <c r="AU326" s="18" t="s">
        <v>90</v>
      </c>
    </row>
    <row r="327" spans="1:65" s="2" customFormat="1" ht="16.5" customHeight="1">
      <c r="A327" s="39"/>
      <c r="B327" s="40"/>
      <c r="C327" s="227" t="s">
        <v>403</v>
      </c>
      <c r="D327" s="227" t="s">
        <v>149</v>
      </c>
      <c r="E327" s="228" t="s">
        <v>404</v>
      </c>
      <c r="F327" s="229" t="s">
        <v>405</v>
      </c>
      <c r="G327" s="230" t="s">
        <v>406</v>
      </c>
      <c r="H327" s="231">
        <v>1</v>
      </c>
      <c r="I327" s="232"/>
      <c r="J327" s="233">
        <f>ROUND(I327*H327,2)</f>
        <v>0</v>
      </c>
      <c r="K327" s="229" t="s">
        <v>1</v>
      </c>
      <c r="L327" s="45"/>
      <c r="M327" s="234" t="s">
        <v>1</v>
      </c>
      <c r="N327" s="235" t="s">
        <v>46</v>
      </c>
      <c r="O327" s="92"/>
      <c r="P327" s="236">
        <f>O327*H327</f>
        <v>0</v>
      </c>
      <c r="Q327" s="236">
        <v>0</v>
      </c>
      <c r="R327" s="236">
        <f>Q327*H327</f>
        <v>0</v>
      </c>
      <c r="S327" s="236">
        <v>0</v>
      </c>
      <c r="T327" s="237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38" t="s">
        <v>154</v>
      </c>
      <c r="AT327" s="238" t="s">
        <v>149</v>
      </c>
      <c r="AU327" s="238" t="s">
        <v>90</v>
      </c>
      <c r="AY327" s="18" t="s">
        <v>147</v>
      </c>
      <c r="BE327" s="239">
        <f>IF(N327="základní",J327,0)</f>
        <v>0</v>
      </c>
      <c r="BF327" s="239">
        <f>IF(N327="snížená",J327,0)</f>
        <v>0</v>
      </c>
      <c r="BG327" s="239">
        <f>IF(N327="zákl. přenesená",J327,0)</f>
        <v>0</v>
      </c>
      <c r="BH327" s="239">
        <f>IF(N327="sníž. přenesená",J327,0)</f>
        <v>0</v>
      </c>
      <c r="BI327" s="239">
        <f>IF(N327="nulová",J327,0)</f>
        <v>0</v>
      </c>
      <c r="BJ327" s="18" t="s">
        <v>88</v>
      </c>
      <c r="BK327" s="239">
        <f>ROUND(I327*H327,2)</f>
        <v>0</v>
      </c>
      <c r="BL327" s="18" t="s">
        <v>154</v>
      </c>
      <c r="BM327" s="238" t="s">
        <v>407</v>
      </c>
    </row>
    <row r="328" spans="1:47" s="2" customFormat="1" ht="12">
      <c r="A328" s="39"/>
      <c r="B328" s="40"/>
      <c r="C328" s="41"/>
      <c r="D328" s="240" t="s">
        <v>156</v>
      </c>
      <c r="E328" s="41"/>
      <c r="F328" s="241" t="s">
        <v>405</v>
      </c>
      <c r="G328" s="41"/>
      <c r="H328" s="41"/>
      <c r="I328" s="242"/>
      <c r="J328" s="41"/>
      <c r="K328" s="41"/>
      <c r="L328" s="45"/>
      <c r="M328" s="243"/>
      <c r="N328" s="244"/>
      <c r="O328" s="92"/>
      <c r="P328" s="92"/>
      <c r="Q328" s="92"/>
      <c r="R328" s="92"/>
      <c r="S328" s="92"/>
      <c r="T328" s="93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156</v>
      </c>
      <c r="AU328" s="18" t="s">
        <v>90</v>
      </c>
    </row>
    <row r="329" spans="1:63" s="12" customFormat="1" ht="25.9" customHeight="1">
      <c r="A329" s="12"/>
      <c r="B329" s="211"/>
      <c r="C329" s="212"/>
      <c r="D329" s="213" t="s">
        <v>80</v>
      </c>
      <c r="E329" s="214" t="s">
        <v>408</v>
      </c>
      <c r="F329" s="214" t="s">
        <v>409</v>
      </c>
      <c r="G329" s="212"/>
      <c r="H329" s="212"/>
      <c r="I329" s="215"/>
      <c r="J329" s="216">
        <f>BK329</f>
        <v>0</v>
      </c>
      <c r="K329" s="212"/>
      <c r="L329" s="217"/>
      <c r="M329" s="218"/>
      <c r="N329" s="219"/>
      <c r="O329" s="219"/>
      <c r="P329" s="220">
        <f>SUM(P330:P360)</f>
        <v>0</v>
      </c>
      <c r="Q329" s="219"/>
      <c r="R329" s="220">
        <f>SUM(R330:R360)</f>
        <v>0</v>
      </c>
      <c r="S329" s="219"/>
      <c r="T329" s="221">
        <f>SUM(T330:T360)</f>
        <v>0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R329" s="222" t="s">
        <v>90</v>
      </c>
      <c r="AT329" s="223" t="s">
        <v>80</v>
      </c>
      <c r="AU329" s="223" t="s">
        <v>81</v>
      </c>
      <c r="AY329" s="222" t="s">
        <v>147</v>
      </c>
      <c r="BK329" s="224">
        <f>SUM(BK330:BK360)</f>
        <v>0</v>
      </c>
    </row>
    <row r="330" spans="1:65" s="2" customFormat="1" ht="16.5" customHeight="1">
      <c r="A330" s="39"/>
      <c r="B330" s="40"/>
      <c r="C330" s="227" t="s">
        <v>410</v>
      </c>
      <c r="D330" s="227" t="s">
        <v>149</v>
      </c>
      <c r="E330" s="228" t="s">
        <v>411</v>
      </c>
      <c r="F330" s="229" t="s">
        <v>412</v>
      </c>
      <c r="G330" s="230" t="s">
        <v>406</v>
      </c>
      <c r="H330" s="231">
        <v>8</v>
      </c>
      <c r="I330" s="232"/>
      <c r="J330" s="233">
        <f>ROUND(I330*H330,2)</f>
        <v>0</v>
      </c>
      <c r="K330" s="229" t="s">
        <v>1</v>
      </c>
      <c r="L330" s="45"/>
      <c r="M330" s="234" t="s">
        <v>1</v>
      </c>
      <c r="N330" s="235" t="s">
        <v>46</v>
      </c>
      <c r="O330" s="92"/>
      <c r="P330" s="236">
        <f>O330*H330</f>
        <v>0</v>
      </c>
      <c r="Q330" s="236">
        <v>0</v>
      </c>
      <c r="R330" s="236">
        <f>Q330*H330</f>
        <v>0</v>
      </c>
      <c r="S330" s="236">
        <v>0</v>
      </c>
      <c r="T330" s="237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38" t="s">
        <v>280</v>
      </c>
      <c r="AT330" s="238" t="s">
        <v>149</v>
      </c>
      <c r="AU330" s="238" t="s">
        <v>88</v>
      </c>
      <c r="AY330" s="18" t="s">
        <v>147</v>
      </c>
      <c r="BE330" s="239">
        <f>IF(N330="základní",J330,0)</f>
        <v>0</v>
      </c>
      <c r="BF330" s="239">
        <f>IF(N330="snížená",J330,0)</f>
        <v>0</v>
      </c>
      <c r="BG330" s="239">
        <f>IF(N330="zákl. přenesená",J330,0)</f>
        <v>0</v>
      </c>
      <c r="BH330" s="239">
        <f>IF(N330="sníž. přenesená",J330,0)</f>
        <v>0</v>
      </c>
      <c r="BI330" s="239">
        <f>IF(N330="nulová",J330,0)</f>
        <v>0</v>
      </c>
      <c r="BJ330" s="18" t="s">
        <v>88</v>
      </c>
      <c r="BK330" s="239">
        <f>ROUND(I330*H330,2)</f>
        <v>0</v>
      </c>
      <c r="BL330" s="18" t="s">
        <v>280</v>
      </c>
      <c r="BM330" s="238" t="s">
        <v>413</v>
      </c>
    </row>
    <row r="331" spans="1:47" s="2" customFormat="1" ht="12">
      <c r="A331" s="39"/>
      <c r="B331" s="40"/>
      <c r="C331" s="41"/>
      <c r="D331" s="240" t="s">
        <v>156</v>
      </c>
      <c r="E331" s="41"/>
      <c r="F331" s="241" t="s">
        <v>412</v>
      </c>
      <c r="G331" s="41"/>
      <c r="H331" s="41"/>
      <c r="I331" s="242"/>
      <c r="J331" s="41"/>
      <c r="K331" s="41"/>
      <c r="L331" s="45"/>
      <c r="M331" s="243"/>
      <c r="N331" s="244"/>
      <c r="O331" s="92"/>
      <c r="P331" s="92"/>
      <c r="Q331" s="92"/>
      <c r="R331" s="92"/>
      <c r="S331" s="92"/>
      <c r="T331" s="93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156</v>
      </c>
      <c r="AU331" s="18" t="s">
        <v>88</v>
      </c>
    </row>
    <row r="332" spans="1:51" s="13" customFormat="1" ht="12">
      <c r="A332" s="13"/>
      <c r="B332" s="247"/>
      <c r="C332" s="248"/>
      <c r="D332" s="240" t="s">
        <v>160</v>
      </c>
      <c r="E332" s="249" t="s">
        <v>1</v>
      </c>
      <c r="F332" s="250" t="s">
        <v>216</v>
      </c>
      <c r="G332" s="248"/>
      <c r="H332" s="249" t="s">
        <v>1</v>
      </c>
      <c r="I332" s="251"/>
      <c r="J332" s="248"/>
      <c r="K332" s="248"/>
      <c r="L332" s="252"/>
      <c r="M332" s="253"/>
      <c r="N332" s="254"/>
      <c r="O332" s="254"/>
      <c r="P332" s="254"/>
      <c r="Q332" s="254"/>
      <c r="R332" s="254"/>
      <c r="S332" s="254"/>
      <c r="T332" s="255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56" t="s">
        <v>160</v>
      </c>
      <c r="AU332" s="256" t="s">
        <v>88</v>
      </c>
      <c r="AV332" s="13" t="s">
        <v>88</v>
      </c>
      <c r="AW332" s="13" t="s">
        <v>37</v>
      </c>
      <c r="AX332" s="13" t="s">
        <v>81</v>
      </c>
      <c r="AY332" s="256" t="s">
        <v>147</v>
      </c>
    </row>
    <row r="333" spans="1:51" s="14" customFormat="1" ht="12">
      <c r="A333" s="14"/>
      <c r="B333" s="257"/>
      <c r="C333" s="258"/>
      <c r="D333" s="240" t="s">
        <v>160</v>
      </c>
      <c r="E333" s="259" t="s">
        <v>1</v>
      </c>
      <c r="F333" s="260" t="s">
        <v>414</v>
      </c>
      <c r="G333" s="258"/>
      <c r="H333" s="261">
        <v>1</v>
      </c>
      <c r="I333" s="262"/>
      <c r="J333" s="258"/>
      <c r="K333" s="258"/>
      <c r="L333" s="263"/>
      <c r="M333" s="264"/>
      <c r="N333" s="265"/>
      <c r="O333" s="265"/>
      <c r="P333" s="265"/>
      <c r="Q333" s="265"/>
      <c r="R333" s="265"/>
      <c r="S333" s="265"/>
      <c r="T333" s="266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67" t="s">
        <v>160</v>
      </c>
      <c r="AU333" s="267" t="s">
        <v>88</v>
      </c>
      <c r="AV333" s="14" t="s">
        <v>90</v>
      </c>
      <c r="AW333" s="14" t="s">
        <v>37</v>
      </c>
      <c r="AX333" s="14" t="s">
        <v>81</v>
      </c>
      <c r="AY333" s="267" t="s">
        <v>147</v>
      </c>
    </row>
    <row r="334" spans="1:51" s="14" customFormat="1" ht="12">
      <c r="A334" s="14"/>
      <c r="B334" s="257"/>
      <c r="C334" s="258"/>
      <c r="D334" s="240" t="s">
        <v>160</v>
      </c>
      <c r="E334" s="259" t="s">
        <v>1</v>
      </c>
      <c r="F334" s="260" t="s">
        <v>415</v>
      </c>
      <c r="G334" s="258"/>
      <c r="H334" s="261">
        <v>1</v>
      </c>
      <c r="I334" s="262"/>
      <c r="J334" s="258"/>
      <c r="K334" s="258"/>
      <c r="L334" s="263"/>
      <c r="M334" s="264"/>
      <c r="N334" s="265"/>
      <c r="O334" s="265"/>
      <c r="P334" s="265"/>
      <c r="Q334" s="265"/>
      <c r="R334" s="265"/>
      <c r="S334" s="265"/>
      <c r="T334" s="266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67" t="s">
        <v>160</v>
      </c>
      <c r="AU334" s="267" t="s">
        <v>88</v>
      </c>
      <c r="AV334" s="14" t="s">
        <v>90</v>
      </c>
      <c r="AW334" s="14" t="s">
        <v>37</v>
      </c>
      <c r="AX334" s="14" t="s">
        <v>81</v>
      </c>
      <c r="AY334" s="267" t="s">
        <v>147</v>
      </c>
    </row>
    <row r="335" spans="1:51" s="14" customFormat="1" ht="12">
      <c r="A335" s="14"/>
      <c r="B335" s="257"/>
      <c r="C335" s="258"/>
      <c r="D335" s="240" t="s">
        <v>160</v>
      </c>
      <c r="E335" s="259" t="s">
        <v>1</v>
      </c>
      <c r="F335" s="260" t="s">
        <v>416</v>
      </c>
      <c r="G335" s="258"/>
      <c r="H335" s="261">
        <v>1</v>
      </c>
      <c r="I335" s="262"/>
      <c r="J335" s="258"/>
      <c r="K335" s="258"/>
      <c r="L335" s="263"/>
      <c r="M335" s="264"/>
      <c r="N335" s="265"/>
      <c r="O335" s="265"/>
      <c r="P335" s="265"/>
      <c r="Q335" s="265"/>
      <c r="R335" s="265"/>
      <c r="S335" s="265"/>
      <c r="T335" s="266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67" t="s">
        <v>160</v>
      </c>
      <c r="AU335" s="267" t="s">
        <v>88</v>
      </c>
      <c r="AV335" s="14" t="s">
        <v>90</v>
      </c>
      <c r="AW335" s="14" t="s">
        <v>37</v>
      </c>
      <c r="AX335" s="14" t="s">
        <v>81</v>
      </c>
      <c r="AY335" s="267" t="s">
        <v>147</v>
      </c>
    </row>
    <row r="336" spans="1:51" s="14" customFormat="1" ht="12">
      <c r="A336" s="14"/>
      <c r="B336" s="257"/>
      <c r="C336" s="258"/>
      <c r="D336" s="240" t="s">
        <v>160</v>
      </c>
      <c r="E336" s="259" t="s">
        <v>1</v>
      </c>
      <c r="F336" s="260" t="s">
        <v>417</v>
      </c>
      <c r="G336" s="258"/>
      <c r="H336" s="261">
        <v>1</v>
      </c>
      <c r="I336" s="262"/>
      <c r="J336" s="258"/>
      <c r="K336" s="258"/>
      <c r="L336" s="263"/>
      <c r="M336" s="264"/>
      <c r="N336" s="265"/>
      <c r="O336" s="265"/>
      <c r="P336" s="265"/>
      <c r="Q336" s="265"/>
      <c r="R336" s="265"/>
      <c r="S336" s="265"/>
      <c r="T336" s="266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67" t="s">
        <v>160</v>
      </c>
      <c r="AU336" s="267" t="s">
        <v>88</v>
      </c>
      <c r="AV336" s="14" t="s">
        <v>90</v>
      </c>
      <c r="AW336" s="14" t="s">
        <v>37</v>
      </c>
      <c r="AX336" s="14" t="s">
        <v>81</v>
      </c>
      <c r="AY336" s="267" t="s">
        <v>147</v>
      </c>
    </row>
    <row r="337" spans="1:51" s="16" customFormat="1" ht="12">
      <c r="A337" s="16"/>
      <c r="B337" s="279"/>
      <c r="C337" s="280"/>
      <c r="D337" s="240" t="s">
        <v>160</v>
      </c>
      <c r="E337" s="281" t="s">
        <v>1</v>
      </c>
      <c r="F337" s="282" t="s">
        <v>221</v>
      </c>
      <c r="G337" s="280"/>
      <c r="H337" s="283">
        <v>4</v>
      </c>
      <c r="I337" s="284"/>
      <c r="J337" s="280"/>
      <c r="K337" s="280"/>
      <c r="L337" s="285"/>
      <c r="M337" s="286"/>
      <c r="N337" s="287"/>
      <c r="O337" s="287"/>
      <c r="P337" s="287"/>
      <c r="Q337" s="287"/>
      <c r="R337" s="287"/>
      <c r="S337" s="287"/>
      <c r="T337" s="288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T337" s="289" t="s">
        <v>160</v>
      </c>
      <c r="AU337" s="289" t="s">
        <v>88</v>
      </c>
      <c r="AV337" s="16" t="s">
        <v>170</v>
      </c>
      <c r="AW337" s="16" t="s">
        <v>37</v>
      </c>
      <c r="AX337" s="16" t="s">
        <v>81</v>
      </c>
      <c r="AY337" s="289" t="s">
        <v>147</v>
      </c>
    </row>
    <row r="338" spans="1:51" s="13" customFormat="1" ht="12">
      <c r="A338" s="13"/>
      <c r="B338" s="247"/>
      <c r="C338" s="248"/>
      <c r="D338" s="240" t="s">
        <v>160</v>
      </c>
      <c r="E338" s="249" t="s">
        <v>1</v>
      </c>
      <c r="F338" s="250" t="s">
        <v>222</v>
      </c>
      <c r="G338" s="248"/>
      <c r="H338" s="249" t="s">
        <v>1</v>
      </c>
      <c r="I338" s="251"/>
      <c r="J338" s="248"/>
      <c r="K338" s="248"/>
      <c r="L338" s="252"/>
      <c r="M338" s="253"/>
      <c r="N338" s="254"/>
      <c r="O338" s="254"/>
      <c r="P338" s="254"/>
      <c r="Q338" s="254"/>
      <c r="R338" s="254"/>
      <c r="S338" s="254"/>
      <c r="T338" s="255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56" t="s">
        <v>160</v>
      </c>
      <c r="AU338" s="256" t="s">
        <v>88</v>
      </c>
      <c r="AV338" s="13" t="s">
        <v>88</v>
      </c>
      <c r="AW338" s="13" t="s">
        <v>37</v>
      </c>
      <c r="AX338" s="13" t="s">
        <v>81</v>
      </c>
      <c r="AY338" s="256" t="s">
        <v>147</v>
      </c>
    </row>
    <row r="339" spans="1:51" s="14" customFormat="1" ht="12">
      <c r="A339" s="14"/>
      <c r="B339" s="257"/>
      <c r="C339" s="258"/>
      <c r="D339" s="240" t="s">
        <v>160</v>
      </c>
      <c r="E339" s="259" t="s">
        <v>1</v>
      </c>
      <c r="F339" s="260" t="s">
        <v>418</v>
      </c>
      <c r="G339" s="258"/>
      <c r="H339" s="261">
        <v>1</v>
      </c>
      <c r="I339" s="262"/>
      <c r="J339" s="258"/>
      <c r="K339" s="258"/>
      <c r="L339" s="263"/>
      <c r="M339" s="264"/>
      <c r="N339" s="265"/>
      <c r="O339" s="265"/>
      <c r="P339" s="265"/>
      <c r="Q339" s="265"/>
      <c r="R339" s="265"/>
      <c r="S339" s="265"/>
      <c r="T339" s="266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67" t="s">
        <v>160</v>
      </c>
      <c r="AU339" s="267" t="s">
        <v>88</v>
      </c>
      <c r="AV339" s="14" t="s">
        <v>90</v>
      </c>
      <c r="AW339" s="14" t="s">
        <v>37</v>
      </c>
      <c r="AX339" s="14" t="s">
        <v>81</v>
      </c>
      <c r="AY339" s="267" t="s">
        <v>147</v>
      </c>
    </row>
    <row r="340" spans="1:51" s="14" customFormat="1" ht="12">
      <c r="A340" s="14"/>
      <c r="B340" s="257"/>
      <c r="C340" s="258"/>
      <c r="D340" s="240" t="s">
        <v>160</v>
      </c>
      <c r="E340" s="259" t="s">
        <v>1</v>
      </c>
      <c r="F340" s="260" t="s">
        <v>419</v>
      </c>
      <c r="G340" s="258"/>
      <c r="H340" s="261">
        <v>1</v>
      </c>
      <c r="I340" s="262"/>
      <c r="J340" s="258"/>
      <c r="K340" s="258"/>
      <c r="L340" s="263"/>
      <c r="M340" s="264"/>
      <c r="N340" s="265"/>
      <c r="O340" s="265"/>
      <c r="P340" s="265"/>
      <c r="Q340" s="265"/>
      <c r="R340" s="265"/>
      <c r="S340" s="265"/>
      <c r="T340" s="266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67" t="s">
        <v>160</v>
      </c>
      <c r="AU340" s="267" t="s">
        <v>88</v>
      </c>
      <c r="AV340" s="14" t="s">
        <v>90</v>
      </c>
      <c r="AW340" s="14" t="s">
        <v>37</v>
      </c>
      <c r="AX340" s="14" t="s">
        <v>81</v>
      </c>
      <c r="AY340" s="267" t="s">
        <v>147</v>
      </c>
    </row>
    <row r="341" spans="1:51" s="14" customFormat="1" ht="12">
      <c r="A341" s="14"/>
      <c r="B341" s="257"/>
      <c r="C341" s="258"/>
      <c r="D341" s="240" t="s">
        <v>160</v>
      </c>
      <c r="E341" s="259" t="s">
        <v>1</v>
      </c>
      <c r="F341" s="260" t="s">
        <v>420</v>
      </c>
      <c r="G341" s="258"/>
      <c r="H341" s="261">
        <v>1</v>
      </c>
      <c r="I341" s="262"/>
      <c r="J341" s="258"/>
      <c r="K341" s="258"/>
      <c r="L341" s="263"/>
      <c r="M341" s="264"/>
      <c r="N341" s="265"/>
      <c r="O341" s="265"/>
      <c r="P341" s="265"/>
      <c r="Q341" s="265"/>
      <c r="R341" s="265"/>
      <c r="S341" s="265"/>
      <c r="T341" s="266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67" t="s">
        <v>160</v>
      </c>
      <c r="AU341" s="267" t="s">
        <v>88</v>
      </c>
      <c r="AV341" s="14" t="s">
        <v>90</v>
      </c>
      <c r="AW341" s="14" t="s">
        <v>37</v>
      </c>
      <c r="AX341" s="14" t="s">
        <v>81</v>
      </c>
      <c r="AY341" s="267" t="s">
        <v>147</v>
      </c>
    </row>
    <row r="342" spans="1:51" s="14" customFormat="1" ht="12">
      <c r="A342" s="14"/>
      <c r="B342" s="257"/>
      <c r="C342" s="258"/>
      <c r="D342" s="240" t="s">
        <v>160</v>
      </c>
      <c r="E342" s="259" t="s">
        <v>1</v>
      </c>
      <c r="F342" s="260" t="s">
        <v>421</v>
      </c>
      <c r="G342" s="258"/>
      <c r="H342" s="261">
        <v>1</v>
      </c>
      <c r="I342" s="262"/>
      <c r="J342" s="258"/>
      <c r="K342" s="258"/>
      <c r="L342" s="263"/>
      <c r="M342" s="264"/>
      <c r="N342" s="265"/>
      <c r="O342" s="265"/>
      <c r="P342" s="265"/>
      <c r="Q342" s="265"/>
      <c r="R342" s="265"/>
      <c r="S342" s="265"/>
      <c r="T342" s="266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67" t="s">
        <v>160</v>
      </c>
      <c r="AU342" s="267" t="s">
        <v>88</v>
      </c>
      <c r="AV342" s="14" t="s">
        <v>90</v>
      </c>
      <c r="AW342" s="14" t="s">
        <v>37</v>
      </c>
      <c r="AX342" s="14" t="s">
        <v>81</v>
      </c>
      <c r="AY342" s="267" t="s">
        <v>147</v>
      </c>
    </row>
    <row r="343" spans="1:51" s="16" customFormat="1" ht="12">
      <c r="A343" s="16"/>
      <c r="B343" s="279"/>
      <c r="C343" s="280"/>
      <c r="D343" s="240" t="s">
        <v>160</v>
      </c>
      <c r="E343" s="281" t="s">
        <v>1</v>
      </c>
      <c r="F343" s="282" t="s">
        <v>221</v>
      </c>
      <c r="G343" s="280"/>
      <c r="H343" s="283">
        <v>4</v>
      </c>
      <c r="I343" s="284"/>
      <c r="J343" s="280"/>
      <c r="K343" s="280"/>
      <c r="L343" s="285"/>
      <c r="M343" s="286"/>
      <c r="N343" s="287"/>
      <c r="O343" s="287"/>
      <c r="P343" s="287"/>
      <c r="Q343" s="287"/>
      <c r="R343" s="287"/>
      <c r="S343" s="287"/>
      <c r="T343" s="288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T343" s="289" t="s">
        <v>160</v>
      </c>
      <c r="AU343" s="289" t="s">
        <v>88</v>
      </c>
      <c r="AV343" s="16" t="s">
        <v>170</v>
      </c>
      <c r="AW343" s="16" t="s">
        <v>37</v>
      </c>
      <c r="AX343" s="16" t="s">
        <v>81</v>
      </c>
      <c r="AY343" s="289" t="s">
        <v>147</v>
      </c>
    </row>
    <row r="344" spans="1:51" s="15" customFormat="1" ht="12">
      <c r="A344" s="15"/>
      <c r="B344" s="268"/>
      <c r="C344" s="269"/>
      <c r="D344" s="240" t="s">
        <v>160</v>
      </c>
      <c r="E344" s="270" t="s">
        <v>1</v>
      </c>
      <c r="F344" s="271" t="s">
        <v>164</v>
      </c>
      <c r="G344" s="269"/>
      <c r="H344" s="272">
        <v>8</v>
      </c>
      <c r="I344" s="273"/>
      <c r="J344" s="269"/>
      <c r="K344" s="269"/>
      <c r="L344" s="274"/>
      <c r="M344" s="275"/>
      <c r="N344" s="276"/>
      <c r="O344" s="276"/>
      <c r="P344" s="276"/>
      <c r="Q344" s="276"/>
      <c r="R344" s="276"/>
      <c r="S344" s="276"/>
      <c r="T344" s="277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T344" s="278" t="s">
        <v>160</v>
      </c>
      <c r="AU344" s="278" t="s">
        <v>88</v>
      </c>
      <c r="AV344" s="15" t="s">
        <v>154</v>
      </c>
      <c r="AW344" s="15" t="s">
        <v>37</v>
      </c>
      <c r="AX344" s="15" t="s">
        <v>88</v>
      </c>
      <c r="AY344" s="278" t="s">
        <v>147</v>
      </c>
    </row>
    <row r="345" spans="1:65" s="2" customFormat="1" ht="16.5" customHeight="1">
      <c r="A345" s="39"/>
      <c r="B345" s="40"/>
      <c r="C345" s="227" t="s">
        <v>422</v>
      </c>
      <c r="D345" s="227" t="s">
        <v>149</v>
      </c>
      <c r="E345" s="228" t="s">
        <v>423</v>
      </c>
      <c r="F345" s="229" t="s">
        <v>424</v>
      </c>
      <c r="G345" s="230" t="s">
        <v>406</v>
      </c>
      <c r="H345" s="231">
        <v>7</v>
      </c>
      <c r="I345" s="232"/>
      <c r="J345" s="233">
        <f>ROUND(I345*H345,2)</f>
        <v>0</v>
      </c>
      <c r="K345" s="229" t="s">
        <v>1</v>
      </c>
      <c r="L345" s="45"/>
      <c r="M345" s="234" t="s">
        <v>1</v>
      </c>
      <c r="N345" s="235" t="s">
        <v>46</v>
      </c>
      <c r="O345" s="92"/>
      <c r="P345" s="236">
        <f>O345*H345</f>
        <v>0</v>
      </c>
      <c r="Q345" s="236">
        <v>0</v>
      </c>
      <c r="R345" s="236">
        <f>Q345*H345</f>
        <v>0</v>
      </c>
      <c r="S345" s="236">
        <v>0</v>
      </c>
      <c r="T345" s="237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38" t="s">
        <v>280</v>
      </c>
      <c r="AT345" s="238" t="s">
        <v>149</v>
      </c>
      <c r="AU345" s="238" t="s">
        <v>88</v>
      </c>
      <c r="AY345" s="18" t="s">
        <v>147</v>
      </c>
      <c r="BE345" s="239">
        <f>IF(N345="základní",J345,0)</f>
        <v>0</v>
      </c>
      <c r="BF345" s="239">
        <f>IF(N345="snížená",J345,0)</f>
        <v>0</v>
      </c>
      <c r="BG345" s="239">
        <f>IF(N345="zákl. přenesená",J345,0)</f>
        <v>0</v>
      </c>
      <c r="BH345" s="239">
        <f>IF(N345="sníž. přenesená",J345,0)</f>
        <v>0</v>
      </c>
      <c r="BI345" s="239">
        <f>IF(N345="nulová",J345,0)</f>
        <v>0</v>
      </c>
      <c r="BJ345" s="18" t="s">
        <v>88</v>
      </c>
      <c r="BK345" s="239">
        <f>ROUND(I345*H345,2)</f>
        <v>0</v>
      </c>
      <c r="BL345" s="18" t="s">
        <v>280</v>
      </c>
      <c r="BM345" s="238" t="s">
        <v>425</v>
      </c>
    </row>
    <row r="346" spans="1:47" s="2" customFormat="1" ht="12">
      <c r="A346" s="39"/>
      <c r="B346" s="40"/>
      <c r="C346" s="41"/>
      <c r="D346" s="240" t="s">
        <v>156</v>
      </c>
      <c r="E346" s="41"/>
      <c r="F346" s="241" t="s">
        <v>424</v>
      </c>
      <c r="G346" s="41"/>
      <c r="H346" s="41"/>
      <c r="I346" s="242"/>
      <c r="J346" s="41"/>
      <c r="K346" s="41"/>
      <c r="L346" s="45"/>
      <c r="M346" s="243"/>
      <c r="N346" s="244"/>
      <c r="O346" s="92"/>
      <c r="P346" s="92"/>
      <c r="Q346" s="92"/>
      <c r="R346" s="92"/>
      <c r="S346" s="92"/>
      <c r="T346" s="93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T346" s="18" t="s">
        <v>156</v>
      </c>
      <c r="AU346" s="18" t="s">
        <v>88</v>
      </c>
    </row>
    <row r="347" spans="1:51" s="13" customFormat="1" ht="12">
      <c r="A347" s="13"/>
      <c r="B347" s="247"/>
      <c r="C347" s="248"/>
      <c r="D347" s="240" t="s">
        <v>160</v>
      </c>
      <c r="E347" s="249" t="s">
        <v>1</v>
      </c>
      <c r="F347" s="250" t="s">
        <v>426</v>
      </c>
      <c r="G347" s="248"/>
      <c r="H347" s="249" t="s">
        <v>1</v>
      </c>
      <c r="I347" s="251"/>
      <c r="J347" s="248"/>
      <c r="K347" s="248"/>
      <c r="L347" s="252"/>
      <c r="M347" s="253"/>
      <c r="N347" s="254"/>
      <c r="O347" s="254"/>
      <c r="P347" s="254"/>
      <c r="Q347" s="254"/>
      <c r="R347" s="254"/>
      <c r="S347" s="254"/>
      <c r="T347" s="255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56" t="s">
        <v>160</v>
      </c>
      <c r="AU347" s="256" t="s">
        <v>88</v>
      </c>
      <c r="AV347" s="13" t="s">
        <v>88</v>
      </c>
      <c r="AW347" s="13" t="s">
        <v>37</v>
      </c>
      <c r="AX347" s="13" t="s">
        <v>81</v>
      </c>
      <c r="AY347" s="256" t="s">
        <v>147</v>
      </c>
    </row>
    <row r="348" spans="1:51" s="14" customFormat="1" ht="12">
      <c r="A348" s="14"/>
      <c r="B348" s="257"/>
      <c r="C348" s="258"/>
      <c r="D348" s="240" t="s">
        <v>160</v>
      </c>
      <c r="E348" s="259" t="s">
        <v>1</v>
      </c>
      <c r="F348" s="260" t="s">
        <v>427</v>
      </c>
      <c r="G348" s="258"/>
      <c r="H348" s="261">
        <v>1</v>
      </c>
      <c r="I348" s="262"/>
      <c r="J348" s="258"/>
      <c r="K348" s="258"/>
      <c r="L348" s="263"/>
      <c r="M348" s="264"/>
      <c r="N348" s="265"/>
      <c r="O348" s="265"/>
      <c r="P348" s="265"/>
      <c r="Q348" s="265"/>
      <c r="R348" s="265"/>
      <c r="S348" s="265"/>
      <c r="T348" s="266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67" t="s">
        <v>160</v>
      </c>
      <c r="AU348" s="267" t="s">
        <v>88</v>
      </c>
      <c r="AV348" s="14" t="s">
        <v>90</v>
      </c>
      <c r="AW348" s="14" t="s">
        <v>37</v>
      </c>
      <c r="AX348" s="14" t="s">
        <v>81</v>
      </c>
      <c r="AY348" s="267" t="s">
        <v>147</v>
      </c>
    </row>
    <row r="349" spans="1:51" s="14" customFormat="1" ht="12">
      <c r="A349" s="14"/>
      <c r="B349" s="257"/>
      <c r="C349" s="258"/>
      <c r="D349" s="240" t="s">
        <v>160</v>
      </c>
      <c r="E349" s="259" t="s">
        <v>1</v>
      </c>
      <c r="F349" s="260" t="s">
        <v>428</v>
      </c>
      <c r="G349" s="258"/>
      <c r="H349" s="261">
        <v>1</v>
      </c>
      <c r="I349" s="262"/>
      <c r="J349" s="258"/>
      <c r="K349" s="258"/>
      <c r="L349" s="263"/>
      <c r="M349" s="264"/>
      <c r="N349" s="265"/>
      <c r="O349" s="265"/>
      <c r="P349" s="265"/>
      <c r="Q349" s="265"/>
      <c r="R349" s="265"/>
      <c r="S349" s="265"/>
      <c r="T349" s="266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67" t="s">
        <v>160</v>
      </c>
      <c r="AU349" s="267" t="s">
        <v>88</v>
      </c>
      <c r="AV349" s="14" t="s">
        <v>90</v>
      </c>
      <c r="AW349" s="14" t="s">
        <v>37</v>
      </c>
      <c r="AX349" s="14" t="s">
        <v>81</v>
      </c>
      <c r="AY349" s="267" t="s">
        <v>147</v>
      </c>
    </row>
    <row r="350" spans="1:51" s="14" customFormat="1" ht="12">
      <c r="A350" s="14"/>
      <c r="B350" s="257"/>
      <c r="C350" s="258"/>
      <c r="D350" s="240" t="s">
        <v>160</v>
      </c>
      <c r="E350" s="259" t="s">
        <v>1</v>
      </c>
      <c r="F350" s="260" t="s">
        <v>429</v>
      </c>
      <c r="G350" s="258"/>
      <c r="H350" s="261">
        <v>1</v>
      </c>
      <c r="I350" s="262"/>
      <c r="J350" s="258"/>
      <c r="K350" s="258"/>
      <c r="L350" s="263"/>
      <c r="M350" s="264"/>
      <c r="N350" s="265"/>
      <c r="O350" s="265"/>
      <c r="P350" s="265"/>
      <c r="Q350" s="265"/>
      <c r="R350" s="265"/>
      <c r="S350" s="265"/>
      <c r="T350" s="266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67" t="s">
        <v>160</v>
      </c>
      <c r="AU350" s="267" t="s">
        <v>88</v>
      </c>
      <c r="AV350" s="14" t="s">
        <v>90</v>
      </c>
      <c r="AW350" s="14" t="s">
        <v>37</v>
      </c>
      <c r="AX350" s="14" t="s">
        <v>81</v>
      </c>
      <c r="AY350" s="267" t="s">
        <v>147</v>
      </c>
    </row>
    <row r="351" spans="1:51" s="14" customFormat="1" ht="12">
      <c r="A351" s="14"/>
      <c r="B351" s="257"/>
      <c r="C351" s="258"/>
      <c r="D351" s="240" t="s">
        <v>160</v>
      </c>
      <c r="E351" s="259" t="s">
        <v>1</v>
      </c>
      <c r="F351" s="260" t="s">
        <v>430</v>
      </c>
      <c r="G351" s="258"/>
      <c r="H351" s="261">
        <v>1</v>
      </c>
      <c r="I351" s="262"/>
      <c r="J351" s="258"/>
      <c r="K351" s="258"/>
      <c r="L351" s="263"/>
      <c r="M351" s="264"/>
      <c r="N351" s="265"/>
      <c r="O351" s="265"/>
      <c r="P351" s="265"/>
      <c r="Q351" s="265"/>
      <c r="R351" s="265"/>
      <c r="S351" s="265"/>
      <c r="T351" s="266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67" t="s">
        <v>160</v>
      </c>
      <c r="AU351" s="267" t="s">
        <v>88</v>
      </c>
      <c r="AV351" s="14" t="s">
        <v>90</v>
      </c>
      <c r="AW351" s="14" t="s">
        <v>37</v>
      </c>
      <c r="AX351" s="14" t="s">
        <v>81</v>
      </c>
      <c r="AY351" s="267" t="s">
        <v>147</v>
      </c>
    </row>
    <row r="352" spans="1:51" s="14" customFormat="1" ht="12">
      <c r="A352" s="14"/>
      <c r="B352" s="257"/>
      <c r="C352" s="258"/>
      <c r="D352" s="240" t="s">
        <v>160</v>
      </c>
      <c r="E352" s="259" t="s">
        <v>1</v>
      </c>
      <c r="F352" s="260" t="s">
        <v>431</v>
      </c>
      <c r="G352" s="258"/>
      <c r="H352" s="261">
        <v>1</v>
      </c>
      <c r="I352" s="262"/>
      <c r="J352" s="258"/>
      <c r="K352" s="258"/>
      <c r="L352" s="263"/>
      <c r="M352" s="264"/>
      <c r="N352" s="265"/>
      <c r="O352" s="265"/>
      <c r="P352" s="265"/>
      <c r="Q352" s="265"/>
      <c r="R352" s="265"/>
      <c r="S352" s="265"/>
      <c r="T352" s="266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67" t="s">
        <v>160</v>
      </c>
      <c r="AU352" s="267" t="s">
        <v>88</v>
      </c>
      <c r="AV352" s="14" t="s">
        <v>90</v>
      </c>
      <c r="AW352" s="14" t="s">
        <v>37</v>
      </c>
      <c r="AX352" s="14" t="s">
        <v>81</v>
      </c>
      <c r="AY352" s="267" t="s">
        <v>147</v>
      </c>
    </row>
    <row r="353" spans="1:51" s="14" customFormat="1" ht="12">
      <c r="A353" s="14"/>
      <c r="B353" s="257"/>
      <c r="C353" s="258"/>
      <c r="D353" s="240" t="s">
        <v>160</v>
      </c>
      <c r="E353" s="259" t="s">
        <v>1</v>
      </c>
      <c r="F353" s="260" t="s">
        <v>432</v>
      </c>
      <c r="G353" s="258"/>
      <c r="H353" s="261">
        <v>1</v>
      </c>
      <c r="I353" s="262"/>
      <c r="J353" s="258"/>
      <c r="K353" s="258"/>
      <c r="L353" s="263"/>
      <c r="M353" s="264"/>
      <c r="N353" s="265"/>
      <c r="O353" s="265"/>
      <c r="P353" s="265"/>
      <c r="Q353" s="265"/>
      <c r="R353" s="265"/>
      <c r="S353" s="265"/>
      <c r="T353" s="266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67" t="s">
        <v>160</v>
      </c>
      <c r="AU353" s="267" t="s">
        <v>88</v>
      </c>
      <c r="AV353" s="14" t="s">
        <v>90</v>
      </c>
      <c r="AW353" s="14" t="s">
        <v>37</v>
      </c>
      <c r="AX353" s="14" t="s">
        <v>81</v>
      </c>
      <c r="AY353" s="267" t="s">
        <v>147</v>
      </c>
    </row>
    <row r="354" spans="1:51" s="16" customFormat="1" ht="12">
      <c r="A354" s="16"/>
      <c r="B354" s="279"/>
      <c r="C354" s="280"/>
      <c r="D354" s="240" t="s">
        <v>160</v>
      </c>
      <c r="E354" s="281" t="s">
        <v>1</v>
      </c>
      <c r="F354" s="282" t="s">
        <v>221</v>
      </c>
      <c r="G354" s="280"/>
      <c r="H354" s="283">
        <v>6</v>
      </c>
      <c r="I354" s="284"/>
      <c r="J354" s="280"/>
      <c r="K354" s="280"/>
      <c r="L354" s="285"/>
      <c r="M354" s="286"/>
      <c r="N354" s="287"/>
      <c r="O354" s="287"/>
      <c r="P354" s="287"/>
      <c r="Q354" s="287"/>
      <c r="R354" s="287"/>
      <c r="S354" s="287"/>
      <c r="T354" s="288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T354" s="289" t="s">
        <v>160</v>
      </c>
      <c r="AU354" s="289" t="s">
        <v>88</v>
      </c>
      <c r="AV354" s="16" t="s">
        <v>170</v>
      </c>
      <c r="AW354" s="16" t="s">
        <v>37</v>
      </c>
      <c r="AX354" s="16" t="s">
        <v>81</v>
      </c>
      <c r="AY354" s="289" t="s">
        <v>147</v>
      </c>
    </row>
    <row r="355" spans="1:51" s="13" customFormat="1" ht="12">
      <c r="A355" s="13"/>
      <c r="B355" s="247"/>
      <c r="C355" s="248"/>
      <c r="D355" s="240" t="s">
        <v>160</v>
      </c>
      <c r="E355" s="249" t="s">
        <v>1</v>
      </c>
      <c r="F355" s="250" t="s">
        <v>433</v>
      </c>
      <c r="G355" s="248"/>
      <c r="H355" s="249" t="s">
        <v>1</v>
      </c>
      <c r="I355" s="251"/>
      <c r="J355" s="248"/>
      <c r="K355" s="248"/>
      <c r="L355" s="252"/>
      <c r="M355" s="253"/>
      <c r="N355" s="254"/>
      <c r="O355" s="254"/>
      <c r="P355" s="254"/>
      <c r="Q355" s="254"/>
      <c r="R355" s="254"/>
      <c r="S355" s="254"/>
      <c r="T355" s="255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56" t="s">
        <v>160</v>
      </c>
      <c r="AU355" s="256" t="s">
        <v>88</v>
      </c>
      <c r="AV355" s="13" t="s">
        <v>88</v>
      </c>
      <c r="AW355" s="13" t="s">
        <v>37</v>
      </c>
      <c r="AX355" s="13" t="s">
        <v>81</v>
      </c>
      <c r="AY355" s="256" t="s">
        <v>147</v>
      </c>
    </row>
    <row r="356" spans="1:51" s="14" customFormat="1" ht="12">
      <c r="A356" s="14"/>
      <c r="B356" s="257"/>
      <c r="C356" s="258"/>
      <c r="D356" s="240" t="s">
        <v>160</v>
      </c>
      <c r="E356" s="259" t="s">
        <v>1</v>
      </c>
      <c r="F356" s="260" t="s">
        <v>434</v>
      </c>
      <c r="G356" s="258"/>
      <c r="H356" s="261">
        <v>1</v>
      </c>
      <c r="I356" s="262"/>
      <c r="J356" s="258"/>
      <c r="K356" s="258"/>
      <c r="L356" s="263"/>
      <c r="M356" s="264"/>
      <c r="N356" s="265"/>
      <c r="O356" s="265"/>
      <c r="P356" s="265"/>
      <c r="Q356" s="265"/>
      <c r="R356" s="265"/>
      <c r="S356" s="265"/>
      <c r="T356" s="266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67" t="s">
        <v>160</v>
      </c>
      <c r="AU356" s="267" t="s">
        <v>88</v>
      </c>
      <c r="AV356" s="14" t="s">
        <v>90</v>
      </c>
      <c r="AW356" s="14" t="s">
        <v>37</v>
      </c>
      <c r="AX356" s="14" t="s">
        <v>81</v>
      </c>
      <c r="AY356" s="267" t="s">
        <v>147</v>
      </c>
    </row>
    <row r="357" spans="1:51" s="15" customFormat="1" ht="12">
      <c r="A357" s="15"/>
      <c r="B357" s="268"/>
      <c r="C357" s="269"/>
      <c r="D357" s="240" t="s">
        <v>160</v>
      </c>
      <c r="E357" s="270" t="s">
        <v>1</v>
      </c>
      <c r="F357" s="271" t="s">
        <v>164</v>
      </c>
      <c r="G357" s="269"/>
      <c r="H357" s="272">
        <v>7</v>
      </c>
      <c r="I357" s="273"/>
      <c r="J357" s="269"/>
      <c r="K357" s="269"/>
      <c r="L357" s="274"/>
      <c r="M357" s="275"/>
      <c r="N357" s="276"/>
      <c r="O357" s="276"/>
      <c r="P357" s="276"/>
      <c r="Q357" s="276"/>
      <c r="R357" s="276"/>
      <c r="S357" s="276"/>
      <c r="T357" s="277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78" t="s">
        <v>160</v>
      </c>
      <c r="AU357" s="278" t="s">
        <v>88</v>
      </c>
      <c r="AV357" s="15" t="s">
        <v>154</v>
      </c>
      <c r="AW357" s="15" t="s">
        <v>37</v>
      </c>
      <c r="AX357" s="15" t="s">
        <v>88</v>
      </c>
      <c r="AY357" s="278" t="s">
        <v>147</v>
      </c>
    </row>
    <row r="358" spans="1:65" s="2" customFormat="1" ht="16.5" customHeight="1">
      <c r="A358" s="39"/>
      <c r="B358" s="40"/>
      <c r="C358" s="227" t="s">
        <v>435</v>
      </c>
      <c r="D358" s="227" t="s">
        <v>149</v>
      </c>
      <c r="E358" s="228" t="s">
        <v>436</v>
      </c>
      <c r="F358" s="229" t="s">
        <v>437</v>
      </c>
      <c r="G358" s="230" t="s">
        <v>268</v>
      </c>
      <c r="H358" s="231">
        <v>15</v>
      </c>
      <c r="I358" s="232"/>
      <c r="J358" s="233">
        <f>ROUND(I358*H358,2)</f>
        <v>0</v>
      </c>
      <c r="K358" s="229" t="s">
        <v>1</v>
      </c>
      <c r="L358" s="45"/>
      <c r="M358" s="234" t="s">
        <v>1</v>
      </c>
      <c r="N358" s="235" t="s">
        <v>46</v>
      </c>
      <c r="O358" s="92"/>
      <c r="P358" s="236">
        <f>O358*H358</f>
        <v>0</v>
      </c>
      <c r="Q358" s="236">
        <v>0</v>
      </c>
      <c r="R358" s="236">
        <f>Q358*H358</f>
        <v>0</v>
      </c>
      <c r="S358" s="236">
        <v>0</v>
      </c>
      <c r="T358" s="237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38" t="s">
        <v>280</v>
      </c>
      <c r="AT358" s="238" t="s">
        <v>149</v>
      </c>
      <c r="AU358" s="238" t="s">
        <v>88</v>
      </c>
      <c r="AY358" s="18" t="s">
        <v>147</v>
      </c>
      <c r="BE358" s="239">
        <f>IF(N358="základní",J358,0)</f>
        <v>0</v>
      </c>
      <c r="BF358" s="239">
        <f>IF(N358="snížená",J358,0)</f>
        <v>0</v>
      </c>
      <c r="BG358" s="239">
        <f>IF(N358="zákl. přenesená",J358,0)</f>
        <v>0</v>
      </c>
      <c r="BH358" s="239">
        <f>IF(N358="sníž. přenesená",J358,0)</f>
        <v>0</v>
      </c>
      <c r="BI358" s="239">
        <f>IF(N358="nulová",J358,0)</f>
        <v>0</v>
      </c>
      <c r="BJ358" s="18" t="s">
        <v>88</v>
      </c>
      <c r="BK358" s="239">
        <f>ROUND(I358*H358,2)</f>
        <v>0</v>
      </c>
      <c r="BL358" s="18" t="s">
        <v>280</v>
      </c>
      <c r="BM358" s="238" t="s">
        <v>438</v>
      </c>
    </row>
    <row r="359" spans="1:47" s="2" customFormat="1" ht="12">
      <c r="A359" s="39"/>
      <c r="B359" s="40"/>
      <c r="C359" s="41"/>
      <c r="D359" s="240" t="s">
        <v>156</v>
      </c>
      <c r="E359" s="41"/>
      <c r="F359" s="241" t="s">
        <v>437</v>
      </c>
      <c r="G359" s="41"/>
      <c r="H359" s="41"/>
      <c r="I359" s="242"/>
      <c r="J359" s="41"/>
      <c r="K359" s="41"/>
      <c r="L359" s="45"/>
      <c r="M359" s="243"/>
      <c r="N359" s="244"/>
      <c r="O359" s="92"/>
      <c r="P359" s="92"/>
      <c r="Q359" s="92"/>
      <c r="R359" s="92"/>
      <c r="S359" s="92"/>
      <c r="T359" s="93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T359" s="18" t="s">
        <v>156</v>
      </c>
      <c r="AU359" s="18" t="s">
        <v>88</v>
      </c>
    </row>
    <row r="360" spans="1:47" s="2" customFormat="1" ht="12">
      <c r="A360" s="39"/>
      <c r="B360" s="40"/>
      <c r="C360" s="41"/>
      <c r="D360" s="240" t="s">
        <v>270</v>
      </c>
      <c r="E360" s="41"/>
      <c r="F360" s="300" t="s">
        <v>439</v>
      </c>
      <c r="G360" s="41"/>
      <c r="H360" s="41"/>
      <c r="I360" s="242"/>
      <c r="J360" s="41"/>
      <c r="K360" s="41"/>
      <c r="L360" s="45"/>
      <c r="M360" s="243"/>
      <c r="N360" s="244"/>
      <c r="O360" s="92"/>
      <c r="P360" s="92"/>
      <c r="Q360" s="92"/>
      <c r="R360" s="92"/>
      <c r="S360" s="92"/>
      <c r="T360" s="93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8" t="s">
        <v>270</v>
      </c>
      <c r="AU360" s="18" t="s">
        <v>88</v>
      </c>
    </row>
    <row r="361" spans="1:63" s="12" customFormat="1" ht="25.9" customHeight="1">
      <c r="A361" s="12"/>
      <c r="B361" s="211"/>
      <c r="C361" s="212"/>
      <c r="D361" s="213" t="s">
        <v>80</v>
      </c>
      <c r="E361" s="214" t="s">
        <v>440</v>
      </c>
      <c r="F361" s="214" t="s">
        <v>109</v>
      </c>
      <c r="G361" s="212"/>
      <c r="H361" s="212"/>
      <c r="I361" s="215"/>
      <c r="J361" s="216">
        <f>BK361</f>
        <v>0</v>
      </c>
      <c r="K361" s="212"/>
      <c r="L361" s="217"/>
      <c r="M361" s="218"/>
      <c r="N361" s="219"/>
      <c r="O361" s="219"/>
      <c r="P361" s="220">
        <f>P362+P368</f>
        <v>0</v>
      </c>
      <c r="Q361" s="219"/>
      <c r="R361" s="220">
        <f>R362+R368</f>
        <v>0</v>
      </c>
      <c r="S361" s="219"/>
      <c r="T361" s="221">
        <f>T362+T368</f>
        <v>0</v>
      </c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R361" s="222" t="s">
        <v>182</v>
      </c>
      <c r="AT361" s="223" t="s">
        <v>80</v>
      </c>
      <c r="AU361" s="223" t="s">
        <v>81</v>
      </c>
      <c r="AY361" s="222" t="s">
        <v>147</v>
      </c>
      <c r="BK361" s="224">
        <f>BK362+BK368</f>
        <v>0</v>
      </c>
    </row>
    <row r="362" spans="1:63" s="12" customFormat="1" ht="22.8" customHeight="1">
      <c r="A362" s="12"/>
      <c r="B362" s="211"/>
      <c r="C362" s="212"/>
      <c r="D362" s="213" t="s">
        <v>80</v>
      </c>
      <c r="E362" s="225" t="s">
        <v>441</v>
      </c>
      <c r="F362" s="225" t="s">
        <v>442</v>
      </c>
      <c r="G362" s="212"/>
      <c r="H362" s="212"/>
      <c r="I362" s="215"/>
      <c r="J362" s="226">
        <f>BK362</f>
        <v>0</v>
      </c>
      <c r="K362" s="212"/>
      <c r="L362" s="217"/>
      <c r="M362" s="218"/>
      <c r="N362" s="219"/>
      <c r="O362" s="219"/>
      <c r="P362" s="220">
        <f>SUM(P363:P367)</f>
        <v>0</v>
      </c>
      <c r="Q362" s="219"/>
      <c r="R362" s="220">
        <f>SUM(R363:R367)</f>
        <v>0</v>
      </c>
      <c r="S362" s="219"/>
      <c r="T362" s="221">
        <f>SUM(T363:T367)</f>
        <v>0</v>
      </c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R362" s="222" t="s">
        <v>182</v>
      </c>
      <c r="AT362" s="223" t="s">
        <v>80</v>
      </c>
      <c r="AU362" s="223" t="s">
        <v>88</v>
      </c>
      <c r="AY362" s="222" t="s">
        <v>147</v>
      </c>
      <c r="BK362" s="224">
        <f>SUM(BK363:BK367)</f>
        <v>0</v>
      </c>
    </row>
    <row r="363" spans="1:65" s="2" customFormat="1" ht="16.5" customHeight="1">
      <c r="A363" s="39"/>
      <c r="B363" s="40"/>
      <c r="C363" s="227" t="s">
        <v>443</v>
      </c>
      <c r="D363" s="227" t="s">
        <v>149</v>
      </c>
      <c r="E363" s="228" t="s">
        <v>444</v>
      </c>
      <c r="F363" s="229" t="s">
        <v>445</v>
      </c>
      <c r="G363" s="230" t="s">
        <v>406</v>
      </c>
      <c r="H363" s="231">
        <v>8</v>
      </c>
      <c r="I363" s="232"/>
      <c r="J363" s="233">
        <f>ROUND(I363*H363,2)</f>
        <v>0</v>
      </c>
      <c r="K363" s="229" t="s">
        <v>1</v>
      </c>
      <c r="L363" s="45"/>
      <c r="M363" s="234" t="s">
        <v>1</v>
      </c>
      <c r="N363" s="235" t="s">
        <v>46</v>
      </c>
      <c r="O363" s="92"/>
      <c r="P363" s="236">
        <f>O363*H363</f>
        <v>0</v>
      </c>
      <c r="Q363" s="236">
        <v>0</v>
      </c>
      <c r="R363" s="236">
        <f>Q363*H363</f>
        <v>0</v>
      </c>
      <c r="S363" s="236">
        <v>0</v>
      </c>
      <c r="T363" s="237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38" t="s">
        <v>446</v>
      </c>
      <c r="AT363" s="238" t="s">
        <v>149</v>
      </c>
      <c r="AU363" s="238" t="s">
        <v>90</v>
      </c>
      <c r="AY363" s="18" t="s">
        <v>147</v>
      </c>
      <c r="BE363" s="239">
        <f>IF(N363="základní",J363,0)</f>
        <v>0</v>
      </c>
      <c r="BF363" s="239">
        <f>IF(N363="snížená",J363,0)</f>
        <v>0</v>
      </c>
      <c r="BG363" s="239">
        <f>IF(N363="zákl. přenesená",J363,0)</f>
        <v>0</v>
      </c>
      <c r="BH363" s="239">
        <f>IF(N363="sníž. přenesená",J363,0)</f>
        <v>0</v>
      </c>
      <c r="BI363" s="239">
        <f>IF(N363="nulová",J363,0)</f>
        <v>0</v>
      </c>
      <c r="BJ363" s="18" t="s">
        <v>88</v>
      </c>
      <c r="BK363" s="239">
        <f>ROUND(I363*H363,2)</f>
        <v>0</v>
      </c>
      <c r="BL363" s="18" t="s">
        <v>446</v>
      </c>
      <c r="BM363" s="238" t="s">
        <v>447</v>
      </c>
    </row>
    <row r="364" spans="1:47" s="2" customFormat="1" ht="12">
      <c r="A364" s="39"/>
      <c r="B364" s="40"/>
      <c r="C364" s="41"/>
      <c r="D364" s="240" t="s">
        <v>156</v>
      </c>
      <c r="E364" s="41"/>
      <c r="F364" s="241" t="s">
        <v>445</v>
      </c>
      <c r="G364" s="41"/>
      <c r="H364" s="41"/>
      <c r="I364" s="242"/>
      <c r="J364" s="41"/>
      <c r="K364" s="41"/>
      <c r="L364" s="45"/>
      <c r="M364" s="243"/>
      <c r="N364" s="244"/>
      <c r="O364" s="92"/>
      <c r="P364" s="92"/>
      <c r="Q364" s="92"/>
      <c r="R364" s="92"/>
      <c r="S364" s="92"/>
      <c r="T364" s="93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T364" s="18" t="s">
        <v>156</v>
      </c>
      <c r="AU364" s="18" t="s">
        <v>90</v>
      </c>
    </row>
    <row r="365" spans="1:47" s="2" customFormat="1" ht="12">
      <c r="A365" s="39"/>
      <c r="B365" s="40"/>
      <c r="C365" s="41"/>
      <c r="D365" s="240" t="s">
        <v>270</v>
      </c>
      <c r="E365" s="41"/>
      <c r="F365" s="300" t="s">
        <v>448</v>
      </c>
      <c r="G365" s="41"/>
      <c r="H365" s="41"/>
      <c r="I365" s="242"/>
      <c r="J365" s="41"/>
      <c r="K365" s="41"/>
      <c r="L365" s="45"/>
      <c r="M365" s="243"/>
      <c r="N365" s="244"/>
      <c r="O365" s="92"/>
      <c r="P365" s="92"/>
      <c r="Q365" s="92"/>
      <c r="R365" s="92"/>
      <c r="S365" s="92"/>
      <c r="T365" s="93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T365" s="18" t="s">
        <v>270</v>
      </c>
      <c r="AU365" s="18" t="s">
        <v>90</v>
      </c>
    </row>
    <row r="366" spans="1:65" s="2" customFormat="1" ht="16.5" customHeight="1">
      <c r="A366" s="39"/>
      <c r="B366" s="40"/>
      <c r="C366" s="227" t="s">
        <v>449</v>
      </c>
      <c r="D366" s="227" t="s">
        <v>149</v>
      </c>
      <c r="E366" s="228" t="s">
        <v>450</v>
      </c>
      <c r="F366" s="229" t="s">
        <v>451</v>
      </c>
      <c r="G366" s="230" t="s">
        <v>406</v>
      </c>
      <c r="H366" s="231">
        <v>1</v>
      </c>
      <c r="I366" s="232"/>
      <c r="J366" s="233">
        <f>ROUND(I366*H366,2)</f>
        <v>0</v>
      </c>
      <c r="K366" s="229" t="s">
        <v>1</v>
      </c>
      <c r="L366" s="45"/>
      <c r="M366" s="234" t="s">
        <v>1</v>
      </c>
      <c r="N366" s="235" t="s">
        <v>46</v>
      </c>
      <c r="O366" s="92"/>
      <c r="P366" s="236">
        <f>O366*H366</f>
        <v>0</v>
      </c>
      <c r="Q366" s="236">
        <v>0</v>
      </c>
      <c r="R366" s="236">
        <f>Q366*H366</f>
        <v>0</v>
      </c>
      <c r="S366" s="236">
        <v>0</v>
      </c>
      <c r="T366" s="237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38" t="s">
        <v>446</v>
      </c>
      <c r="AT366" s="238" t="s">
        <v>149</v>
      </c>
      <c r="AU366" s="238" t="s">
        <v>90</v>
      </c>
      <c r="AY366" s="18" t="s">
        <v>147</v>
      </c>
      <c r="BE366" s="239">
        <f>IF(N366="základní",J366,0)</f>
        <v>0</v>
      </c>
      <c r="BF366" s="239">
        <f>IF(N366="snížená",J366,0)</f>
        <v>0</v>
      </c>
      <c r="BG366" s="239">
        <f>IF(N366="zákl. přenesená",J366,0)</f>
        <v>0</v>
      </c>
      <c r="BH366" s="239">
        <f>IF(N366="sníž. přenesená",J366,0)</f>
        <v>0</v>
      </c>
      <c r="BI366" s="239">
        <f>IF(N366="nulová",J366,0)</f>
        <v>0</v>
      </c>
      <c r="BJ366" s="18" t="s">
        <v>88</v>
      </c>
      <c r="BK366" s="239">
        <f>ROUND(I366*H366,2)</f>
        <v>0</v>
      </c>
      <c r="BL366" s="18" t="s">
        <v>446</v>
      </c>
      <c r="BM366" s="238" t="s">
        <v>452</v>
      </c>
    </row>
    <row r="367" spans="1:47" s="2" customFormat="1" ht="12">
      <c r="A367" s="39"/>
      <c r="B367" s="40"/>
      <c r="C367" s="41"/>
      <c r="D367" s="240" t="s">
        <v>156</v>
      </c>
      <c r="E367" s="41"/>
      <c r="F367" s="241" t="s">
        <v>451</v>
      </c>
      <c r="G367" s="41"/>
      <c r="H367" s="41"/>
      <c r="I367" s="242"/>
      <c r="J367" s="41"/>
      <c r="K367" s="41"/>
      <c r="L367" s="45"/>
      <c r="M367" s="243"/>
      <c r="N367" s="244"/>
      <c r="O367" s="92"/>
      <c r="P367" s="92"/>
      <c r="Q367" s="92"/>
      <c r="R367" s="92"/>
      <c r="S367" s="92"/>
      <c r="T367" s="93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T367" s="18" t="s">
        <v>156</v>
      </c>
      <c r="AU367" s="18" t="s">
        <v>90</v>
      </c>
    </row>
    <row r="368" spans="1:63" s="12" customFormat="1" ht="22.8" customHeight="1">
      <c r="A368" s="12"/>
      <c r="B368" s="211"/>
      <c r="C368" s="212"/>
      <c r="D368" s="213" t="s">
        <v>80</v>
      </c>
      <c r="E368" s="225" t="s">
        <v>453</v>
      </c>
      <c r="F368" s="225" t="s">
        <v>454</v>
      </c>
      <c r="G368" s="212"/>
      <c r="H368" s="212"/>
      <c r="I368" s="215"/>
      <c r="J368" s="226">
        <f>BK368</f>
        <v>0</v>
      </c>
      <c r="K368" s="212"/>
      <c r="L368" s="217"/>
      <c r="M368" s="218"/>
      <c r="N368" s="219"/>
      <c r="O368" s="219"/>
      <c r="P368" s="220">
        <f>SUM(P369:P371)</f>
        <v>0</v>
      </c>
      <c r="Q368" s="219"/>
      <c r="R368" s="220">
        <f>SUM(R369:R371)</f>
        <v>0</v>
      </c>
      <c r="S368" s="219"/>
      <c r="T368" s="221">
        <f>SUM(T369:T371)</f>
        <v>0</v>
      </c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R368" s="222" t="s">
        <v>182</v>
      </c>
      <c r="AT368" s="223" t="s">
        <v>80</v>
      </c>
      <c r="AU368" s="223" t="s">
        <v>88</v>
      </c>
      <c r="AY368" s="222" t="s">
        <v>147</v>
      </c>
      <c r="BK368" s="224">
        <f>SUM(BK369:BK371)</f>
        <v>0</v>
      </c>
    </row>
    <row r="369" spans="1:65" s="2" customFormat="1" ht="16.5" customHeight="1">
      <c r="A369" s="39"/>
      <c r="B369" s="40"/>
      <c r="C369" s="227" t="s">
        <v>455</v>
      </c>
      <c r="D369" s="227" t="s">
        <v>149</v>
      </c>
      <c r="E369" s="228" t="s">
        <v>456</v>
      </c>
      <c r="F369" s="229" t="s">
        <v>457</v>
      </c>
      <c r="G369" s="230" t="s">
        <v>406</v>
      </c>
      <c r="H369" s="231">
        <v>1</v>
      </c>
      <c r="I369" s="232"/>
      <c r="J369" s="233">
        <f>ROUND(I369*H369,2)</f>
        <v>0</v>
      </c>
      <c r="K369" s="229" t="s">
        <v>1</v>
      </c>
      <c r="L369" s="45"/>
      <c r="M369" s="234" t="s">
        <v>1</v>
      </c>
      <c r="N369" s="235" t="s">
        <v>46</v>
      </c>
      <c r="O369" s="92"/>
      <c r="P369" s="236">
        <f>O369*H369</f>
        <v>0</v>
      </c>
      <c r="Q369" s="236">
        <v>0</v>
      </c>
      <c r="R369" s="236">
        <f>Q369*H369</f>
        <v>0</v>
      </c>
      <c r="S369" s="236">
        <v>0</v>
      </c>
      <c r="T369" s="237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38" t="s">
        <v>446</v>
      </c>
      <c r="AT369" s="238" t="s">
        <v>149</v>
      </c>
      <c r="AU369" s="238" t="s">
        <v>90</v>
      </c>
      <c r="AY369" s="18" t="s">
        <v>147</v>
      </c>
      <c r="BE369" s="239">
        <f>IF(N369="základní",J369,0)</f>
        <v>0</v>
      </c>
      <c r="BF369" s="239">
        <f>IF(N369="snížená",J369,0)</f>
        <v>0</v>
      </c>
      <c r="BG369" s="239">
        <f>IF(N369="zákl. přenesená",J369,0)</f>
        <v>0</v>
      </c>
      <c r="BH369" s="239">
        <f>IF(N369="sníž. přenesená",J369,0)</f>
        <v>0</v>
      </c>
      <c r="BI369" s="239">
        <f>IF(N369="nulová",J369,0)</f>
        <v>0</v>
      </c>
      <c r="BJ369" s="18" t="s">
        <v>88</v>
      </c>
      <c r="BK369" s="239">
        <f>ROUND(I369*H369,2)</f>
        <v>0</v>
      </c>
      <c r="BL369" s="18" t="s">
        <v>446</v>
      </c>
      <c r="BM369" s="238" t="s">
        <v>458</v>
      </c>
    </row>
    <row r="370" spans="1:47" s="2" customFormat="1" ht="12">
      <c r="A370" s="39"/>
      <c r="B370" s="40"/>
      <c r="C370" s="41"/>
      <c r="D370" s="240" t="s">
        <v>156</v>
      </c>
      <c r="E370" s="41"/>
      <c r="F370" s="241" t="s">
        <v>457</v>
      </c>
      <c r="G370" s="41"/>
      <c r="H370" s="41"/>
      <c r="I370" s="242"/>
      <c r="J370" s="41"/>
      <c r="K370" s="41"/>
      <c r="L370" s="45"/>
      <c r="M370" s="243"/>
      <c r="N370" s="244"/>
      <c r="O370" s="92"/>
      <c r="P370" s="92"/>
      <c r="Q370" s="92"/>
      <c r="R370" s="92"/>
      <c r="S370" s="92"/>
      <c r="T370" s="93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T370" s="18" t="s">
        <v>156</v>
      </c>
      <c r="AU370" s="18" t="s">
        <v>90</v>
      </c>
    </row>
    <row r="371" spans="1:47" s="2" customFormat="1" ht="12">
      <c r="A371" s="39"/>
      <c r="B371" s="40"/>
      <c r="C371" s="41"/>
      <c r="D371" s="240" t="s">
        <v>270</v>
      </c>
      <c r="E371" s="41"/>
      <c r="F371" s="300" t="s">
        <v>459</v>
      </c>
      <c r="G371" s="41"/>
      <c r="H371" s="41"/>
      <c r="I371" s="242"/>
      <c r="J371" s="41"/>
      <c r="K371" s="41"/>
      <c r="L371" s="45"/>
      <c r="M371" s="301"/>
      <c r="N371" s="302"/>
      <c r="O371" s="303"/>
      <c r="P371" s="303"/>
      <c r="Q371" s="303"/>
      <c r="R371" s="303"/>
      <c r="S371" s="303"/>
      <c r="T371" s="304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T371" s="18" t="s">
        <v>270</v>
      </c>
      <c r="AU371" s="18" t="s">
        <v>90</v>
      </c>
    </row>
    <row r="372" spans="1:31" s="2" customFormat="1" ht="6.95" customHeight="1">
      <c r="A372" s="39"/>
      <c r="B372" s="67"/>
      <c r="C372" s="68"/>
      <c r="D372" s="68"/>
      <c r="E372" s="68"/>
      <c r="F372" s="68"/>
      <c r="G372" s="68"/>
      <c r="H372" s="68"/>
      <c r="I372" s="68"/>
      <c r="J372" s="68"/>
      <c r="K372" s="68"/>
      <c r="L372" s="45"/>
      <c r="M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</row>
  </sheetData>
  <sheetProtection password="CC35" sheet="1" objects="1" scenarios="1" formatColumns="0" formatRows="0" autoFilter="0"/>
  <autoFilter ref="C130:K37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9:H119"/>
    <mergeCell ref="E121:H121"/>
    <mergeCell ref="E123:H123"/>
    <mergeCell ref="L2:V2"/>
  </mergeCells>
  <hyperlinks>
    <hyperlink ref="F136" r:id="rId1" display="https://podminky.urs.cz/item/CS_URS_2023_01/122211401"/>
    <hyperlink ref="F143" r:id="rId2" display="https://podminky.urs.cz/item/CS_URS_2023_01/161111502"/>
    <hyperlink ref="F146" r:id="rId3" display="https://podminky.urs.cz/item/CS_URS_2023_01/162211201"/>
    <hyperlink ref="F149" r:id="rId4" display="https://podminky.urs.cz/item/CS_URS_2023_01/162211209"/>
    <hyperlink ref="F153" r:id="rId5" display="https://podminky.urs.cz/item/CS_URS_2023_01/162751117"/>
    <hyperlink ref="F156" r:id="rId6" display="https://podminky.urs.cz/item/CS_URS_2023_01/167151111"/>
    <hyperlink ref="F159" r:id="rId7" display="https://podminky.urs.cz/item/CS_URS_2023_01/171201231"/>
    <hyperlink ref="F163" r:id="rId8" display="https://podminky.urs.cz/item/CS_URS_2023_01/171251201"/>
    <hyperlink ref="F167" r:id="rId9" display="https://podminky.urs.cz/item/CS_URS_2023_01/242791111"/>
    <hyperlink ref="F275" r:id="rId10" display="https://podminky.urs.cz/item/CS_URS_2023_01/893811111"/>
    <hyperlink ref="F285" r:id="rId11" display="https://podminky.urs.cz/item/CS_URS_2023_01/977151116"/>
    <hyperlink ref="F295" r:id="rId12" display="https://podminky.urs.cz/item/CS_URS_2023_01/977151118"/>
    <hyperlink ref="F305" r:id="rId13" display="https://podminky.urs.cz/item/CS_URS_2023_01/977151911"/>
    <hyperlink ref="F309" r:id="rId14" display="https://podminky.urs.cz/item/CS_URS_2023_01/997013217"/>
    <hyperlink ref="F312" r:id="rId15" display="https://podminky.urs.cz/item/CS_URS_2023_01/997013601"/>
    <hyperlink ref="F315" r:id="rId16" display="https://podminky.urs.cz/item/CS_URS_2023_01/997321511"/>
    <hyperlink ref="F318" r:id="rId17" display="https://podminky.urs.cz/item/CS_URS_2023_01/997321519"/>
    <hyperlink ref="F322" r:id="rId18" display="https://podminky.urs.cz/item/CS_URS_2023_01/997321611"/>
    <hyperlink ref="F326" r:id="rId19" display="https://podminky.urs.cz/item/CS_URS_2023_01/998322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90</v>
      </c>
    </row>
    <row r="4" spans="2:46" s="1" customFormat="1" ht="24.95" customHeight="1">
      <c r="B4" s="21"/>
      <c r="D4" s="149" t="s">
        <v>111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VD Les Království, doplnění zařízení TBD</v>
      </c>
      <c r="F7" s="151"/>
      <c r="G7" s="151"/>
      <c r="H7" s="151"/>
      <c r="L7" s="21"/>
    </row>
    <row r="8" spans="2:12" s="1" customFormat="1" ht="12" customHeight="1">
      <c r="B8" s="21"/>
      <c r="D8" s="151" t="s">
        <v>112</v>
      </c>
      <c r="L8" s="21"/>
    </row>
    <row r="9" spans="1:31" s="2" customFormat="1" ht="16.5" customHeight="1">
      <c r="A9" s="39"/>
      <c r="B9" s="45"/>
      <c r="C9" s="39"/>
      <c r="D9" s="39"/>
      <c r="E9" s="152" t="s">
        <v>113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114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460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19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21</v>
      </c>
      <c r="E14" s="39"/>
      <c r="F14" s="142" t="s">
        <v>22</v>
      </c>
      <c r="G14" s="39"/>
      <c r="H14" s="39"/>
      <c r="I14" s="151" t="s">
        <v>23</v>
      </c>
      <c r="J14" s="154" t="str">
        <f>'Rekapitulace stavby'!AN8</f>
        <v>19. 5. 2023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25</v>
      </c>
      <c r="E16" s="39"/>
      <c r="F16" s="39"/>
      <c r="G16" s="39"/>
      <c r="H16" s="39"/>
      <c r="I16" s="151" t="s">
        <v>26</v>
      </c>
      <c r="J16" s="142" t="s">
        <v>27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28</v>
      </c>
      <c r="F17" s="39"/>
      <c r="G17" s="39"/>
      <c r="H17" s="39"/>
      <c r="I17" s="151" t="s">
        <v>29</v>
      </c>
      <c r="J17" s="142" t="s">
        <v>30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31</v>
      </c>
      <c r="E19" s="39"/>
      <c r="F19" s="39"/>
      <c r="G19" s="39"/>
      <c r="H19" s="39"/>
      <c r="I19" s="151" t="s">
        <v>26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29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33</v>
      </c>
      <c r="E22" s="39"/>
      <c r="F22" s="39"/>
      <c r="G22" s="39"/>
      <c r="H22" s="39"/>
      <c r="I22" s="151" t="s">
        <v>26</v>
      </c>
      <c r="J22" s="142" t="s">
        <v>34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35</v>
      </c>
      <c r="F23" s="39"/>
      <c r="G23" s="39"/>
      <c r="H23" s="39"/>
      <c r="I23" s="151" t="s">
        <v>29</v>
      </c>
      <c r="J23" s="142" t="s">
        <v>36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38</v>
      </c>
      <c r="E25" s="39"/>
      <c r="F25" s="39"/>
      <c r="G25" s="39"/>
      <c r="H25" s="39"/>
      <c r="I25" s="151" t="s">
        <v>26</v>
      </c>
      <c r="J25" s="142" t="s">
        <v>34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35</v>
      </c>
      <c r="F26" s="39"/>
      <c r="G26" s="39"/>
      <c r="H26" s="39"/>
      <c r="I26" s="151" t="s">
        <v>29</v>
      </c>
      <c r="J26" s="142" t="s">
        <v>36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39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41</v>
      </c>
      <c r="E32" s="39"/>
      <c r="F32" s="39"/>
      <c r="G32" s="39"/>
      <c r="H32" s="39"/>
      <c r="I32" s="39"/>
      <c r="J32" s="161">
        <f>ROUND(J128,2)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43</v>
      </c>
      <c r="G34" s="39"/>
      <c r="H34" s="39"/>
      <c r="I34" s="162" t="s">
        <v>42</v>
      </c>
      <c r="J34" s="162" t="s">
        <v>44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45</v>
      </c>
      <c r="E35" s="151" t="s">
        <v>46</v>
      </c>
      <c r="F35" s="164">
        <f>ROUND((SUM(BE128:BE181)),2)</f>
        <v>0</v>
      </c>
      <c r="G35" s="39"/>
      <c r="H35" s="39"/>
      <c r="I35" s="165">
        <v>0.21</v>
      </c>
      <c r="J35" s="164">
        <f>ROUND(((SUM(BE128:BE181))*I35),2)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47</v>
      </c>
      <c r="F36" s="164">
        <f>ROUND((SUM(BF128:BF181)),2)</f>
        <v>0</v>
      </c>
      <c r="G36" s="39"/>
      <c r="H36" s="39"/>
      <c r="I36" s="165">
        <v>0.15</v>
      </c>
      <c r="J36" s="164">
        <f>ROUND(((SUM(BF128:BF181))*I36),2)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48</v>
      </c>
      <c r="F37" s="164">
        <f>ROUND((SUM(BG128:BG181)),2)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49</v>
      </c>
      <c r="F38" s="164">
        <f>ROUND((SUM(BH128:BH181)),2)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50</v>
      </c>
      <c r="F39" s="164">
        <f>ROUND((SUM(BI128:BI181)),2)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51</v>
      </c>
      <c r="E41" s="168"/>
      <c r="F41" s="168"/>
      <c r="G41" s="169" t="s">
        <v>52</v>
      </c>
      <c r="H41" s="170" t="s">
        <v>53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54</v>
      </c>
      <c r="E50" s="174"/>
      <c r="F50" s="174"/>
      <c r="G50" s="173" t="s">
        <v>55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56</v>
      </c>
      <c r="E61" s="176"/>
      <c r="F61" s="177" t="s">
        <v>57</v>
      </c>
      <c r="G61" s="175" t="s">
        <v>56</v>
      </c>
      <c r="H61" s="176"/>
      <c r="I61" s="176"/>
      <c r="J61" s="178" t="s">
        <v>57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58</v>
      </c>
      <c r="E65" s="179"/>
      <c r="F65" s="179"/>
      <c r="G65" s="173" t="s">
        <v>59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56</v>
      </c>
      <c r="E76" s="176"/>
      <c r="F76" s="177" t="s">
        <v>57</v>
      </c>
      <c r="G76" s="175" t="s">
        <v>56</v>
      </c>
      <c r="H76" s="176"/>
      <c r="I76" s="176"/>
      <c r="J76" s="178" t="s">
        <v>57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VD Les Království, doplnění zařízení TBD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112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113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114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02 - Teplota zdiva-vrty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21</v>
      </c>
      <c r="D91" s="41"/>
      <c r="E91" s="41"/>
      <c r="F91" s="28" t="str">
        <f>F14</f>
        <v>VD Les Království</v>
      </c>
      <c r="G91" s="41"/>
      <c r="H91" s="41"/>
      <c r="I91" s="33" t="s">
        <v>23</v>
      </c>
      <c r="J91" s="80" t="str">
        <f>IF(J14="","",J14)</f>
        <v>19. 5. 2023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25</v>
      </c>
      <c r="D93" s="41"/>
      <c r="E93" s="41"/>
      <c r="F93" s="28" t="str">
        <f>E17</f>
        <v>Povodí Labe, státní podnik</v>
      </c>
      <c r="G93" s="41"/>
      <c r="H93" s="41"/>
      <c r="I93" s="33" t="s">
        <v>33</v>
      </c>
      <c r="J93" s="37" t="str">
        <f>E23</f>
        <v>VODNÍ DÍLA - TBD a.s.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5.65" customHeight="1">
      <c r="A94" s="39"/>
      <c r="B94" s="40"/>
      <c r="C94" s="33" t="s">
        <v>31</v>
      </c>
      <c r="D94" s="41"/>
      <c r="E94" s="41"/>
      <c r="F94" s="28" t="str">
        <f>IF(E20="","",E20)</f>
        <v>Vyplň údaj</v>
      </c>
      <c r="G94" s="41"/>
      <c r="H94" s="41"/>
      <c r="I94" s="33" t="s">
        <v>38</v>
      </c>
      <c r="J94" s="37" t="str">
        <f>E26</f>
        <v>VODNÍ DÍLA - TBD a.s.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117</v>
      </c>
      <c r="D96" s="186"/>
      <c r="E96" s="186"/>
      <c r="F96" s="186"/>
      <c r="G96" s="186"/>
      <c r="H96" s="186"/>
      <c r="I96" s="186"/>
      <c r="J96" s="187" t="s">
        <v>118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119</v>
      </c>
      <c r="D98" s="41"/>
      <c r="E98" s="41"/>
      <c r="F98" s="41"/>
      <c r="G98" s="41"/>
      <c r="H98" s="41"/>
      <c r="I98" s="41"/>
      <c r="J98" s="111">
        <f>J128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120</v>
      </c>
    </row>
    <row r="99" spans="1:31" s="9" customFormat="1" ht="24.95" customHeight="1">
      <c r="A99" s="9"/>
      <c r="B99" s="189"/>
      <c r="C99" s="190"/>
      <c r="D99" s="191" t="s">
        <v>121</v>
      </c>
      <c r="E99" s="192"/>
      <c r="F99" s="192"/>
      <c r="G99" s="192"/>
      <c r="H99" s="192"/>
      <c r="I99" s="192"/>
      <c r="J99" s="193">
        <f>J129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123</v>
      </c>
      <c r="E100" s="197"/>
      <c r="F100" s="197"/>
      <c r="G100" s="197"/>
      <c r="H100" s="197"/>
      <c r="I100" s="197"/>
      <c r="J100" s="198">
        <f>J130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125</v>
      </c>
      <c r="E101" s="197"/>
      <c r="F101" s="197"/>
      <c r="G101" s="197"/>
      <c r="H101" s="197"/>
      <c r="I101" s="197"/>
      <c r="J101" s="198">
        <f>J141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126</v>
      </c>
      <c r="E102" s="197"/>
      <c r="F102" s="197"/>
      <c r="G102" s="197"/>
      <c r="H102" s="197"/>
      <c r="I102" s="197"/>
      <c r="J102" s="198">
        <f>J150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4"/>
      <c r="D103" s="196" t="s">
        <v>127</v>
      </c>
      <c r="E103" s="197"/>
      <c r="F103" s="197"/>
      <c r="G103" s="197"/>
      <c r="H103" s="197"/>
      <c r="I103" s="197"/>
      <c r="J103" s="198">
        <f>J167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89"/>
      <c r="C104" s="190"/>
      <c r="D104" s="191" t="s">
        <v>129</v>
      </c>
      <c r="E104" s="192"/>
      <c r="F104" s="192"/>
      <c r="G104" s="192"/>
      <c r="H104" s="192"/>
      <c r="I104" s="192"/>
      <c r="J104" s="193">
        <f>J173</f>
        <v>0</v>
      </c>
      <c r="K104" s="190"/>
      <c r="L104" s="19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95"/>
      <c r="C105" s="134"/>
      <c r="D105" s="196" t="s">
        <v>130</v>
      </c>
      <c r="E105" s="197"/>
      <c r="F105" s="197"/>
      <c r="G105" s="197"/>
      <c r="H105" s="197"/>
      <c r="I105" s="197"/>
      <c r="J105" s="198">
        <f>J174</f>
        <v>0</v>
      </c>
      <c r="K105" s="134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5"/>
      <c r="C106" s="134"/>
      <c r="D106" s="196" t="s">
        <v>131</v>
      </c>
      <c r="E106" s="197"/>
      <c r="F106" s="197"/>
      <c r="G106" s="197"/>
      <c r="H106" s="197"/>
      <c r="I106" s="197"/>
      <c r="J106" s="198">
        <f>J178</f>
        <v>0</v>
      </c>
      <c r="K106" s="134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12" spans="1:31" s="2" customFormat="1" ht="6.95" customHeight="1">
      <c r="A112" s="39"/>
      <c r="B112" s="69"/>
      <c r="C112" s="70"/>
      <c r="D112" s="70"/>
      <c r="E112" s="70"/>
      <c r="F112" s="70"/>
      <c r="G112" s="70"/>
      <c r="H112" s="70"/>
      <c r="I112" s="70"/>
      <c r="J112" s="70"/>
      <c r="K112" s="70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24.95" customHeight="1">
      <c r="A113" s="39"/>
      <c r="B113" s="40"/>
      <c r="C113" s="24" t="s">
        <v>132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16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184" t="str">
        <f>E7</f>
        <v>VD Les Království, doplnění zařízení TBD</v>
      </c>
      <c r="F116" s="33"/>
      <c r="G116" s="33"/>
      <c r="H116" s="33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2:12" s="1" customFormat="1" ht="12" customHeight="1">
      <c r="B117" s="22"/>
      <c r="C117" s="33" t="s">
        <v>112</v>
      </c>
      <c r="D117" s="23"/>
      <c r="E117" s="23"/>
      <c r="F117" s="23"/>
      <c r="G117" s="23"/>
      <c r="H117" s="23"/>
      <c r="I117" s="23"/>
      <c r="J117" s="23"/>
      <c r="K117" s="23"/>
      <c r="L117" s="21"/>
    </row>
    <row r="118" spans="1:31" s="2" customFormat="1" ht="16.5" customHeight="1">
      <c r="A118" s="39"/>
      <c r="B118" s="40"/>
      <c r="C118" s="41"/>
      <c r="D118" s="41"/>
      <c r="E118" s="184" t="s">
        <v>113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114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41"/>
      <c r="D120" s="41"/>
      <c r="E120" s="77" t="str">
        <f>E11</f>
        <v>02 - Teplota zdiva-vrty</v>
      </c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21</v>
      </c>
      <c r="D122" s="41"/>
      <c r="E122" s="41"/>
      <c r="F122" s="28" t="str">
        <f>F14</f>
        <v>VD Les Království</v>
      </c>
      <c r="G122" s="41"/>
      <c r="H122" s="41"/>
      <c r="I122" s="33" t="s">
        <v>23</v>
      </c>
      <c r="J122" s="80" t="str">
        <f>IF(J14="","",J14)</f>
        <v>19. 5. 2023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25.65" customHeight="1">
      <c r="A124" s="39"/>
      <c r="B124" s="40"/>
      <c r="C124" s="33" t="s">
        <v>25</v>
      </c>
      <c r="D124" s="41"/>
      <c r="E124" s="41"/>
      <c r="F124" s="28" t="str">
        <f>E17</f>
        <v>Povodí Labe, státní podnik</v>
      </c>
      <c r="G124" s="41"/>
      <c r="H124" s="41"/>
      <c r="I124" s="33" t="s">
        <v>33</v>
      </c>
      <c r="J124" s="37" t="str">
        <f>E23</f>
        <v>VODNÍ DÍLA - TBD a.s.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25.65" customHeight="1">
      <c r="A125" s="39"/>
      <c r="B125" s="40"/>
      <c r="C125" s="33" t="s">
        <v>31</v>
      </c>
      <c r="D125" s="41"/>
      <c r="E125" s="41"/>
      <c r="F125" s="28" t="str">
        <f>IF(E20="","",E20)</f>
        <v>Vyplň údaj</v>
      </c>
      <c r="G125" s="41"/>
      <c r="H125" s="41"/>
      <c r="I125" s="33" t="s">
        <v>38</v>
      </c>
      <c r="J125" s="37" t="str">
        <f>E26</f>
        <v>VODNÍ DÍLA - TBD a.s.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0.3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11" customFormat="1" ht="29.25" customHeight="1">
      <c r="A127" s="200"/>
      <c r="B127" s="201"/>
      <c r="C127" s="202" t="s">
        <v>133</v>
      </c>
      <c r="D127" s="203" t="s">
        <v>66</v>
      </c>
      <c r="E127" s="203" t="s">
        <v>62</v>
      </c>
      <c r="F127" s="203" t="s">
        <v>63</v>
      </c>
      <c r="G127" s="203" t="s">
        <v>134</v>
      </c>
      <c r="H127" s="203" t="s">
        <v>135</v>
      </c>
      <c r="I127" s="203" t="s">
        <v>136</v>
      </c>
      <c r="J127" s="203" t="s">
        <v>118</v>
      </c>
      <c r="K127" s="204" t="s">
        <v>137</v>
      </c>
      <c r="L127" s="205"/>
      <c r="M127" s="101" t="s">
        <v>1</v>
      </c>
      <c r="N127" s="102" t="s">
        <v>45</v>
      </c>
      <c r="O127" s="102" t="s">
        <v>138</v>
      </c>
      <c r="P127" s="102" t="s">
        <v>139</v>
      </c>
      <c r="Q127" s="102" t="s">
        <v>140</v>
      </c>
      <c r="R127" s="102" t="s">
        <v>141</v>
      </c>
      <c r="S127" s="102" t="s">
        <v>142</v>
      </c>
      <c r="T127" s="103" t="s">
        <v>143</v>
      </c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200"/>
    </row>
    <row r="128" spans="1:63" s="2" customFormat="1" ht="22.8" customHeight="1">
      <c r="A128" s="39"/>
      <c r="B128" s="40"/>
      <c r="C128" s="108" t="s">
        <v>144</v>
      </c>
      <c r="D128" s="41"/>
      <c r="E128" s="41"/>
      <c r="F128" s="41"/>
      <c r="G128" s="41"/>
      <c r="H128" s="41"/>
      <c r="I128" s="41"/>
      <c r="J128" s="206">
        <f>BK128</f>
        <v>0</v>
      </c>
      <c r="K128" s="41"/>
      <c r="L128" s="45"/>
      <c r="M128" s="104"/>
      <c r="N128" s="207"/>
      <c r="O128" s="105"/>
      <c r="P128" s="208">
        <f>P129+P173</f>
        <v>0</v>
      </c>
      <c r="Q128" s="105"/>
      <c r="R128" s="208">
        <f>R129+R173</f>
        <v>0.014310999999999999</v>
      </c>
      <c r="S128" s="105"/>
      <c r="T128" s="209">
        <f>T129+T173</f>
        <v>0.18193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80</v>
      </c>
      <c r="AU128" s="18" t="s">
        <v>120</v>
      </c>
      <c r="BK128" s="210">
        <f>BK129+BK173</f>
        <v>0</v>
      </c>
    </row>
    <row r="129" spans="1:63" s="12" customFormat="1" ht="25.9" customHeight="1">
      <c r="A129" s="12"/>
      <c r="B129" s="211"/>
      <c r="C129" s="212"/>
      <c r="D129" s="213" t="s">
        <v>80</v>
      </c>
      <c r="E129" s="214" t="s">
        <v>145</v>
      </c>
      <c r="F129" s="214" t="s">
        <v>146</v>
      </c>
      <c r="G129" s="212"/>
      <c r="H129" s="212"/>
      <c r="I129" s="215"/>
      <c r="J129" s="216">
        <f>BK129</f>
        <v>0</v>
      </c>
      <c r="K129" s="212"/>
      <c r="L129" s="217"/>
      <c r="M129" s="218"/>
      <c r="N129" s="219"/>
      <c r="O129" s="219"/>
      <c r="P129" s="220">
        <f>P130+P141+P150+P167</f>
        <v>0</v>
      </c>
      <c r="Q129" s="219"/>
      <c r="R129" s="220">
        <f>R130+R141+R150+R167</f>
        <v>0.014310999999999999</v>
      </c>
      <c r="S129" s="219"/>
      <c r="T129" s="221">
        <f>T130+T141+T150+T167</f>
        <v>0.18193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2" t="s">
        <v>88</v>
      </c>
      <c r="AT129" s="223" t="s">
        <v>80</v>
      </c>
      <c r="AU129" s="223" t="s">
        <v>81</v>
      </c>
      <c r="AY129" s="222" t="s">
        <v>147</v>
      </c>
      <c r="BK129" s="224">
        <f>BK130+BK141+BK150+BK167</f>
        <v>0</v>
      </c>
    </row>
    <row r="130" spans="1:63" s="12" customFormat="1" ht="22.8" customHeight="1">
      <c r="A130" s="12"/>
      <c r="B130" s="211"/>
      <c r="C130" s="212"/>
      <c r="D130" s="213" t="s">
        <v>80</v>
      </c>
      <c r="E130" s="225" t="s">
        <v>90</v>
      </c>
      <c r="F130" s="225" t="s">
        <v>208</v>
      </c>
      <c r="G130" s="212"/>
      <c r="H130" s="212"/>
      <c r="I130" s="215"/>
      <c r="J130" s="226">
        <f>BK130</f>
        <v>0</v>
      </c>
      <c r="K130" s="212"/>
      <c r="L130" s="217"/>
      <c r="M130" s="218"/>
      <c r="N130" s="219"/>
      <c r="O130" s="219"/>
      <c r="P130" s="220">
        <f>SUM(P131:P140)</f>
        <v>0</v>
      </c>
      <c r="Q130" s="219"/>
      <c r="R130" s="220">
        <f>SUM(R131:R140)</f>
        <v>0.013160999999999999</v>
      </c>
      <c r="S130" s="219"/>
      <c r="T130" s="221">
        <f>SUM(T131:T140)</f>
        <v>0.1819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2" t="s">
        <v>88</v>
      </c>
      <c r="AT130" s="223" t="s">
        <v>80</v>
      </c>
      <c r="AU130" s="223" t="s">
        <v>88</v>
      </c>
      <c r="AY130" s="222" t="s">
        <v>147</v>
      </c>
      <c r="BK130" s="224">
        <f>SUM(BK131:BK140)</f>
        <v>0</v>
      </c>
    </row>
    <row r="131" spans="1:65" s="2" customFormat="1" ht="16.5" customHeight="1">
      <c r="A131" s="39"/>
      <c r="B131" s="40"/>
      <c r="C131" s="227" t="s">
        <v>88</v>
      </c>
      <c r="D131" s="227" t="s">
        <v>149</v>
      </c>
      <c r="E131" s="228" t="s">
        <v>347</v>
      </c>
      <c r="F131" s="229" t="s">
        <v>348</v>
      </c>
      <c r="G131" s="230" t="s">
        <v>212</v>
      </c>
      <c r="H131" s="231">
        <v>10.7</v>
      </c>
      <c r="I131" s="232"/>
      <c r="J131" s="233">
        <f>ROUND(I131*H131,2)</f>
        <v>0</v>
      </c>
      <c r="K131" s="229" t="s">
        <v>153</v>
      </c>
      <c r="L131" s="45"/>
      <c r="M131" s="234" t="s">
        <v>1</v>
      </c>
      <c r="N131" s="235" t="s">
        <v>46</v>
      </c>
      <c r="O131" s="92"/>
      <c r="P131" s="236">
        <f>O131*H131</f>
        <v>0</v>
      </c>
      <c r="Q131" s="236">
        <v>0.00123</v>
      </c>
      <c r="R131" s="236">
        <f>Q131*H131</f>
        <v>0.013160999999999999</v>
      </c>
      <c r="S131" s="236">
        <v>0.017</v>
      </c>
      <c r="T131" s="237">
        <f>S131*H131</f>
        <v>0.1819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8" t="s">
        <v>154</v>
      </c>
      <c r="AT131" s="238" t="s">
        <v>149</v>
      </c>
      <c r="AU131" s="238" t="s">
        <v>90</v>
      </c>
      <c r="AY131" s="18" t="s">
        <v>147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8" t="s">
        <v>88</v>
      </c>
      <c r="BK131" s="239">
        <f>ROUND(I131*H131,2)</f>
        <v>0</v>
      </c>
      <c r="BL131" s="18" t="s">
        <v>154</v>
      </c>
      <c r="BM131" s="238" t="s">
        <v>461</v>
      </c>
    </row>
    <row r="132" spans="1:47" s="2" customFormat="1" ht="12">
      <c r="A132" s="39"/>
      <c r="B132" s="40"/>
      <c r="C132" s="41"/>
      <c r="D132" s="240" t="s">
        <v>156</v>
      </c>
      <c r="E132" s="41"/>
      <c r="F132" s="241" t="s">
        <v>350</v>
      </c>
      <c r="G132" s="41"/>
      <c r="H132" s="41"/>
      <c r="I132" s="242"/>
      <c r="J132" s="41"/>
      <c r="K132" s="41"/>
      <c r="L132" s="45"/>
      <c r="M132" s="243"/>
      <c r="N132" s="244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156</v>
      </c>
      <c r="AU132" s="18" t="s">
        <v>90</v>
      </c>
    </row>
    <row r="133" spans="1:47" s="2" customFormat="1" ht="12">
      <c r="A133" s="39"/>
      <c r="B133" s="40"/>
      <c r="C133" s="41"/>
      <c r="D133" s="245" t="s">
        <v>158</v>
      </c>
      <c r="E133" s="41"/>
      <c r="F133" s="246" t="s">
        <v>351</v>
      </c>
      <c r="G133" s="41"/>
      <c r="H133" s="41"/>
      <c r="I133" s="242"/>
      <c r="J133" s="41"/>
      <c r="K133" s="41"/>
      <c r="L133" s="45"/>
      <c r="M133" s="243"/>
      <c r="N133" s="244"/>
      <c r="O133" s="92"/>
      <c r="P133" s="92"/>
      <c r="Q133" s="92"/>
      <c r="R133" s="92"/>
      <c r="S133" s="92"/>
      <c r="T133" s="93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158</v>
      </c>
      <c r="AU133" s="18" t="s">
        <v>90</v>
      </c>
    </row>
    <row r="134" spans="1:51" s="13" customFormat="1" ht="12">
      <c r="A134" s="13"/>
      <c r="B134" s="247"/>
      <c r="C134" s="248"/>
      <c r="D134" s="240" t="s">
        <v>160</v>
      </c>
      <c r="E134" s="249" t="s">
        <v>1</v>
      </c>
      <c r="F134" s="250" t="s">
        <v>462</v>
      </c>
      <c r="G134" s="248"/>
      <c r="H134" s="249" t="s">
        <v>1</v>
      </c>
      <c r="I134" s="251"/>
      <c r="J134" s="248"/>
      <c r="K134" s="248"/>
      <c r="L134" s="252"/>
      <c r="M134" s="253"/>
      <c r="N134" s="254"/>
      <c r="O134" s="254"/>
      <c r="P134" s="254"/>
      <c r="Q134" s="254"/>
      <c r="R134" s="254"/>
      <c r="S134" s="254"/>
      <c r="T134" s="25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6" t="s">
        <v>160</v>
      </c>
      <c r="AU134" s="256" t="s">
        <v>90</v>
      </c>
      <c r="AV134" s="13" t="s">
        <v>88</v>
      </c>
      <c r="AW134" s="13" t="s">
        <v>37</v>
      </c>
      <c r="AX134" s="13" t="s">
        <v>81</v>
      </c>
      <c r="AY134" s="256" t="s">
        <v>147</v>
      </c>
    </row>
    <row r="135" spans="1:51" s="14" customFormat="1" ht="12">
      <c r="A135" s="14"/>
      <c r="B135" s="257"/>
      <c r="C135" s="258"/>
      <c r="D135" s="240" t="s">
        <v>160</v>
      </c>
      <c r="E135" s="259" t="s">
        <v>1</v>
      </c>
      <c r="F135" s="260" t="s">
        <v>463</v>
      </c>
      <c r="G135" s="258"/>
      <c r="H135" s="261">
        <v>8.7</v>
      </c>
      <c r="I135" s="262"/>
      <c r="J135" s="258"/>
      <c r="K135" s="258"/>
      <c r="L135" s="263"/>
      <c r="M135" s="264"/>
      <c r="N135" s="265"/>
      <c r="O135" s="265"/>
      <c r="P135" s="265"/>
      <c r="Q135" s="265"/>
      <c r="R135" s="265"/>
      <c r="S135" s="265"/>
      <c r="T135" s="266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7" t="s">
        <v>160</v>
      </c>
      <c r="AU135" s="267" t="s">
        <v>90</v>
      </c>
      <c r="AV135" s="14" t="s">
        <v>90</v>
      </c>
      <c r="AW135" s="14" t="s">
        <v>37</v>
      </c>
      <c r="AX135" s="14" t="s">
        <v>81</v>
      </c>
      <c r="AY135" s="267" t="s">
        <v>147</v>
      </c>
    </row>
    <row r="136" spans="1:51" s="14" customFormat="1" ht="12">
      <c r="A136" s="14"/>
      <c r="B136" s="257"/>
      <c r="C136" s="258"/>
      <c r="D136" s="240" t="s">
        <v>160</v>
      </c>
      <c r="E136" s="259" t="s">
        <v>1</v>
      </c>
      <c r="F136" s="260" t="s">
        <v>464</v>
      </c>
      <c r="G136" s="258"/>
      <c r="H136" s="261">
        <v>2</v>
      </c>
      <c r="I136" s="262"/>
      <c r="J136" s="258"/>
      <c r="K136" s="258"/>
      <c r="L136" s="263"/>
      <c r="M136" s="264"/>
      <c r="N136" s="265"/>
      <c r="O136" s="265"/>
      <c r="P136" s="265"/>
      <c r="Q136" s="265"/>
      <c r="R136" s="265"/>
      <c r="S136" s="265"/>
      <c r="T136" s="266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7" t="s">
        <v>160</v>
      </c>
      <c r="AU136" s="267" t="s">
        <v>90</v>
      </c>
      <c r="AV136" s="14" t="s">
        <v>90</v>
      </c>
      <c r="AW136" s="14" t="s">
        <v>37</v>
      </c>
      <c r="AX136" s="14" t="s">
        <v>81</v>
      </c>
      <c r="AY136" s="267" t="s">
        <v>147</v>
      </c>
    </row>
    <row r="137" spans="1:51" s="15" customFormat="1" ht="12">
      <c r="A137" s="15"/>
      <c r="B137" s="268"/>
      <c r="C137" s="269"/>
      <c r="D137" s="240" t="s">
        <v>160</v>
      </c>
      <c r="E137" s="270" t="s">
        <v>1</v>
      </c>
      <c r="F137" s="271" t="s">
        <v>164</v>
      </c>
      <c r="G137" s="269"/>
      <c r="H137" s="272">
        <v>10.7</v>
      </c>
      <c r="I137" s="273"/>
      <c r="J137" s="269"/>
      <c r="K137" s="269"/>
      <c r="L137" s="274"/>
      <c r="M137" s="275"/>
      <c r="N137" s="276"/>
      <c r="O137" s="276"/>
      <c r="P137" s="276"/>
      <c r="Q137" s="276"/>
      <c r="R137" s="276"/>
      <c r="S137" s="276"/>
      <c r="T137" s="277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78" t="s">
        <v>160</v>
      </c>
      <c r="AU137" s="278" t="s">
        <v>90</v>
      </c>
      <c r="AV137" s="15" t="s">
        <v>154</v>
      </c>
      <c r="AW137" s="15" t="s">
        <v>37</v>
      </c>
      <c r="AX137" s="15" t="s">
        <v>88</v>
      </c>
      <c r="AY137" s="278" t="s">
        <v>147</v>
      </c>
    </row>
    <row r="138" spans="1:65" s="2" customFormat="1" ht="16.5" customHeight="1">
      <c r="A138" s="39"/>
      <c r="B138" s="40"/>
      <c r="C138" s="227" t="s">
        <v>90</v>
      </c>
      <c r="D138" s="227" t="s">
        <v>149</v>
      </c>
      <c r="E138" s="228" t="s">
        <v>357</v>
      </c>
      <c r="F138" s="229" t="s">
        <v>358</v>
      </c>
      <c r="G138" s="230" t="s">
        <v>212</v>
      </c>
      <c r="H138" s="231">
        <v>10.7</v>
      </c>
      <c r="I138" s="232"/>
      <c r="J138" s="233">
        <f>ROUND(I138*H138,2)</f>
        <v>0</v>
      </c>
      <c r="K138" s="229" t="s">
        <v>153</v>
      </c>
      <c r="L138" s="45"/>
      <c r="M138" s="234" t="s">
        <v>1</v>
      </c>
      <c r="N138" s="235" t="s">
        <v>46</v>
      </c>
      <c r="O138" s="92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8" t="s">
        <v>154</v>
      </c>
      <c r="AT138" s="238" t="s">
        <v>149</v>
      </c>
      <c r="AU138" s="238" t="s">
        <v>90</v>
      </c>
      <c r="AY138" s="18" t="s">
        <v>147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8" t="s">
        <v>88</v>
      </c>
      <c r="BK138" s="239">
        <f>ROUND(I138*H138,2)</f>
        <v>0</v>
      </c>
      <c r="BL138" s="18" t="s">
        <v>154</v>
      </c>
      <c r="BM138" s="238" t="s">
        <v>465</v>
      </c>
    </row>
    <row r="139" spans="1:47" s="2" customFormat="1" ht="12">
      <c r="A139" s="39"/>
      <c r="B139" s="40"/>
      <c r="C139" s="41"/>
      <c r="D139" s="240" t="s">
        <v>156</v>
      </c>
      <c r="E139" s="41"/>
      <c r="F139" s="241" t="s">
        <v>360</v>
      </c>
      <c r="G139" s="41"/>
      <c r="H139" s="41"/>
      <c r="I139" s="242"/>
      <c r="J139" s="41"/>
      <c r="K139" s="41"/>
      <c r="L139" s="45"/>
      <c r="M139" s="243"/>
      <c r="N139" s="244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156</v>
      </c>
      <c r="AU139" s="18" t="s">
        <v>90</v>
      </c>
    </row>
    <row r="140" spans="1:47" s="2" customFormat="1" ht="12">
      <c r="A140" s="39"/>
      <c r="B140" s="40"/>
      <c r="C140" s="41"/>
      <c r="D140" s="245" t="s">
        <v>158</v>
      </c>
      <c r="E140" s="41"/>
      <c r="F140" s="246" t="s">
        <v>361</v>
      </c>
      <c r="G140" s="41"/>
      <c r="H140" s="41"/>
      <c r="I140" s="242"/>
      <c r="J140" s="41"/>
      <c r="K140" s="41"/>
      <c r="L140" s="45"/>
      <c r="M140" s="243"/>
      <c r="N140" s="244"/>
      <c r="O140" s="92"/>
      <c r="P140" s="92"/>
      <c r="Q140" s="92"/>
      <c r="R140" s="92"/>
      <c r="S140" s="92"/>
      <c r="T140" s="93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158</v>
      </c>
      <c r="AU140" s="18" t="s">
        <v>90</v>
      </c>
    </row>
    <row r="141" spans="1:63" s="12" customFormat="1" ht="22.8" customHeight="1">
      <c r="A141" s="12"/>
      <c r="B141" s="211"/>
      <c r="C141" s="212"/>
      <c r="D141" s="213" t="s">
        <v>80</v>
      </c>
      <c r="E141" s="225" t="s">
        <v>209</v>
      </c>
      <c r="F141" s="225" t="s">
        <v>334</v>
      </c>
      <c r="G141" s="212"/>
      <c r="H141" s="212"/>
      <c r="I141" s="215"/>
      <c r="J141" s="226">
        <f>BK141</f>
        <v>0</v>
      </c>
      <c r="K141" s="212"/>
      <c r="L141" s="217"/>
      <c r="M141" s="218"/>
      <c r="N141" s="219"/>
      <c r="O141" s="219"/>
      <c r="P141" s="220">
        <f>SUM(P142:P149)</f>
        <v>0</v>
      </c>
      <c r="Q141" s="219"/>
      <c r="R141" s="220">
        <f>SUM(R142:R149)</f>
        <v>0.00115</v>
      </c>
      <c r="S141" s="219"/>
      <c r="T141" s="221">
        <f>SUM(T142:T149)</f>
        <v>3E-05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2" t="s">
        <v>88</v>
      </c>
      <c r="AT141" s="223" t="s">
        <v>80</v>
      </c>
      <c r="AU141" s="223" t="s">
        <v>88</v>
      </c>
      <c r="AY141" s="222" t="s">
        <v>147</v>
      </c>
      <c r="BK141" s="224">
        <f>SUM(BK142:BK149)</f>
        <v>0</v>
      </c>
    </row>
    <row r="142" spans="1:65" s="2" customFormat="1" ht="16.5" customHeight="1">
      <c r="A142" s="39"/>
      <c r="B142" s="40"/>
      <c r="C142" s="227" t="s">
        <v>170</v>
      </c>
      <c r="D142" s="227" t="s">
        <v>149</v>
      </c>
      <c r="E142" s="228" t="s">
        <v>466</v>
      </c>
      <c r="F142" s="229" t="s">
        <v>467</v>
      </c>
      <c r="G142" s="230" t="s">
        <v>406</v>
      </c>
      <c r="H142" s="231">
        <v>1</v>
      </c>
      <c r="I142" s="232"/>
      <c r="J142" s="233">
        <f>ROUND(I142*H142,2)</f>
        <v>0</v>
      </c>
      <c r="K142" s="229" t="s">
        <v>1</v>
      </c>
      <c r="L142" s="45"/>
      <c r="M142" s="234" t="s">
        <v>1</v>
      </c>
      <c r="N142" s="235" t="s">
        <v>46</v>
      </c>
      <c r="O142" s="92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8" t="s">
        <v>154</v>
      </c>
      <c r="AT142" s="238" t="s">
        <v>149</v>
      </c>
      <c r="AU142" s="238" t="s">
        <v>90</v>
      </c>
      <c r="AY142" s="18" t="s">
        <v>147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8" t="s">
        <v>88</v>
      </c>
      <c r="BK142" s="239">
        <f>ROUND(I142*H142,2)</f>
        <v>0</v>
      </c>
      <c r="BL142" s="18" t="s">
        <v>154</v>
      </c>
      <c r="BM142" s="238" t="s">
        <v>468</v>
      </c>
    </row>
    <row r="143" spans="1:47" s="2" customFormat="1" ht="12">
      <c r="A143" s="39"/>
      <c r="B143" s="40"/>
      <c r="C143" s="41"/>
      <c r="D143" s="240" t="s">
        <v>156</v>
      </c>
      <c r="E143" s="41"/>
      <c r="F143" s="241" t="s">
        <v>467</v>
      </c>
      <c r="G143" s="41"/>
      <c r="H143" s="41"/>
      <c r="I143" s="242"/>
      <c r="J143" s="41"/>
      <c r="K143" s="41"/>
      <c r="L143" s="45"/>
      <c r="M143" s="243"/>
      <c r="N143" s="244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156</v>
      </c>
      <c r="AU143" s="18" t="s">
        <v>90</v>
      </c>
    </row>
    <row r="144" spans="1:65" s="2" customFormat="1" ht="16.5" customHeight="1">
      <c r="A144" s="39"/>
      <c r="B144" s="40"/>
      <c r="C144" s="227" t="s">
        <v>154</v>
      </c>
      <c r="D144" s="227" t="s">
        <v>149</v>
      </c>
      <c r="E144" s="228" t="s">
        <v>469</v>
      </c>
      <c r="F144" s="229" t="s">
        <v>470</v>
      </c>
      <c r="G144" s="230" t="s">
        <v>268</v>
      </c>
      <c r="H144" s="231">
        <v>1</v>
      </c>
      <c r="I144" s="232"/>
      <c r="J144" s="233">
        <f>ROUND(I144*H144,2)</f>
        <v>0</v>
      </c>
      <c r="K144" s="229" t="s">
        <v>1</v>
      </c>
      <c r="L144" s="45"/>
      <c r="M144" s="234" t="s">
        <v>1</v>
      </c>
      <c r="N144" s="235" t="s">
        <v>46</v>
      </c>
      <c r="O144" s="92"/>
      <c r="P144" s="236">
        <f>O144*H144</f>
        <v>0</v>
      </c>
      <c r="Q144" s="236">
        <v>1E-05</v>
      </c>
      <c r="R144" s="236">
        <f>Q144*H144</f>
        <v>1E-05</v>
      </c>
      <c r="S144" s="236">
        <v>3E-05</v>
      </c>
      <c r="T144" s="237">
        <f>S144*H144</f>
        <v>3E-05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8" t="s">
        <v>154</v>
      </c>
      <c r="AT144" s="238" t="s">
        <v>149</v>
      </c>
      <c r="AU144" s="238" t="s">
        <v>90</v>
      </c>
      <c r="AY144" s="18" t="s">
        <v>147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8" t="s">
        <v>88</v>
      </c>
      <c r="BK144" s="239">
        <f>ROUND(I144*H144,2)</f>
        <v>0</v>
      </c>
      <c r="BL144" s="18" t="s">
        <v>154</v>
      </c>
      <c r="BM144" s="238" t="s">
        <v>471</v>
      </c>
    </row>
    <row r="145" spans="1:47" s="2" customFormat="1" ht="12">
      <c r="A145" s="39"/>
      <c r="B145" s="40"/>
      <c r="C145" s="41"/>
      <c r="D145" s="240" t="s">
        <v>156</v>
      </c>
      <c r="E145" s="41"/>
      <c r="F145" s="241" t="s">
        <v>470</v>
      </c>
      <c r="G145" s="41"/>
      <c r="H145" s="41"/>
      <c r="I145" s="242"/>
      <c r="J145" s="41"/>
      <c r="K145" s="41"/>
      <c r="L145" s="45"/>
      <c r="M145" s="243"/>
      <c r="N145" s="244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156</v>
      </c>
      <c r="AU145" s="18" t="s">
        <v>90</v>
      </c>
    </row>
    <row r="146" spans="1:65" s="2" customFormat="1" ht="16.5" customHeight="1">
      <c r="A146" s="39"/>
      <c r="B146" s="40"/>
      <c r="C146" s="290" t="s">
        <v>182</v>
      </c>
      <c r="D146" s="290" t="s">
        <v>228</v>
      </c>
      <c r="E146" s="291" t="s">
        <v>472</v>
      </c>
      <c r="F146" s="292" t="s">
        <v>473</v>
      </c>
      <c r="G146" s="293" t="s">
        <v>268</v>
      </c>
      <c r="H146" s="294">
        <v>1</v>
      </c>
      <c r="I146" s="295"/>
      <c r="J146" s="296">
        <f>ROUND(I146*H146,2)</f>
        <v>0</v>
      </c>
      <c r="K146" s="292" t="s">
        <v>153</v>
      </c>
      <c r="L146" s="297"/>
      <c r="M146" s="298" t="s">
        <v>1</v>
      </c>
      <c r="N146" s="299" t="s">
        <v>46</v>
      </c>
      <c r="O146" s="92"/>
      <c r="P146" s="236">
        <f>O146*H146</f>
        <v>0</v>
      </c>
      <c r="Q146" s="236">
        <v>7E-05</v>
      </c>
      <c r="R146" s="236">
        <f>Q146*H146</f>
        <v>7E-05</v>
      </c>
      <c r="S146" s="236">
        <v>0</v>
      </c>
      <c r="T146" s="23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8" t="s">
        <v>474</v>
      </c>
      <c r="AT146" s="238" t="s">
        <v>228</v>
      </c>
      <c r="AU146" s="238" t="s">
        <v>90</v>
      </c>
      <c r="AY146" s="18" t="s">
        <v>147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8" t="s">
        <v>88</v>
      </c>
      <c r="BK146" s="239">
        <f>ROUND(I146*H146,2)</f>
        <v>0</v>
      </c>
      <c r="BL146" s="18" t="s">
        <v>475</v>
      </c>
      <c r="BM146" s="238" t="s">
        <v>476</v>
      </c>
    </row>
    <row r="147" spans="1:47" s="2" customFormat="1" ht="12">
      <c r="A147" s="39"/>
      <c r="B147" s="40"/>
      <c r="C147" s="41"/>
      <c r="D147" s="240" t="s">
        <v>156</v>
      </c>
      <c r="E147" s="41"/>
      <c r="F147" s="241" t="s">
        <v>473</v>
      </c>
      <c r="G147" s="41"/>
      <c r="H147" s="41"/>
      <c r="I147" s="242"/>
      <c r="J147" s="41"/>
      <c r="K147" s="41"/>
      <c r="L147" s="45"/>
      <c r="M147" s="243"/>
      <c r="N147" s="244"/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156</v>
      </c>
      <c r="AU147" s="18" t="s">
        <v>90</v>
      </c>
    </row>
    <row r="148" spans="1:65" s="2" customFormat="1" ht="16.5" customHeight="1">
      <c r="A148" s="39"/>
      <c r="B148" s="40"/>
      <c r="C148" s="290" t="s">
        <v>188</v>
      </c>
      <c r="D148" s="290" t="s">
        <v>228</v>
      </c>
      <c r="E148" s="291" t="s">
        <v>477</v>
      </c>
      <c r="F148" s="292" t="s">
        <v>478</v>
      </c>
      <c r="G148" s="293" t="s">
        <v>479</v>
      </c>
      <c r="H148" s="294">
        <v>1</v>
      </c>
      <c r="I148" s="295"/>
      <c r="J148" s="296">
        <f>ROUND(I148*H148,2)</f>
        <v>0</v>
      </c>
      <c r="K148" s="292" t="s">
        <v>153</v>
      </c>
      <c r="L148" s="297"/>
      <c r="M148" s="298" t="s">
        <v>1</v>
      </c>
      <c r="N148" s="299" t="s">
        <v>46</v>
      </c>
      <c r="O148" s="92"/>
      <c r="P148" s="236">
        <f>O148*H148</f>
        <v>0</v>
      </c>
      <c r="Q148" s="236">
        <v>0.00107</v>
      </c>
      <c r="R148" s="236">
        <f>Q148*H148</f>
        <v>0.00107</v>
      </c>
      <c r="S148" s="236">
        <v>0</v>
      </c>
      <c r="T148" s="23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8" t="s">
        <v>474</v>
      </c>
      <c r="AT148" s="238" t="s">
        <v>228</v>
      </c>
      <c r="AU148" s="238" t="s">
        <v>90</v>
      </c>
      <c r="AY148" s="18" t="s">
        <v>147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8" t="s">
        <v>88</v>
      </c>
      <c r="BK148" s="239">
        <f>ROUND(I148*H148,2)</f>
        <v>0</v>
      </c>
      <c r="BL148" s="18" t="s">
        <v>475</v>
      </c>
      <c r="BM148" s="238" t="s">
        <v>480</v>
      </c>
    </row>
    <row r="149" spans="1:47" s="2" customFormat="1" ht="12">
      <c r="A149" s="39"/>
      <c r="B149" s="40"/>
      <c r="C149" s="41"/>
      <c r="D149" s="240" t="s">
        <v>156</v>
      </c>
      <c r="E149" s="41"/>
      <c r="F149" s="241" t="s">
        <v>478</v>
      </c>
      <c r="G149" s="41"/>
      <c r="H149" s="41"/>
      <c r="I149" s="242"/>
      <c r="J149" s="41"/>
      <c r="K149" s="41"/>
      <c r="L149" s="45"/>
      <c r="M149" s="243"/>
      <c r="N149" s="244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156</v>
      </c>
      <c r="AU149" s="18" t="s">
        <v>90</v>
      </c>
    </row>
    <row r="150" spans="1:63" s="12" customFormat="1" ht="22.8" customHeight="1">
      <c r="A150" s="12"/>
      <c r="B150" s="211"/>
      <c r="C150" s="212"/>
      <c r="D150" s="213" t="s">
        <v>80</v>
      </c>
      <c r="E150" s="225" t="s">
        <v>362</v>
      </c>
      <c r="F150" s="225" t="s">
        <v>363</v>
      </c>
      <c r="G150" s="212"/>
      <c r="H150" s="212"/>
      <c r="I150" s="215"/>
      <c r="J150" s="226">
        <f>BK150</f>
        <v>0</v>
      </c>
      <c r="K150" s="212"/>
      <c r="L150" s="217"/>
      <c r="M150" s="218"/>
      <c r="N150" s="219"/>
      <c r="O150" s="219"/>
      <c r="P150" s="220">
        <f>SUM(P151:P166)</f>
        <v>0</v>
      </c>
      <c r="Q150" s="219"/>
      <c r="R150" s="220">
        <f>SUM(R151:R166)</f>
        <v>0</v>
      </c>
      <c r="S150" s="219"/>
      <c r="T150" s="221">
        <f>SUM(T151:T166)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2" t="s">
        <v>88</v>
      </c>
      <c r="AT150" s="223" t="s">
        <v>80</v>
      </c>
      <c r="AU150" s="223" t="s">
        <v>88</v>
      </c>
      <c r="AY150" s="222" t="s">
        <v>147</v>
      </c>
      <c r="BK150" s="224">
        <f>SUM(BK151:BK166)</f>
        <v>0</v>
      </c>
    </row>
    <row r="151" spans="1:65" s="2" customFormat="1" ht="16.5" customHeight="1">
      <c r="A151" s="39"/>
      <c r="B151" s="40"/>
      <c r="C151" s="227" t="s">
        <v>194</v>
      </c>
      <c r="D151" s="227" t="s">
        <v>149</v>
      </c>
      <c r="E151" s="228" t="s">
        <v>365</v>
      </c>
      <c r="F151" s="229" t="s">
        <v>366</v>
      </c>
      <c r="G151" s="230" t="s">
        <v>197</v>
      </c>
      <c r="H151" s="231">
        <v>0.182</v>
      </c>
      <c r="I151" s="232"/>
      <c r="J151" s="233">
        <f>ROUND(I151*H151,2)</f>
        <v>0</v>
      </c>
      <c r="K151" s="229" t="s">
        <v>153</v>
      </c>
      <c r="L151" s="45"/>
      <c r="M151" s="234" t="s">
        <v>1</v>
      </c>
      <c r="N151" s="235" t="s">
        <v>46</v>
      </c>
      <c r="O151" s="92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8" t="s">
        <v>154</v>
      </c>
      <c r="AT151" s="238" t="s">
        <v>149</v>
      </c>
      <c r="AU151" s="238" t="s">
        <v>90</v>
      </c>
      <c r="AY151" s="18" t="s">
        <v>147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8" t="s">
        <v>88</v>
      </c>
      <c r="BK151" s="239">
        <f>ROUND(I151*H151,2)</f>
        <v>0</v>
      </c>
      <c r="BL151" s="18" t="s">
        <v>154</v>
      </c>
      <c r="BM151" s="238" t="s">
        <v>481</v>
      </c>
    </row>
    <row r="152" spans="1:47" s="2" customFormat="1" ht="12">
      <c r="A152" s="39"/>
      <c r="B152" s="40"/>
      <c r="C152" s="41"/>
      <c r="D152" s="240" t="s">
        <v>156</v>
      </c>
      <c r="E152" s="41"/>
      <c r="F152" s="241" t="s">
        <v>368</v>
      </c>
      <c r="G152" s="41"/>
      <c r="H152" s="41"/>
      <c r="I152" s="242"/>
      <c r="J152" s="41"/>
      <c r="K152" s="41"/>
      <c r="L152" s="45"/>
      <c r="M152" s="243"/>
      <c r="N152" s="244"/>
      <c r="O152" s="92"/>
      <c r="P152" s="92"/>
      <c r="Q152" s="92"/>
      <c r="R152" s="92"/>
      <c r="S152" s="92"/>
      <c r="T152" s="93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156</v>
      </c>
      <c r="AU152" s="18" t="s">
        <v>90</v>
      </c>
    </row>
    <row r="153" spans="1:47" s="2" customFormat="1" ht="12">
      <c r="A153" s="39"/>
      <c r="B153" s="40"/>
      <c r="C153" s="41"/>
      <c r="D153" s="245" t="s">
        <v>158</v>
      </c>
      <c r="E153" s="41"/>
      <c r="F153" s="246" t="s">
        <v>369</v>
      </c>
      <c r="G153" s="41"/>
      <c r="H153" s="41"/>
      <c r="I153" s="242"/>
      <c r="J153" s="41"/>
      <c r="K153" s="41"/>
      <c r="L153" s="45"/>
      <c r="M153" s="243"/>
      <c r="N153" s="244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158</v>
      </c>
      <c r="AU153" s="18" t="s">
        <v>90</v>
      </c>
    </row>
    <row r="154" spans="1:65" s="2" customFormat="1" ht="21.75" customHeight="1">
      <c r="A154" s="39"/>
      <c r="B154" s="40"/>
      <c r="C154" s="227" t="s">
        <v>202</v>
      </c>
      <c r="D154" s="227" t="s">
        <v>149</v>
      </c>
      <c r="E154" s="228" t="s">
        <v>371</v>
      </c>
      <c r="F154" s="229" t="s">
        <v>372</v>
      </c>
      <c r="G154" s="230" t="s">
        <v>197</v>
      </c>
      <c r="H154" s="231">
        <v>0.182</v>
      </c>
      <c r="I154" s="232"/>
      <c r="J154" s="233">
        <f>ROUND(I154*H154,2)</f>
        <v>0</v>
      </c>
      <c r="K154" s="229" t="s">
        <v>153</v>
      </c>
      <c r="L154" s="45"/>
      <c r="M154" s="234" t="s">
        <v>1</v>
      </c>
      <c r="N154" s="235" t="s">
        <v>46</v>
      </c>
      <c r="O154" s="92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8" t="s">
        <v>154</v>
      </c>
      <c r="AT154" s="238" t="s">
        <v>149</v>
      </c>
      <c r="AU154" s="238" t="s">
        <v>90</v>
      </c>
      <c r="AY154" s="18" t="s">
        <v>147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8" t="s">
        <v>88</v>
      </c>
      <c r="BK154" s="239">
        <f>ROUND(I154*H154,2)</f>
        <v>0</v>
      </c>
      <c r="BL154" s="18" t="s">
        <v>154</v>
      </c>
      <c r="BM154" s="238" t="s">
        <v>482</v>
      </c>
    </row>
    <row r="155" spans="1:47" s="2" customFormat="1" ht="12">
      <c r="A155" s="39"/>
      <c r="B155" s="40"/>
      <c r="C155" s="41"/>
      <c r="D155" s="240" t="s">
        <v>156</v>
      </c>
      <c r="E155" s="41"/>
      <c r="F155" s="241" t="s">
        <v>374</v>
      </c>
      <c r="G155" s="41"/>
      <c r="H155" s="41"/>
      <c r="I155" s="242"/>
      <c r="J155" s="41"/>
      <c r="K155" s="41"/>
      <c r="L155" s="45"/>
      <c r="M155" s="243"/>
      <c r="N155" s="244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156</v>
      </c>
      <c r="AU155" s="18" t="s">
        <v>90</v>
      </c>
    </row>
    <row r="156" spans="1:47" s="2" customFormat="1" ht="12">
      <c r="A156" s="39"/>
      <c r="B156" s="40"/>
      <c r="C156" s="41"/>
      <c r="D156" s="245" t="s">
        <v>158</v>
      </c>
      <c r="E156" s="41"/>
      <c r="F156" s="246" t="s">
        <v>375</v>
      </c>
      <c r="G156" s="41"/>
      <c r="H156" s="41"/>
      <c r="I156" s="242"/>
      <c r="J156" s="41"/>
      <c r="K156" s="41"/>
      <c r="L156" s="45"/>
      <c r="M156" s="243"/>
      <c r="N156" s="244"/>
      <c r="O156" s="92"/>
      <c r="P156" s="92"/>
      <c r="Q156" s="92"/>
      <c r="R156" s="92"/>
      <c r="S156" s="92"/>
      <c r="T156" s="93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158</v>
      </c>
      <c r="AU156" s="18" t="s">
        <v>90</v>
      </c>
    </row>
    <row r="157" spans="1:65" s="2" customFormat="1" ht="16.5" customHeight="1">
      <c r="A157" s="39"/>
      <c r="B157" s="40"/>
      <c r="C157" s="227" t="s">
        <v>209</v>
      </c>
      <c r="D157" s="227" t="s">
        <v>149</v>
      </c>
      <c r="E157" s="228" t="s">
        <v>377</v>
      </c>
      <c r="F157" s="229" t="s">
        <v>378</v>
      </c>
      <c r="G157" s="230" t="s">
        <v>197</v>
      </c>
      <c r="H157" s="231">
        <v>0.182</v>
      </c>
      <c r="I157" s="232"/>
      <c r="J157" s="233">
        <f>ROUND(I157*H157,2)</f>
        <v>0</v>
      </c>
      <c r="K157" s="229" t="s">
        <v>153</v>
      </c>
      <c r="L157" s="45"/>
      <c r="M157" s="234" t="s">
        <v>1</v>
      </c>
      <c r="N157" s="235" t="s">
        <v>46</v>
      </c>
      <c r="O157" s="92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8" t="s">
        <v>154</v>
      </c>
      <c r="AT157" s="238" t="s">
        <v>149</v>
      </c>
      <c r="AU157" s="238" t="s">
        <v>90</v>
      </c>
      <c r="AY157" s="18" t="s">
        <v>147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8" t="s">
        <v>88</v>
      </c>
      <c r="BK157" s="239">
        <f>ROUND(I157*H157,2)</f>
        <v>0</v>
      </c>
      <c r="BL157" s="18" t="s">
        <v>154</v>
      </c>
      <c r="BM157" s="238" t="s">
        <v>483</v>
      </c>
    </row>
    <row r="158" spans="1:47" s="2" customFormat="1" ht="12">
      <c r="A158" s="39"/>
      <c r="B158" s="40"/>
      <c r="C158" s="41"/>
      <c r="D158" s="240" t="s">
        <v>156</v>
      </c>
      <c r="E158" s="41"/>
      <c r="F158" s="241" t="s">
        <v>380</v>
      </c>
      <c r="G158" s="41"/>
      <c r="H158" s="41"/>
      <c r="I158" s="242"/>
      <c r="J158" s="41"/>
      <c r="K158" s="41"/>
      <c r="L158" s="45"/>
      <c r="M158" s="243"/>
      <c r="N158" s="244"/>
      <c r="O158" s="92"/>
      <c r="P158" s="92"/>
      <c r="Q158" s="92"/>
      <c r="R158" s="92"/>
      <c r="S158" s="92"/>
      <c r="T158" s="93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156</v>
      </c>
      <c r="AU158" s="18" t="s">
        <v>90</v>
      </c>
    </row>
    <row r="159" spans="1:47" s="2" customFormat="1" ht="12">
      <c r="A159" s="39"/>
      <c r="B159" s="40"/>
      <c r="C159" s="41"/>
      <c r="D159" s="245" t="s">
        <v>158</v>
      </c>
      <c r="E159" s="41"/>
      <c r="F159" s="246" t="s">
        <v>381</v>
      </c>
      <c r="G159" s="41"/>
      <c r="H159" s="41"/>
      <c r="I159" s="242"/>
      <c r="J159" s="41"/>
      <c r="K159" s="41"/>
      <c r="L159" s="45"/>
      <c r="M159" s="243"/>
      <c r="N159" s="244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158</v>
      </c>
      <c r="AU159" s="18" t="s">
        <v>90</v>
      </c>
    </row>
    <row r="160" spans="1:65" s="2" customFormat="1" ht="16.5" customHeight="1">
      <c r="A160" s="39"/>
      <c r="B160" s="40"/>
      <c r="C160" s="227" t="s">
        <v>227</v>
      </c>
      <c r="D160" s="227" t="s">
        <v>149</v>
      </c>
      <c r="E160" s="228" t="s">
        <v>383</v>
      </c>
      <c r="F160" s="229" t="s">
        <v>384</v>
      </c>
      <c r="G160" s="230" t="s">
        <v>197</v>
      </c>
      <c r="H160" s="231">
        <v>5.46</v>
      </c>
      <c r="I160" s="232"/>
      <c r="J160" s="233">
        <f>ROUND(I160*H160,2)</f>
        <v>0</v>
      </c>
      <c r="K160" s="229" t="s">
        <v>153</v>
      </c>
      <c r="L160" s="45"/>
      <c r="M160" s="234" t="s">
        <v>1</v>
      </c>
      <c r="N160" s="235" t="s">
        <v>46</v>
      </c>
      <c r="O160" s="92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8" t="s">
        <v>154</v>
      </c>
      <c r="AT160" s="238" t="s">
        <v>149</v>
      </c>
      <c r="AU160" s="238" t="s">
        <v>90</v>
      </c>
      <c r="AY160" s="18" t="s">
        <v>147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8" t="s">
        <v>88</v>
      </c>
      <c r="BK160" s="239">
        <f>ROUND(I160*H160,2)</f>
        <v>0</v>
      </c>
      <c r="BL160" s="18" t="s">
        <v>154</v>
      </c>
      <c r="BM160" s="238" t="s">
        <v>484</v>
      </c>
    </row>
    <row r="161" spans="1:47" s="2" customFormat="1" ht="12">
      <c r="A161" s="39"/>
      <c r="B161" s="40"/>
      <c r="C161" s="41"/>
      <c r="D161" s="240" t="s">
        <v>156</v>
      </c>
      <c r="E161" s="41"/>
      <c r="F161" s="241" t="s">
        <v>386</v>
      </c>
      <c r="G161" s="41"/>
      <c r="H161" s="41"/>
      <c r="I161" s="242"/>
      <c r="J161" s="41"/>
      <c r="K161" s="41"/>
      <c r="L161" s="45"/>
      <c r="M161" s="243"/>
      <c r="N161" s="244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156</v>
      </c>
      <c r="AU161" s="18" t="s">
        <v>90</v>
      </c>
    </row>
    <row r="162" spans="1:47" s="2" customFormat="1" ht="12">
      <c r="A162" s="39"/>
      <c r="B162" s="40"/>
      <c r="C162" s="41"/>
      <c r="D162" s="245" t="s">
        <v>158</v>
      </c>
      <c r="E162" s="41"/>
      <c r="F162" s="246" t="s">
        <v>387</v>
      </c>
      <c r="G162" s="41"/>
      <c r="H162" s="41"/>
      <c r="I162" s="242"/>
      <c r="J162" s="41"/>
      <c r="K162" s="41"/>
      <c r="L162" s="45"/>
      <c r="M162" s="243"/>
      <c r="N162" s="244"/>
      <c r="O162" s="92"/>
      <c r="P162" s="92"/>
      <c r="Q162" s="92"/>
      <c r="R162" s="92"/>
      <c r="S162" s="92"/>
      <c r="T162" s="93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158</v>
      </c>
      <c r="AU162" s="18" t="s">
        <v>90</v>
      </c>
    </row>
    <row r="163" spans="1:51" s="14" customFormat="1" ht="12">
      <c r="A163" s="14"/>
      <c r="B163" s="257"/>
      <c r="C163" s="258"/>
      <c r="D163" s="240" t="s">
        <v>160</v>
      </c>
      <c r="E163" s="258"/>
      <c r="F163" s="260" t="s">
        <v>485</v>
      </c>
      <c r="G163" s="258"/>
      <c r="H163" s="261">
        <v>5.46</v>
      </c>
      <c r="I163" s="262"/>
      <c r="J163" s="258"/>
      <c r="K163" s="258"/>
      <c r="L163" s="263"/>
      <c r="M163" s="264"/>
      <c r="N163" s="265"/>
      <c r="O163" s="265"/>
      <c r="P163" s="265"/>
      <c r="Q163" s="265"/>
      <c r="R163" s="265"/>
      <c r="S163" s="265"/>
      <c r="T163" s="266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67" t="s">
        <v>160</v>
      </c>
      <c r="AU163" s="267" t="s">
        <v>90</v>
      </c>
      <c r="AV163" s="14" t="s">
        <v>90</v>
      </c>
      <c r="AW163" s="14" t="s">
        <v>4</v>
      </c>
      <c r="AX163" s="14" t="s">
        <v>88</v>
      </c>
      <c r="AY163" s="267" t="s">
        <v>147</v>
      </c>
    </row>
    <row r="164" spans="1:65" s="2" customFormat="1" ht="16.5" customHeight="1">
      <c r="A164" s="39"/>
      <c r="B164" s="40"/>
      <c r="C164" s="227" t="s">
        <v>236</v>
      </c>
      <c r="D164" s="227" t="s">
        <v>149</v>
      </c>
      <c r="E164" s="228" t="s">
        <v>390</v>
      </c>
      <c r="F164" s="229" t="s">
        <v>391</v>
      </c>
      <c r="G164" s="230" t="s">
        <v>197</v>
      </c>
      <c r="H164" s="231">
        <v>0.182</v>
      </c>
      <c r="I164" s="232"/>
      <c r="J164" s="233">
        <f>ROUND(I164*H164,2)</f>
        <v>0</v>
      </c>
      <c r="K164" s="229" t="s">
        <v>153</v>
      </c>
      <c r="L164" s="45"/>
      <c r="M164" s="234" t="s">
        <v>1</v>
      </c>
      <c r="N164" s="235" t="s">
        <v>46</v>
      </c>
      <c r="O164" s="92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8" t="s">
        <v>154</v>
      </c>
      <c r="AT164" s="238" t="s">
        <v>149</v>
      </c>
      <c r="AU164" s="238" t="s">
        <v>90</v>
      </c>
      <c r="AY164" s="18" t="s">
        <v>147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8" t="s">
        <v>88</v>
      </c>
      <c r="BK164" s="239">
        <f>ROUND(I164*H164,2)</f>
        <v>0</v>
      </c>
      <c r="BL164" s="18" t="s">
        <v>154</v>
      </c>
      <c r="BM164" s="238" t="s">
        <v>486</v>
      </c>
    </row>
    <row r="165" spans="1:47" s="2" customFormat="1" ht="12">
      <c r="A165" s="39"/>
      <c r="B165" s="40"/>
      <c r="C165" s="41"/>
      <c r="D165" s="240" t="s">
        <v>156</v>
      </c>
      <c r="E165" s="41"/>
      <c r="F165" s="241" t="s">
        <v>393</v>
      </c>
      <c r="G165" s="41"/>
      <c r="H165" s="41"/>
      <c r="I165" s="242"/>
      <c r="J165" s="41"/>
      <c r="K165" s="41"/>
      <c r="L165" s="45"/>
      <c r="M165" s="243"/>
      <c r="N165" s="244"/>
      <c r="O165" s="92"/>
      <c r="P165" s="92"/>
      <c r="Q165" s="92"/>
      <c r="R165" s="92"/>
      <c r="S165" s="92"/>
      <c r="T165" s="93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156</v>
      </c>
      <c r="AU165" s="18" t="s">
        <v>90</v>
      </c>
    </row>
    <row r="166" spans="1:47" s="2" customFormat="1" ht="12">
      <c r="A166" s="39"/>
      <c r="B166" s="40"/>
      <c r="C166" s="41"/>
      <c r="D166" s="245" t="s">
        <v>158</v>
      </c>
      <c r="E166" s="41"/>
      <c r="F166" s="246" t="s">
        <v>394</v>
      </c>
      <c r="G166" s="41"/>
      <c r="H166" s="41"/>
      <c r="I166" s="242"/>
      <c r="J166" s="41"/>
      <c r="K166" s="41"/>
      <c r="L166" s="45"/>
      <c r="M166" s="243"/>
      <c r="N166" s="244"/>
      <c r="O166" s="92"/>
      <c r="P166" s="92"/>
      <c r="Q166" s="92"/>
      <c r="R166" s="92"/>
      <c r="S166" s="92"/>
      <c r="T166" s="93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158</v>
      </c>
      <c r="AU166" s="18" t="s">
        <v>90</v>
      </c>
    </row>
    <row r="167" spans="1:63" s="12" customFormat="1" ht="22.8" customHeight="1">
      <c r="A167" s="12"/>
      <c r="B167" s="211"/>
      <c r="C167" s="212"/>
      <c r="D167" s="213" t="s">
        <v>80</v>
      </c>
      <c r="E167" s="225" t="s">
        <v>395</v>
      </c>
      <c r="F167" s="225" t="s">
        <v>396</v>
      </c>
      <c r="G167" s="212"/>
      <c r="H167" s="212"/>
      <c r="I167" s="215"/>
      <c r="J167" s="226">
        <f>BK167</f>
        <v>0</v>
      </c>
      <c r="K167" s="212"/>
      <c r="L167" s="217"/>
      <c r="M167" s="218"/>
      <c r="N167" s="219"/>
      <c r="O167" s="219"/>
      <c r="P167" s="220">
        <f>SUM(P168:P172)</f>
        <v>0</v>
      </c>
      <c r="Q167" s="219"/>
      <c r="R167" s="220">
        <f>SUM(R168:R172)</f>
        <v>0</v>
      </c>
      <c r="S167" s="219"/>
      <c r="T167" s="221">
        <f>SUM(T168:T172)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22" t="s">
        <v>88</v>
      </c>
      <c r="AT167" s="223" t="s">
        <v>80</v>
      </c>
      <c r="AU167" s="223" t="s">
        <v>88</v>
      </c>
      <c r="AY167" s="222" t="s">
        <v>147</v>
      </c>
      <c r="BK167" s="224">
        <f>SUM(BK168:BK172)</f>
        <v>0</v>
      </c>
    </row>
    <row r="168" spans="1:65" s="2" customFormat="1" ht="16.5" customHeight="1">
      <c r="A168" s="39"/>
      <c r="B168" s="40"/>
      <c r="C168" s="227" t="s">
        <v>244</v>
      </c>
      <c r="D168" s="227" t="s">
        <v>149</v>
      </c>
      <c r="E168" s="228" t="s">
        <v>398</v>
      </c>
      <c r="F168" s="229" t="s">
        <v>399</v>
      </c>
      <c r="G168" s="230" t="s">
        <v>197</v>
      </c>
      <c r="H168" s="231">
        <v>0.013</v>
      </c>
      <c r="I168" s="232"/>
      <c r="J168" s="233">
        <f>ROUND(I168*H168,2)</f>
        <v>0</v>
      </c>
      <c r="K168" s="229" t="s">
        <v>153</v>
      </c>
      <c r="L168" s="45"/>
      <c r="M168" s="234" t="s">
        <v>1</v>
      </c>
      <c r="N168" s="235" t="s">
        <v>46</v>
      </c>
      <c r="O168" s="92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8" t="s">
        <v>154</v>
      </c>
      <c r="AT168" s="238" t="s">
        <v>149</v>
      </c>
      <c r="AU168" s="238" t="s">
        <v>90</v>
      </c>
      <c r="AY168" s="18" t="s">
        <v>147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8" t="s">
        <v>88</v>
      </c>
      <c r="BK168" s="239">
        <f>ROUND(I168*H168,2)</f>
        <v>0</v>
      </c>
      <c r="BL168" s="18" t="s">
        <v>154</v>
      </c>
      <c r="BM168" s="238" t="s">
        <v>487</v>
      </c>
    </row>
    <row r="169" spans="1:47" s="2" customFormat="1" ht="12">
      <c r="A169" s="39"/>
      <c r="B169" s="40"/>
      <c r="C169" s="41"/>
      <c r="D169" s="240" t="s">
        <v>156</v>
      </c>
      <c r="E169" s="41"/>
      <c r="F169" s="241" t="s">
        <v>488</v>
      </c>
      <c r="G169" s="41"/>
      <c r="H169" s="41"/>
      <c r="I169" s="242"/>
      <c r="J169" s="41"/>
      <c r="K169" s="41"/>
      <c r="L169" s="45"/>
      <c r="M169" s="243"/>
      <c r="N169" s="244"/>
      <c r="O169" s="92"/>
      <c r="P169" s="92"/>
      <c r="Q169" s="92"/>
      <c r="R169" s="92"/>
      <c r="S169" s="92"/>
      <c r="T169" s="9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156</v>
      </c>
      <c r="AU169" s="18" t="s">
        <v>90</v>
      </c>
    </row>
    <row r="170" spans="1:47" s="2" customFormat="1" ht="12">
      <c r="A170" s="39"/>
      <c r="B170" s="40"/>
      <c r="C170" s="41"/>
      <c r="D170" s="245" t="s">
        <v>158</v>
      </c>
      <c r="E170" s="41"/>
      <c r="F170" s="246" t="s">
        <v>402</v>
      </c>
      <c r="G170" s="41"/>
      <c r="H170" s="41"/>
      <c r="I170" s="242"/>
      <c r="J170" s="41"/>
      <c r="K170" s="41"/>
      <c r="L170" s="45"/>
      <c r="M170" s="243"/>
      <c r="N170" s="244"/>
      <c r="O170" s="92"/>
      <c r="P170" s="92"/>
      <c r="Q170" s="92"/>
      <c r="R170" s="92"/>
      <c r="S170" s="92"/>
      <c r="T170" s="93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158</v>
      </c>
      <c r="AU170" s="18" t="s">
        <v>90</v>
      </c>
    </row>
    <row r="171" spans="1:65" s="2" customFormat="1" ht="16.5" customHeight="1">
      <c r="A171" s="39"/>
      <c r="B171" s="40"/>
      <c r="C171" s="227" t="s">
        <v>252</v>
      </c>
      <c r="D171" s="227" t="s">
        <v>149</v>
      </c>
      <c r="E171" s="228" t="s">
        <v>404</v>
      </c>
      <c r="F171" s="229" t="s">
        <v>405</v>
      </c>
      <c r="G171" s="230" t="s">
        <v>406</v>
      </c>
      <c r="H171" s="231">
        <v>2</v>
      </c>
      <c r="I171" s="232"/>
      <c r="J171" s="233">
        <f>ROUND(I171*H171,2)</f>
        <v>0</v>
      </c>
      <c r="K171" s="229" t="s">
        <v>1</v>
      </c>
      <c r="L171" s="45"/>
      <c r="M171" s="234" t="s">
        <v>1</v>
      </c>
      <c r="N171" s="235" t="s">
        <v>46</v>
      </c>
      <c r="O171" s="92"/>
      <c r="P171" s="236">
        <f>O171*H171</f>
        <v>0</v>
      </c>
      <c r="Q171" s="236">
        <v>0</v>
      </c>
      <c r="R171" s="236">
        <f>Q171*H171</f>
        <v>0</v>
      </c>
      <c r="S171" s="236">
        <v>0</v>
      </c>
      <c r="T171" s="237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8" t="s">
        <v>154</v>
      </c>
      <c r="AT171" s="238" t="s">
        <v>149</v>
      </c>
      <c r="AU171" s="238" t="s">
        <v>90</v>
      </c>
      <c r="AY171" s="18" t="s">
        <v>147</v>
      </c>
      <c r="BE171" s="239">
        <f>IF(N171="základní",J171,0)</f>
        <v>0</v>
      </c>
      <c r="BF171" s="239">
        <f>IF(N171="snížená",J171,0)</f>
        <v>0</v>
      </c>
      <c r="BG171" s="239">
        <f>IF(N171="zákl. přenesená",J171,0)</f>
        <v>0</v>
      </c>
      <c r="BH171" s="239">
        <f>IF(N171="sníž. přenesená",J171,0)</f>
        <v>0</v>
      </c>
      <c r="BI171" s="239">
        <f>IF(N171="nulová",J171,0)</f>
        <v>0</v>
      </c>
      <c r="BJ171" s="18" t="s">
        <v>88</v>
      </c>
      <c r="BK171" s="239">
        <f>ROUND(I171*H171,2)</f>
        <v>0</v>
      </c>
      <c r="BL171" s="18" t="s">
        <v>154</v>
      </c>
      <c r="BM171" s="238" t="s">
        <v>489</v>
      </c>
    </row>
    <row r="172" spans="1:47" s="2" customFormat="1" ht="12">
      <c r="A172" s="39"/>
      <c r="B172" s="40"/>
      <c r="C172" s="41"/>
      <c r="D172" s="240" t="s">
        <v>156</v>
      </c>
      <c r="E172" s="41"/>
      <c r="F172" s="241" t="s">
        <v>405</v>
      </c>
      <c r="G172" s="41"/>
      <c r="H172" s="41"/>
      <c r="I172" s="242"/>
      <c r="J172" s="41"/>
      <c r="K172" s="41"/>
      <c r="L172" s="45"/>
      <c r="M172" s="243"/>
      <c r="N172" s="244"/>
      <c r="O172" s="92"/>
      <c r="P172" s="92"/>
      <c r="Q172" s="92"/>
      <c r="R172" s="92"/>
      <c r="S172" s="92"/>
      <c r="T172" s="93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156</v>
      </c>
      <c r="AU172" s="18" t="s">
        <v>90</v>
      </c>
    </row>
    <row r="173" spans="1:63" s="12" customFormat="1" ht="25.9" customHeight="1">
      <c r="A173" s="12"/>
      <c r="B173" s="211"/>
      <c r="C173" s="212"/>
      <c r="D173" s="213" t="s">
        <v>80</v>
      </c>
      <c r="E173" s="214" t="s">
        <v>440</v>
      </c>
      <c r="F173" s="214" t="s">
        <v>109</v>
      </c>
      <c r="G173" s="212"/>
      <c r="H173" s="212"/>
      <c r="I173" s="215"/>
      <c r="J173" s="216">
        <f>BK173</f>
        <v>0</v>
      </c>
      <c r="K173" s="212"/>
      <c r="L173" s="217"/>
      <c r="M173" s="218"/>
      <c r="N173" s="219"/>
      <c r="O173" s="219"/>
      <c r="P173" s="220">
        <f>P174+P178</f>
        <v>0</v>
      </c>
      <c r="Q173" s="219"/>
      <c r="R173" s="220">
        <f>R174+R178</f>
        <v>0</v>
      </c>
      <c r="S173" s="219"/>
      <c r="T173" s="221">
        <f>T174+T178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22" t="s">
        <v>182</v>
      </c>
      <c r="AT173" s="223" t="s">
        <v>80</v>
      </c>
      <c r="AU173" s="223" t="s">
        <v>81</v>
      </c>
      <c r="AY173" s="222" t="s">
        <v>147</v>
      </c>
      <c r="BK173" s="224">
        <f>BK174+BK178</f>
        <v>0</v>
      </c>
    </row>
    <row r="174" spans="1:63" s="12" customFormat="1" ht="22.8" customHeight="1">
      <c r="A174" s="12"/>
      <c r="B174" s="211"/>
      <c r="C174" s="212"/>
      <c r="D174" s="213" t="s">
        <v>80</v>
      </c>
      <c r="E174" s="225" t="s">
        <v>441</v>
      </c>
      <c r="F174" s="225" t="s">
        <v>442</v>
      </c>
      <c r="G174" s="212"/>
      <c r="H174" s="212"/>
      <c r="I174" s="215"/>
      <c r="J174" s="226">
        <f>BK174</f>
        <v>0</v>
      </c>
      <c r="K174" s="212"/>
      <c r="L174" s="217"/>
      <c r="M174" s="218"/>
      <c r="N174" s="219"/>
      <c r="O174" s="219"/>
      <c r="P174" s="220">
        <f>SUM(P175:P177)</f>
        <v>0</v>
      </c>
      <c r="Q174" s="219"/>
      <c r="R174" s="220">
        <f>SUM(R175:R177)</f>
        <v>0</v>
      </c>
      <c r="S174" s="219"/>
      <c r="T174" s="221">
        <f>SUM(T175:T177)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22" t="s">
        <v>182</v>
      </c>
      <c r="AT174" s="223" t="s">
        <v>80</v>
      </c>
      <c r="AU174" s="223" t="s">
        <v>88</v>
      </c>
      <c r="AY174" s="222" t="s">
        <v>147</v>
      </c>
      <c r="BK174" s="224">
        <f>SUM(BK175:BK177)</f>
        <v>0</v>
      </c>
    </row>
    <row r="175" spans="1:65" s="2" customFormat="1" ht="16.5" customHeight="1">
      <c r="A175" s="39"/>
      <c r="B175" s="40"/>
      <c r="C175" s="227" t="s">
        <v>260</v>
      </c>
      <c r="D175" s="227" t="s">
        <v>149</v>
      </c>
      <c r="E175" s="228" t="s">
        <v>444</v>
      </c>
      <c r="F175" s="229" t="s">
        <v>445</v>
      </c>
      <c r="G175" s="230" t="s">
        <v>406</v>
      </c>
      <c r="H175" s="231">
        <v>1</v>
      </c>
      <c r="I175" s="232"/>
      <c r="J175" s="233">
        <f>ROUND(I175*H175,2)</f>
        <v>0</v>
      </c>
      <c r="K175" s="229" t="s">
        <v>1</v>
      </c>
      <c r="L175" s="45"/>
      <c r="M175" s="234" t="s">
        <v>1</v>
      </c>
      <c r="N175" s="235" t="s">
        <v>46</v>
      </c>
      <c r="O175" s="92"/>
      <c r="P175" s="236">
        <f>O175*H175</f>
        <v>0</v>
      </c>
      <c r="Q175" s="236">
        <v>0</v>
      </c>
      <c r="R175" s="236">
        <f>Q175*H175</f>
        <v>0</v>
      </c>
      <c r="S175" s="236">
        <v>0</v>
      </c>
      <c r="T175" s="237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8" t="s">
        <v>446</v>
      </c>
      <c r="AT175" s="238" t="s">
        <v>149</v>
      </c>
      <c r="AU175" s="238" t="s">
        <v>90</v>
      </c>
      <c r="AY175" s="18" t="s">
        <v>147</v>
      </c>
      <c r="BE175" s="239">
        <f>IF(N175="základní",J175,0)</f>
        <v>0</v>
      </c>
      <c r="BF175" s="239">
        <f>IF(N175="snížená",J175,0)</f>
        <v>0</v>
      </c>
      <c r="BG175" s="239">
        <f>IF(N175="zákl. přenesená",J175,0)</f>
        <v>0</v>
      </c>
      <c r="BH175" s="239">
        <f>IF(N175="sníž. přenesená",J175,0)</f>
        <v>0</v>
      </c>
      <c r="BI175" s="239">
        <f>IF(N175="nulová",J175,0)</f>
        <v>0</v>
      </c>
      <c r="BJ175" s="18" t="s">
        <v>88</v>
      </c>
      <c r="BK175" s="239">
        <f>ROUND(I175*H175,2)</f>
        <v>0</v>
      </c>
      <c r="BL175" s="18" t="s">
        <v>446</v>
      </c>
      <c r="BM175" s="238" t="s">
        <v>490</v>
      </c>
    </row>
    <row r="176" spans="1:47" s="2" customFormat="1" ht="12">
      <c r="A176" s="39"/>
      <c r="B176" s="40"/>
      <c r="C176" s="41"/>
      <c r="D176" s="240" t="s">
        <v>156</v>
      </c>
      <c r="E176" s="41"/>
      <c r="F176" s="241" t="s">
        <v>445</v>
      </c>
      <c r="G176" s="41"/>
      <c r="H176" s="41"/>
      <c r="I176" s="242"/>
      <c r="J176" s="41"/>
      <c r="K176" s="41"/>
      <c r="L176" s="45"/>
      <c r="M176" s="243"/>
      <c r="N176" s="244"/>
      <c r="O176" s="92"/>
      <c r="P176" s="92"/>
      <c r="Q176" s="92"/>
      <c r="R176" s="92"/>
      <c r="S176" s="92"/>
      <c r="T176" s="93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156</v>
      </c>
      <c r="AU176" s="18" t="s">
        <v>90</v>
      </c>
    </row>
    <row r="177" spans="1:47" s="2" customFormat="1" ht="12">
      <c r="A177" s="39"/>
      <c r="B177" s="40"/>
      <c r="C177" s="41"/>
      <c r="D177" s="240" t="s">
        <v>270</v>
      </c>
      <c r="E177" s="41"/>
      <c r="F177" s="300" t="s">
        <v>448</v>
      </c>
      <c r="G177" s="41"/>
      <c r="H177" s="41"/>
      <c r="I177" s="242"/>
      <c r="J177" s="41"/>
      <c r="K177" s="41"/>
      <c r="L177" s="45"/>
      <c r="M177" s="243"/>
      <c r="N177" s="244"/>
      <c r="O177" s="92"/>
      <c r="P177" s="92"/>
      <c r="Q177" s="92"/>
      <c r="R177" s="92"/>
      <c r="S177" s="92"/>
      <c r="T177" s="9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270</v>
      </c>
      <c r="AU177" s="18" t="s">
        <v>90</v>
      </c>
    </row>
    <row r="178" spans="1:63" s="12" customFormat="1" ht="22.8" customHeight="1">
      <c r="A178" s="12"/>
      <c r="B178" s="211"/>
      <c r="C178" s="212"/>
      <c r="D178" s="213" t="s">
        <v>80</v>
      </c>
      <c r="E178" s="225" t="s">
        <v>453</v>
      </c>
      <c r="F178" s="225" t="s">
        <v>454</v>
      </c>
      <c r="G178" s="212"/>
      <c r="H178" s="212"/>
      <c r="I178" s="215"/>
      <c r="J178" s="226">
        <f>BK178</f>
        <v>0</v>
      </c>
      <c r="K178" s="212"/>
      <c r="L178" s="217"/>
      <c r="M178" s="218"/>
      <c r="N178" s="219"/>
      <c r="O178" s="219"/>
      <c r="P178" s="220">
        <f>SUM(P179:P181)</f>
        <v>0</v>
      </c>
      <c r="Q178" s="219"/>
      <c r="R178" s="220">
        <f>SUM(R179:R181)</f>
        <v>0</v>
      </c>
      <c r="S178" s="219"/>
      <c r="T178" s="221">
        <f>SUM(T179:T181)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22" t="s">
        <v>182</v>
      </c>
      <c r="AT178" s="223" t="s">
        <v>80</v>
      </c>
      <c r="AU178" s="223" t="s">
        <v>88</v>
      </c>
      <c r="AY178" s="222" t="s">
        <v>147</v>
      </c>
      <c r="BK178" s="224">
        <f>SUM(BK179:BK181)</f>
        <v>0</v>
      </c>
    </row>
    <row r="179" spans="1:65" s="2" customFormat="1" ht="16.5" customHeight="1">
      <c r="A179" s="39"/>
      <c r="B179" s="40"/>
      <c r="C179" s="227" t="s">
        <v>8</v>
      </c>
      <c r="D179" s="227" t="s">
        <v>149</v>
      </c>
      <c r="E179" s="228" t="s">
        <v>491</v>
      </c>
      <c r="F179" s="229" t="s">
        <v>457</v>
      </c>
      <c r="G179" s="230" t="s">
        <v>406</v>
      </c>
      <c r="H179" s="231">
        <v>1</v>
      </c>
      <c r="I179" s="232"/>
      <c r="J179" s="233">
        <f>ROUND(I179*H179,2)</f>
        <v>0</v>
      </c>
      <c r="K179" s="229" t="s">
        <v>1</v>
      </c>
      <c r="L179" s="45"/>
      <c r="M179" s="234" t="s">
        <v>1</v>
      </c>
      <c r="N179" s="235" t="s">
        <v>46</v>
      </c>
      <c r="O179" s="92"/>
      <c r="P179" s="236">
        <f>O179*H179</f>
        <v>0</v>
      </c>
      <c r="Q179" s="236">
        <v>0</v>
      </c>
      <c r="R179" s="236">
        <f>Q179*H179</f>
        <v>0</v>
      </c>
      <c r="S179" s="236">
        <v>0</v>
      </c>
      <c r="T179" s="237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8" t="s">
        <v>446</v>
      </c>
      <c r="AT179" s="238" t="s">
        <v>149</v>
      </c>
      <c r="AU179" s="238" t="s">
        <v>90</v>
      </c>
      <c r="AY179" s="18" t="s">
        <v>147</v>
      </c>
      <c r="BE179" s="239">
        <f>IF(N179="základní",J179,0)</f>
        <v>0</v>
      </c>
      <c r="BF179" s="239">
        <f>IF(N179="snížená",J179,0)</f>
        <v>0</v>
      </c>
      <c r="BG179" s="239">
        <f>IF(N179="zákl. přenesená",J179,0)</f>
        <v>0</v>
      </c>
      <c r="BH179" s="239">
        <f>IF(N179="sníž. přenesená",J179,0)</f>
        <v>0</v>
      </c>
      <c r="BI179" s="239">
        <f>IF(N179="nulová",J179,0)</f>
        <v>0</v>
      </c>
      <c r="BJ179" s="18" t="s">
        <v>88</v>
      </c>
      <c r="BK179" s="239">
        <f>ROUND(I179*H179,2)</f>
        <v>0</v>
      </c>
      <c r="BL179" s="18" t="s">
        <v>446</v>
      </c>
      <c r="BM179" s="238" t="s">
        <v>492</v>
      </c>
    </row>
    <row r="180" spans="1:47" s="2" customFormat="1" ht="12">
      <c r="A180" s="39"/>
      <c r="B180" s="40"/>
      <c r="C180" s="41"/>
      <c r="D180" s="240" t="s">
        <v>156</v>
      </c>
      <c r="E180" s="41"/>
      <c r="F180" s="241" t="s">
        <v>457</v>
      </c>
      <c r="G180" s="41"/>
      <c r="H180" s="41"/>
      <c r="I180" s="242"/>
      <c r="J180" s="41"/>
      <c r="K180" s="41"/>
      <c r="L180" s="45"/>
      <c r="M180" s="243"/>
      <c r="N180" s="244"/>
      <c r="O180" s="92"/>
      <c r="P180" s="92"/>
      <c r="Q180" s="92"/>
      <c r="R180" s="92"/>
      <c r="S180" s="92"/>
      <c r="T180" s="93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156</v>
      </c>
      <c r="AU180" s="18" t="s">
        <v>90</v>
      </c>
    </row>
    <row r="181" spans="1:47" s="2" customFormat="1" ht="12">
      <c r="A181" s="39"/>
      <c r="B181" s="40"/>
      <c r="C181" s="41"/>
      <c r="D181" s="240" t="s">
        <v>270</v>
      </c>
      <c r="E181" s="41"/>
      <c r="F181" s="300" t="s">
        <v>493</v>
      </c>
      <c r="G181" s="41"/>
      <c r="H181" s="41"/>
      <c r="I181" s="242"/>
      <c r="J181" s="41"/>
      <c r="K181" s="41"/>
      <c r="L181" s="45"/>
      <c r="M181" s="301"/>
      <c r="N181" s="302"/>
      <c r="O181" s="303"/>
      <c r="P181" s="303"/>
      <c r="Q181" s="303"/>
      <c r="R181" s="303"/>
      <c r="S181" s="303"/>
      <c r="T181" s="304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270</v>
      </c>
      <c r="AU181" s="18" t="s">
        <v>90</v>
      </c>
    </row>
    <row r="182" spans="1:31" s="2" customFormat="1" ht="6.95" customHeight="1">
      <c r="A182" s="39"/>
      <c r="B182" s="67"/>
      <c r="C182" s="68"/>
      <c r="D182" s="68"/>
      <c r="E182" s="68"/>
      <c r="F182" s="68"/>
      <c r="G182" s="68"/>
      <c r="H182" s="68"/>
      <c r="I182" s="68"/>
      <c r="J182" s="68"/>
      <c r="K182" s="68"/>
      <c r="L182" s="45"/>
      <c r="M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</row>
  </sheetData>
  <sheetProtection password="CC35" sheet="1" objects="1" scenarios="1" formatColumns="0" formatRows="0" autoFilter="0"/>
  <autoFilter ref="C127:K18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hyperlinks>
    <hyperlink ref="F133" r:id="rId1" display="https://podminky.urs.cz/item/CS_URS_2023_01/977151118"/>
    <hyperlink ref="F140" r:id="rId2" display="https://podminky.urs.cz/item/CS_URS_2023_01/977151911"/>
    <hyperlink ref="F153" r:id="rId3" display="https://podminky.urs.cz/item/CS_URS_2023_01/997013217"/>
    <hyperlink ref="F156" r:id="rId4" display="https://podminky.urs.cz/item/CS_URS_2023_01/997013601"/>
    <hyperlink ref="F159" r:id="rId5" display="https://podminky.urs.cz/item/CS_URS_2023_01/997321511"/>
    <hyperlink ref="F162" r:id="rId6" display="https://podminky.urs.cz/item/CS_URS_2023_01/997321519"/>
    <hyperlink ref="F166" r:id="rId7" display="https://podminky.urs.cz/item/CS_URS_2023_01/997321611"/>
    <hyperlink ref="F170" r:id="rId8" display="https://podminky.urs.cz/item/CS_URS_2023_01/998322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101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90</v>
      </c>
    </row>
    <row r="4" spans="2:46" s="1" customFormat="1" ht="24.95" customHeight="1">
      <c r="B4" s="21"/>
      <c r="D4" s="149" t="s">
        <v>111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VD Les Království, doplnění zařízení TBD</v>
      </c>
      <c r="F7" s="151"/>
      <c r="G7" s="151"/>
      <c r="H7" s="151"/>
      <c r="L7" s="21"/>
    </row>
    <row r="8" spans="2:12" s="1" customFormat="1" ht="12" customHeight="1">
      <c r="B8" s="21"/>
      <c r="D8" s="151" t="s">
        <v>112</v>
      </c>
      <c r="L8" s="21"/>
    </row>
    <row r="9" spans="1:31" s="2" customFormat="1" ht="16.5" customHeight="1">
      <c r="A9" s="39"/>
      <c r="B9" s="45"/>
      <c r="C9" s="39"/>
      <c r="D9" s="39"/>
      <c r="E9" s="152" t="s">
        <v>113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114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494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19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21</v>
      </c>
      <c r="E14" s="39"/>
      <c r="F14" s="142" t="s">
        <v>22</v>
      </c>
      <c r="G14" s="39"/>
      <c r="H14" s="39"/>
      <c r="I14" s="151" t="s">
        <v>23</v>
      </c>
      <c r="J14" s="154" t="str">
        <f>'Rekapitulace stavby'!AN8</f>
        <v>19. 5. 2023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25</v>
      </c>
      <c r="E16" s="39"/>
      <c r="F16" s="39"/>
      <c r="G16" s="39"/>
      <c r="H16" s="39"/>
      <c r="I16" s="151" t="s">
        <v>26</v>
      </c>
      <c r="J16" s="142" t="s">
        <v>27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28</v>
      </c>
      <c r="F17" s="39"/>
      <c r="G17" s="39"/>
      <c r="H17" s="39"/>
      <c r="I17" s="151" t="s">
        <v>29</v>
      </c>
      <c r="J17" s="142" t="s">
        <v>30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31</v>
      </c>
      <c r="E19" s="39"/>
      <c r="F19" s="39"/>
      <c r="G19" s="39"/>
      <c r="H19" s="39"/>
      <c r="I19" s="151" t="s">
        <v>26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29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33</v>
      </c>
      <c r="E22" s="39"/>
      <c r="F22" s="39"/>
      <c r="G22" s="39"/>
      <c r="H22" s="39"/>
      <c r="I22" s="151" t="s">
        <v>26</v>
      </c>
      <c r="J22" s="142" t="s">
        <v>34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35</v>
      </c>
      <c r="F23" s="39"/>
      <c r="G23" s="39"/>
      <c r="H23" s="39"/>
      <c r="I23" s="151" t="s">
        <v>29</v>
      </c>
      <c r="J23" s="142" t="s">
        <v>36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38</v>
      </c>
      <c r="E25" s="39"/>
      <c r="F25" s="39"/>
      <c r="G25" s="39"/>
      <c r="H25" s="39"/>
      <c r="I25" s="151" t="s">
        <v>26</v>
      </c>
      <c r="J25" s="142" t="s">
        <v>34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35</v>
      </c>
      <c r="F26" s="39"/>
      <c r="G26" s="39"/>
      <c r="H26" s="39"/>
      <c r="I26" s="151" t="s">
        <v>29</v>
      </c>
      <c r="J26" s="142" t="s">
        <v>36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39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41</v>
      </c>
      <c r="E32" s="39"/>
      <c r="F32" s="39"/>
      <c r="G32" s="39"/>
      <c r="H32" s="39"/>
      <c r="I32" s="39"/>
      <c r="J32" s="161">
        <f>ROUND(J125,2)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43</v>
      </c>
      <c r="G34" s="39"/>
      <c r="H34" s="39"/>
      <c r="I34" s="162" t="s">
        <v>42</v>
      </c>
      <c r="J34" s="162" t="s">
        <v>44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45</v>
      </c>
      <c r="E35" s="151" t="s">
        <v>46</v>
      </c>
      <c r="F35" s="164">
        <f>ROUND((SUM(BE125:BE166)),2)</f>
        <v>0</v>
      </c>
      <c r="G35" s="39"/>
      <c r="H35" s="39"/>
      <c r="I35" s="165">
        <v>0.21</v>
      </c>
      <c r="J35" s="164">
        <f>ROUND(((SUM(BE125:BE166))*I35),2)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47</v>
      </c>
      <c r="F36" s="164">
        <f>ROUND((SUM(BF125:BF166)),2)</f>
        <v>0</v>
      </c>
      <c r="G36" s="39"/>
      <c r="H36" s="39"/>
      <c r="I36" s="165">
        <v>0.15</v>
      </c>
      <c r="J36" s="164">
        <f>ROUND(((SUM(BF125:BF166))*I36),2)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48</v>
      </c>
      <c r="F37" s="164">
        <f>ROUND((SUM(BG125:BG166)),2)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49</v>
      </c>
      <c r="F38" s="164">
        <f>ROUND((SUM(BH125:BH166)),2)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50</v>
      </c>
      <c r="F39" s="164">
        <f>ROUND((SUM(BI125:BI166)),2)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51</v>
      </c>
      <c r="E41" s="168"/>
      <c r="F41" s="168"/>
      <c r="G41" s="169" t="s">
        <v>52</v>
      </c>
      <c r="H41" s="170" t="s">
        <v>53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54</v>
      </c>
      <c r="E50" s="174"/>
      <c r="F50" s="174"/>
      <c r="G50" s="173" t="s">
        <v>55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56</v>
      </c>
      <c r="E61" s="176"/>
      <c r="F61" s="177" t="s">
        <v>57</v>
      </c>
      <c r="G61" s="175" t="s">
        <v>56</v>
      </c>
      <c r="H61" s="176"/>
      <c r="I61" s="176"/>
      <c r="J61" s="178" t="s">
        <v>57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58</v>
      </c>
      <c r="E65" s="179"/>
      <c r="F65" s="179"/>
      <c r="G65" s="173" t="s">
        <v>59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56</v>
      </c>
      <c r="E76" s="176"/>
      <c r="F76" s="177" t="s">
        <v>57</v>
      </c>
      <c r="G76" s="175" t="s">
        <v>56</v>
      </c>
      <c r="H76" s="176"/>
      <c r="I76" s="176"/>
      <c r="J76" s="178" t="s">
        <v>57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VD Les Království, doplnění zařízení TBD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112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113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114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03 - Geodetické body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21</v>
      </c>
      <c r="D91" s="41"/>
      <c r="E91" s="41"/>
      <c r="F91" s="28" t="str">
        <f>F14</f>
        <v>VD Les Království</v>
      </c>
      <c r="G91" s="41"/>
      <c r="H91" s="41"/>
      <c r="I91" s="33" t="s">
        <v>23</v>
      </c>
      <c r="J91" s="80" t="str">
        <f>IF(J14="","",J14)</f>
        <v>19. 5. 2023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25</v>
      </c>
      <c r="D93" s="41"/>
      <c r="E93" s="41"/>
      <c r="F93" s="28" t="str">
        <f>E17</f>
        <v>Povodí Labe, státní podnik</v>
      </c>
      <c r="G93" s="41"/>
      <c r="H93" s="41"/>
      <c r="I93" s="33" t="s">
        <v>33</v>
      </c>
      <c r="J93" s="37" t="str">
        <f>E23</f>
        <v>VODNÍ DÍLA - TBD a.s.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5.65" customHeight="1">
      <c r="A94" s="39"/>
      <c r="B94" s="40"/>
      <c r="C94" s="33" t="s">
        <v>31</v>
      </c>
      <c r="D94" s="41"/>
      <c r="E94" s="41"/>
      <c r="F94" s="28" t="str">
        <f>IF(E20="","",E20)</f>
        <v>Vyplň údaj</v>
      </c>
      <c r="G94" s="41"/>
      <c r="H94" s="41"/>
      <c r="I94" s="33" t="s">
        <v>38</v>
      </c>
      <c r="J94" s="37" t="str">
        <f>E26</f>
        <v>VODNÍ DÍLA - TBD a.s.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117</v>
      </c>
      <c r="D96" s="186"/>
      <c r="E96" s="186"/>
      <c r="F96" s="186"/>
      <c r="G96" s="186"/>
      <c r="H96" s="186"/>
      <c r="I96" s="186"/>
      <c r="J96" s="187" t="s">
        <v>118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119</v>
      </c>
      <c r="D98" s="41"/>
      <c r="E98" s="41"/>
      <c r="F98" s="41"/>
      <c r="G98" s="41"/>
      <c r="H98" s="41"/>
      <c r="I98" s="41"/>
      <c r="J98" s="111">
        <f>J125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120</v>
      </c>
    </row>
    <row r="99" spans="1:31" s="9" customFormat="1" ht="24.95" customHeight="1">
      <c r="A99" s="9"/>
      <c r="B99" s="189"/>
      <c r="C99" s="190"/>
      <c r="D99" s="191" t="s">
        <v>121</v>
      </c>
      <c r="E99" s="192"/>
      <c r="F99" s="192"/>
      <c r="G99" s="192"/>
      <c r="H99" s="192"/>
      <c r="I99" s="192"/>
      <c r="J99" s="193">
        <f>J126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125</v>
      </c>
      <c r="E100" s="197"/>
      <c r="F100" s="197"/>
      <c r="G100" s="197"/>
      <c r="H100" s="197"/>
      <c r="I100" s="197"/>
      <c r="J100" s="198">
        <f>J127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89"/>
      <c r="C101" s="190"/>
      <c r="D101" s="191" t="s">
        <v>129</v>
      </c>
      <c r="E101" s="192"/>
      <c r="F101" s="192"/>
      <c r="G101" s="192"/>
      <c r="H101" s="192"/>
      <c r="I101" s="192"/>
      <c r="J101" s="193">
        <f>J158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5"/>
      <c r="C102" s="134"/>
      <c r="D102" s="196" t="s">
        <v>130</v>
      </c>
      <c r="E102" s="197"/>
      <c r="F102" s="197"/>
      <c r="G102" s="197"/>
      <c r="H102" s="197"/>
      <c r="I102" s="197"/>
      <c r="J102" s="198">
        <f>J159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4"/>
      <c r="D103" s="196" t="s">
        <v>495</v>
      </c>
      <c r="E103" s="197"/>
      <c r="F103" s="197"/>
      <c r="G103" s="197"/>
      <c r="H103" s="197"/>
      <c r="I103" s="197"/>
      <c r="J103" s="198">
        <f>J163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132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184" t="str">
        <f>E7</f>
        <v>VD Les Království, doplnění zařízení TBD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2:12" s="1" customFormat="1" ht="12" customHeight="1">
      <c r="B114" s="22"/>
      <c r="C114" s="33" t="s">
        <v>112</v>
      </c>
      <c r="D114" s="23"/>
      <c r="E114" s="23"/>
      <c r="F114" s="23"/>
      <c r="G114" s="23"/>
      <c r="H114" s="23"/>
      <c r="I114" s="23"/>
      <c r="J114" s="23"/>
      <c r="K114" s="23"/>
      <c r="L114" s="21"/>
    </row>
    <row r="115" spans="1:31" s="2" customFormat="1" ht="16.5" customHeight="1">
      <c r="A115" s="39"/>
      <c r="B115" s="40"/>
      <c r="C115" s="41"/>
      <c r="D115" s="41"/>
      <c r="E115" s="184" t="s">
        <v>113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114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77" t="str">
        <f>E11</f>
        <v>03 - Geodetické body</v>
      </c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21</v>
      </c>
      <c r="D119" s="41"/>
      <c r="E119" s="41"/>
      <c r="F119" s="28" t="str">
        <f>F14</f>
        <v>VD Les Království</v>
      </c>
      <c r="G119" s="41"/>
      <c r="H119" s="41"/>
      <c r="I119" s="33" t="s">
        <v>23</v>
      </c>
      <c r="J119" s="80" t="str">
        <f>IF(J14="","",J14)</f>
        <v>19. 5. 2023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25.65" customHeight="1">
      <c r="A121" s="39"/>
      <c r="B121" s="40"/>
      <c r="C121" s="33" t="s">
        <v>25</v>
      </c>
      <c r="D121" s="41"/>
      <c r="E121" s="41"/>
      <c r="F121" s="28" t="str">
        <f>E17</f>
        <v>Povodí Labe, státní podnik</v>
      </c>
      <c r="G121" s="41"/>
      <c r="H121" s="41"/>
      <c r="I121" s="33" t="s">
        <v>33</v>
      </c>
      <c r="J121" s="37" t="str">
        <f>E23</f>
        <v>VODNÍ DÍLA - TBD a.s.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25.65" customHeight="1">
      <c r="A122" s="39"/>
      <c r="B122" s="40"/>
      <c r="C122" s="33" t="s">
        <v>31</v>
      </c>
      <c r="D122" s="41"/>
      <c r="E122" s="41"/>
      <c r="F122" s="28" t="str">
        <f>IF(E20="","",E20)</f>
        <v>Vyplň údaj</v>
      </c>
      <c r="G122" s="41"/>
      <c r="H122" s="41"/>
      <c r="I122" s="33" t="s">
        <v>38</v>
      </c>
      <c r="J122" s="37" t="str">
        <f>E26</f>
        <v>VODNÍ DÍLA - TBD a.s.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0.3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11" customFormat="1" ht="29.25" customHeight="1">
      <c r="A124" s="200"/>
      <c r="B124" s="201"/>
      <c r="C124" s="202" t="s">
        <v>133</v>
      </c>
      <c r="D124" s="203" t="s">
        <v>66</v>
      </c>
      <c r="E124" s="203" t="s">
        <v>62</v>
      </c>
      <c r="F124" s="203" t="s">
        <v>63</v>
      </c>
      <c r="G124" s="203" t="s">
        <v>134</v>
      </c>
      <c r="H124" s="203" t="s">
        <v>135</v>
      </c>
      <c r="I124" s="203" t="s">
        <v>136</v>
      </c>
      <c r="J124" s="203" t="s">
        <v>118</v>
      </c>
      <c r="K124" s="204" t="s">
        <v>137</v>
      </c>
      <c r="L124" s="205"/>
      <c r="M124" s="101" t="s">
        <v>1</v>
      </c>
      <c r="N124" s="102" t="s">
        <v>45</v>
      </c>
      <c r="O124" s="102" t="s">
        <v>138</v>
      </c>
      <c r="P124" s="102" t="s">
        <v>139</v>
      </c>
      <c r="Q124" s="102" t="s">
        <v>140</v>
      </c>
      <c r="R124" s="102" t="s">
        <v>141</v>
      </c>
      <c r="S124" s="102" t="s">
        <v>142</v>
      </c>
      <c r="T124" s="103" t="s">
        <v>143</v>
      </c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00"/>
      <c r="AE124" s="200"/>
    </row>
    <row r="125" spans="1:63" s="2" customFormat="1" ht="22.8" customHeight="1">
      <c r="A125" s="39"/>
      <c r="B125" s="40"/>
      <c r="C125" s="108" t="s">
        <v>144</v>
      </c>
      <c r="D125" s="41"/>
      <c r="E125" s="41"/>
      <c r="F125" s="41"/>
      <c r="G125" s="41"/>
      <c r="H125" s="41"/>
      <c r="I125" s="41"/>
      <c r="J125" s="206">
        <f>BK125</f>
        <v>0</v>
      </c>
      <c r="K125" s="41"/>
      <c r="L125" s="45"/>
      <c r="M125" s="104"/>
      <c r="N125" s="207"/>
      <c r="O125" s="105"/>
      <c r="P125" s="208">
        <f>P126+P158</f>
        <v>0</v>
      </c>
      <c r="Q125" s="105"/>
      <c r="R125" s="208">
        <f>R126+R158</f>
        <v>0.0012800000000000003</v>
      </c>
      <c r="S125" s="105"/>
      <c r="T125" s="209">
        <f>T126+T158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80</v>
      </c>
      <c r="AU125" s="18" t="s">
        <v>120</v>
      </c>
      <c r="BK125" s="210">
        <f>BK126+BK158</f>
        <v>0</v>
      </c>
    </row>
    <row r="126" spans="1:63" s="12" customFormat="1" ht="25.9" customHeight="1">
      <c r="A126" s="12"/>
      <c r="B126" s="211"/>
      <c r="C126" s="212"/>
      <c r="D126" s="213" t="s">
        <v>80</v>
      </c>
      <c r="E126" s="214" t="s">
        <v>145</v>
      </c>
      <c r="F126" s="214" t="s">
        <v>146</v>
      </c>
      <c r="G126" s="212"/>
      <c r="H126" s="212"/>
      <c r="I126" s="215"/>
      <c r="J126" s="216">
        <f>BK126</f>
        <v>0</v>
      </c>
      <c r="K126" s="212"/>
      <c r="L126" s="217"/>
      <c r="M126" s="218"/>
      <c r="N126" s="219"/>
      <c r="O126" s="219"/>
      <c r="P126" s="220">
        <f>P127</f>
        <v>0</v>
      </c>
      <c r="Q126" s="219"/>
      <c r="R126" s="220">
        <f>R127</f>
        <v>0.0012800000000000003</v>
      </c>
      <c r="S126" s="219"/>
      <c r="T126" s="221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2" t="s">
        <v>88</v>
      </c>
      <c r="AT126" s="223" t="s">
        <v>80</v>
      </c>
      <c r="AU126" s="223" t="s">
        <v>81</v>
      </c>
      <c r="AY126" s="222" t="s">
        <v>147</v>
      </c>
      <c r="BK126" s="224">
        <f>BK127</f>
        <v>0</v>
      </c>
    </row>
    <row r="127" spans="1:63" s="12" customFormat="1" ht="22.8" customHeight="1">
      <c r="A127" s="12"/>
      <c r="B127" s="211"/>
      <c r="C127" s="212"/>
      <c r="D127" s="213" t="s">
        <v>80</v>
      </c>
      <c r="E127" s="225" t="s">
        <v>209</v>
      </c>
      <c r="F127" s="225" t="s">
        <v>334</v>
      </c>
      <c r="G127" s="212"/>
      <c r="H127" s="212"/>
      <c r="I127" s="215"/>
      <c r="J127" s="226">
        <f>BK127</f>
        <v>0</v>
      </c>
      <c r="K127" s="212"/>
      <c r="L127" s="217"/>
      <c r="M127" s="218"/>
      <c r="N127" s="219"/>
      <c r="O127" s="219"/>
      <c r="P127" s="220">
        <f>SUM(P128:P157)</f>
        <v>0</v>
      </c>
      <c r="Q127" s="219"/>
      <c r="R127" s="220">
        <f>SUM(R128:R157)</f>
        <v>0.0012800000000000003</v>
      </c>
      <c r="S127" s="219"/>
      <c r="T127" s="221">
        <f>SUM(T128:T157)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2" t="s">
        <v>88</v>
      </c>
      <c r="AT127" s="223" t="s">
        <v>80</v>
      </c>
      <c r="AU127" s="223" t="s">
        <v>88</v>
      </c>
      <c r="AY127" s="222" t="s">
        <v>147</v>
      </c>
      <c r="BK127" s="224">
        <f>SUM(BK128:BK157)</f>
        <v>0</v>
      </c>
    </row>
    <row r="128" spans="1:65" s="2" customFormat="1" ht="16.5" customHeight="1">
      <c r="A128" s="39"/>
      <c r="B128" s="40"/>
      <c r="C128" s="227" t="s">
        <v>88</v>
      </c>
      <c r="D128" s="227" t="s">
        <v>149</v>
      </c>
      <c r="E128" s="228" t="s">
        <v>496</v>
      </c>
      <c r="F128" s="229" t="s">
        <v>497</v>
      </c>
      <c r="G128" s="230" t="s">
        <v>268</v>
      </c>
      <c r="H128" s="231">
        <v>9</v>
      </c>
      <c r="I128" s="232"/>
      <c r="J128" s="233">
        <f>ROUND(I128*H128,2)</f>
        <v>0</v>
      </c>
      <c r="K128" s="229" t="s">
        <v>1</v>
      </c>
      <c r="L128" s="45"/>
      <c r="M128" s="234" t="s">
        <v>1</v>
      </c>
      <c r="N128" s="235" t="s">
        <v>46</v>
      </c>
      <c r="O128" s="92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8" t="s">
        <v>154</v>
      </c>
      <c r="AT128" s="238" t="s">
        <v>149</v>
      </c>
      <c r="AU128" s="238" t="s">
        <v>90</v>
      </c>
      <c r="AY128" s="18" t="s">
        <v>147</v>
      </c>
      <c r="BE128" s="239">
        <f>IF(N128="základní",J128,0)</f>
        <v>0</v>
      </c>
      <c r="BF128" s="239">
        <f>IF(N128="snížená",J128,0)</f>
        <v>0</v>
      </c>
      <c r="BG128" s="239">
        <f>IF(N128="zákl. přenesená",J128,0)</f>
        <v>0</v>
      </c>
      <c r="BH128" s="239">
        <f>IF(N128="sníž. přenesená",J128,0)</f>
        <v>0</v>
      </c>
      <c r="BI128" s="239">
        <f>IF(N128="nulová",J128,0)</f>
        <v>0</v>
      </c>
      <c r="BJ128" s="18" t="s">
        <v>88</v>
      </c>
      <c r="BK128" s="239">
        <f>ROUND(I128*H128,2)</f>
        <v>0</v>
      </c>
      <c r="BL128" s="18" t="s">
        <v>154</v>
      </c>
      <c r="BM128" s="238" t="s">
        <v>498</v>
      </c>
    </row>
    <row r="129" spans="1:47" s="2" customFormat="1" ht="12">
      <c r="A129" s="39"/>
      <c r="B129" s="40"/>
      <c r="C129" s="41"/>
      <c r="D129" s="240" t="s">
        <v>156</v>
      </c>
      <c r="E129" s="41"/>
      <c r="F129" s="241" t="s">
        <v>499</v>
      </c>
      <c r="G129" s="41"/>
      <c r="H129" s="41"/>
      <c r="I129" s="242"/>
      <c r="J129" s="41"/>
      <c r="K129" s="41"/>
      <c r="L129" s="45"/>
      <c r="M129" s="243"/>
      <c r="N129" s="244"/>
      <c r="O129" s="92"/>
      <c r="P129" s="92"/>
      <c r="Q129" s="92"/>
      <c r="R129" s="92"/>
      <c r="S129" s="92"/>
      <c r="T129" s="93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156</v>
      </c>
      <c r="AU129" s="18" t="s">
        <v>90</v>
      </c>
    </row>
    <row r="130" spans="1:47" s="2" customFormat="1" ht="12">
      <c r="A130" s="39"/>
      <c r="B130" s="40"/>
      <c r="C130" s="41"/>
      <c r="D130" s="240" t="s">
        <v>270</v>
      </c>
      <c r="E130" s="41"/>
      <c r="F130" s="300" t="s">
        <v>500</v>
      </c>
      <c r="G130" s="41"/>
      <c r="H130" s="41"/>
      <c r="I130" s="242"/>
      <c r="J130" s="41"/>
      <c r="K130" s="41"/>
      <c r="L130" s="45"/>
      <c r="M130" s="243"/>
      <c r="N130" s="244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270</v>
      </c>
      <c r="AU130" s="18" t="s">
        <v>90</v>
      </c>
    </row>
    <row r="131" spans="1:51" s="14" customFormat="1" ht="12">
      <c r="A131" s="14"/>
      <c r="B131" s="257"/>
      <c r="C131" s="258"/>
      <c r="D131" s="240" t="s">
        <v>160</v>
      </c>
      <c r="E131" s="259" t="s">
        <v>1</v>
      </c>
      <c r="F131" s="260" t="s">
        <v>501</v>
      </c>
      <c r="G131" s="258"/>
      <c r="H131" s="261">
        <v>7</v>
      </c>
      <c r="I131" s="262"/>
      <c r="J131" s="258"/>
      <c r="K131" s="258"/>
      <c r="L131" s="263"/>
      <c r="M131" s="264"/>
      <c r="N131" s="265"/>
      <c r="O131" s="265"/>
      <c r="P131" s="265"/>
      <c r="Q131" s="265"/>
      <c r="R131" s="265"/>
      <c r="S131" s="265"/>
      <c r="T131" s="266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67" t="s">
        <v>160</v>
      </c>
      <c r="AU131" s="267" t="s">
        <v>90</v>
      </c>
      <c r="AV131" s="14" t="s">
        <v>90</v>
      </c>
      <c r="AW131" s="14" t="s">
        <v>37</v>
      </c>
      <c r="AX131" s="14" t="s">
        <v>81</v>
      </c>
      <c r="AY131" s="267" t="s">
        <v>147</v>
      </c>
    </row>
    <row r="132" spans="1:51" s="14" customFormat="1" ht="12">
      <c r="A132" s="14"/>
      <c r="B132" s="257"/>
      <c r="C132" s="258"/>
      <c r="D132" s="240" t="s">
        <v>160</v>
      </c>
      <c r="E132" s="259" t="s">
        <v>1</v>
      </c>
      <c r="F132" s="260" t="s">
        <v>502</v>
      </c>
      <c r="G132" s="258"/>
      <c r="H132" s="261">
        <v>2</v>
      </c>
      <c r="I132" s="262"/>
      <c r="J132" s="258"/>
      <c r="K132" s="258"/>
      <c r="L132" s="263"/>
      <c r="M132" s="264"/>
      <c r="N132" s="265"/>
      <c r="O132" s="265"/>
      <c r="P132" s="265"/>
      <c r="Q132" s="265"/>
      <c r="R132" s="265"/>
      <c r="S132" s="265"/>
      <c r="T132" s="266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67" t="s">
        <v>160</v>
      </c>
      <c r="AU132" s="267" t="s">
        <v>90</v>
      </c>
      <c r="AV132" s="14" t="s">
        <v>90</v>
      </c>
      <c r="AW132" s="14" t="s">
        <v>37</v>
      </c>
      <c r="AX132" s="14" t="s">
        <v>81</v>
      </c>
      <c r="AY132" s="267" t="s">
        <v>147</v>
      </c>
    </row>
    <row r="133" spans="1:51" s="15" customFormat="1" ht="12">
      <c r="A133" s="15"/>
      <c r="B133" s="268"/>
      <c r="C133" s="269"/>
      <c r="D133" s="240" t="s">
        <v>160</v>
      </c>
      <c r="E133" s="270" t="s">
        <v>1</v>
      </c>
      <c r="F133" s="271" t="s">
        <v>164</v>
      </c>
      <c r="G133" s="269"/>
      <c r="H133" s="272">
        <v>9</v>
      </c>
      <c r="I133" s="273"/>
      <c r="J133" s="269"/>
      <c r="K133" s="269"/>
      <c r="L133" s="274"/>
      <c r="M133" s="275"/>
      <c r="N133" s="276"/>
      <c r="O133" s="276"/>
      <c r="P133" s="276"/>
      <c r="Q133" s="276"/>
      <c r="R133" s="276"/>
      <c r="S133" s="276"/>
      <c r="T133" s="277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78" t="s">
        <v>160</v>
      </c>
      <c r="AU133" s="278" t="s">
        <v>90</v>
      </c>
      <c r="AV133" s="15" t="s">
        <v>154</v>
      </c>
      <c r="AW133" s="15" t="s">
        <v>37</v>
      </c>
      <c r="AX133" s="15" t="s">
        <v>88</v>
      </c>
      <c r="AY133" s="278" t="s">
        <v>147</v>
      </c>
    </row>
    <row r="134" spans="1:65" s="2" customFormat="1" ht="16.5" customHeight="1">
      <c r="A134" s="39"/>
      <c r="B134" s="40"/>
      <c r="C134" s="227" t="s">
        <v>90</v>
      </c>
      <c r="D134" s="227" t="s">
        <v>149</v>
      </c>
      <c r="E134" s="228" t="s">
        <v>503</v>
      </c>
      <c r="F134" s="229" t="s">
        <v>504</v>
      </c>
      <c r="G134" s="230" t="s">
        <v>268</v>
      </c>
      <c r="H134" s="231">
        <v>12</v>
      </c>
      <c r="I134" s="232"/>
      <c r="J134" s="233">
        <f>ROUND(I134*H134,2)</f>
        <v>0</v>
      </c>
      <c r="K134" s="229" t="s">
        <v>1</v>
      </c>
      <c r="L134" s="45"/>
      <c r="M134" s="234" t="s">
        <v>1</v>
      </c>
      <c r="N134" s="235" t="s">
        <v>46</v>
      </c>
      <c r="O134" s="92"/>
      <c r="P134" s="236">
        <f>O134*H134</f>
        <v>0</v>
      </c>
      <c r="Q134" s="236">
        <v>4E-05</v>
      </c>
      <c r="R134" s="236">
        <f>Q134*H134</f>
        <v>0.00048000000000000007</v>
      </c>
      <c r="S134" s="236">
        <v>0</v>
      </c>
      <c r="T134" s="23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8" t="s">
        <v>154</v>
      </c>
      <c r="AT134" s="238" t="s">
        <v>149</v>
      </c>
      <c r="AU134" s="238" t="s">
        <v>90</v>
      </c>
      <c r="AY134" s="18" t="s">
        <v>147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8" t="s">
        <v>88</v>
      </c>
      <c r="BK134" s="239">
        <f>ROUND(I134*H134,2)</f>
        <v>0</v>
      </c>
      <c r="BL134" s="18" t="s">
        <v>154</v>
      </c>
      <c r="BM134" s="238" t="s">
        <v>505</v>
      </c>
    </row>
    <row r="135" spans="1:47" s="2" customFormat="1" ht="12">
      <c r="A135" s="39"/>
      <c r="B135" s="40"/>
      <c r="C135" s="41"/>
      <c r="D135" s="240" t="s">
        <v>156</v>
      </c>
      <c r="E135" s="41"/>
      <c r="F135" s="241" t="s">
        <v>506</v>
      </c>
      <c r="G135" s="41"/>
      <c r="H135" s="41"/>
      <c r="I135" s="242"/>
      <c r="J135" s="41"/>
      <c r="K135" s="41"/>
      <c r="L135" s="45"/>
      <c r="M135" s="243"/>
      <c r="N135" s="244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156</v>
      </c>
      <c r="AU135" s="18" t="s">
        <v>90</v>
      </c>
    </row>
    <row r="136" spans="1:47" s="2" customFormat="1" ht="12">
      <c r="A136" s="39"/>
      <c r="B136" s="40"/>
      <c r="C136" s="41"/>
      <c r="D136" s="240" t="s">
        <v>270</v>
      </c>
      <c r="E136" s="41"/>
      <c r="F136" s="300" t="s">
        <v>507</v>
      </c>
      <c r="G136" s="41"/>
      <c r="H136" s="41"/>
      <c r="I136" s="242"/>
      <c r="J136" s="41"/>
      <c r="K136" s="41"/>
      <c r="L136" s="45"/>
      <c r="M136" s="243"/>
      <c r="N136" s="244"/>
      <c r="O136" s="92"/>
      <c r="P136" s="92"/>
      <c r="Q136" s="92"/>
      <c r="R136" s="92"/>
      <c r="S136" s="92"/>
      <c r="T136" s="93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270</v>
      </c>
      <c r="AU136" s="18" t="s">
        <v>90</v>
      </c>
    </row>
    <row r="137" spans="1:51" s="14" customFormat="1" ht="12">
      <c r="A137" s="14"/>
      <c r="B137" s="257"/>
      <c r="C137" s="258"/>
      <c r="D137" s="240" t="s">
        <v>160</v>
      </c>
      <c r="E137" s="259" t="s">
        <v>1</v>
      </c>
      <c r="F137" s="260" t="s">
        <v>508</v>
      </c>
      <c r="G137" s="258"/>
      <c r="H137" s="261">
        <v>7</v>
      </c>
      <c r="I137" s="262"/>
      <c r="J137" s="258"/>
      <c r="K137" s="258"/>
      <c r="L137" s="263"/>
      <c r="M137" s="264"/>
      <c r="N137" s="265"/>
      <c r="O137" s="265"/>
      <c r="P137" s="265"/>
      <c r="Q137" s="265"/>
      <c r="R137" s="265"/>
      <c r="S137" s="265"/>
      <c r="T137" s="266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7" t="s">
        <v>160</v>
      </c>
      <c r="AU137" s="267" t="s">
        <v>90</v>
      </c>
      <c r="AV137" s="14" t="s">
        <v>90</v>
      </c>
      <c r="AW137" s="14" t="s">
        <v>37</v>
      </c>
      <c r="AX137" s="14" t="s">
        <v>81</v>
      </c>
      <c r="AY137" s="267" t="s">
        <v>147</v>
      </c>
    </row>
    <row r="138" spans="1:51" s="14" customFormat="1" ht="12">
      <c r="A138" s="14"/>
      <c r="B138" s="257"/>
      <c r="C138" s="258"/>
      <c r="D138" s="240" t="s">
        <v>160</v>
      </c>
      <c r="E138" s="259" t="s">
        <v>1</v>
      </c>
      <c r="F138" s="260" t="s">
        <v>509</v>
      </c>
      <c r="G138" s="258"/>
      <c r="H138" s="261">
        <v>5</v>
      </c>
      <c r="I138" s="262"/>
      <c r="J138" s="258"/>
      <c r="K138" s="258"/>
      <c r="L138" s="263"/>
      <c r="M138" s="264"/>
      <c r="N138" s="265"/>
      <c r="O138" s="265"/>
      <c r="P138" s="265"/>
      <c r="Q138" s="265"/>
      <c r="R138" s="265"/>
      <c r="S138" s="265"/>
      <c r="T138" s="266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7" t="s">
        <v>160</v>
      </c>
      <c r="AU138" s="267" t="s">
        <v>90</v>
      </c>
      <c r="AV138" s="14" t="s">
        <v>90</v>
      </c>
      <c r="AW138" s="14" t="s">
        <v>37</v>
      </c>
      <c r="AX138" s="14" t="s">
        <v>81</v>
      </c>
      <c r="AY138" s="267" t="s">
        <v>147</v>
      </c>
    </row>
    <row r="139" spans="1:51" s="15" customFormat="1" ht="12">
      <c r="A139" s="15"/>
      <c r="B139" s="268"/>
      <c r="C139" s="269"/>
      <c r="D139" s="240" t="s">
        <v>160</v>
      </c>
      <c r="E139" s="270" t="s">
        <v>1</v>
      </c>
      <c r="F139" s="271" t="s">
        <v>164</v>
      </c>
      <c r="G139" s="269"/>
      <c r="H139" s="272">
        <v>12</v>
      </c>
      <c r="I139" s="273"/>
      <c r="J139" s="269"/>
      <c r="K139" s="269"/>
      <c r="L139" s="274"/>
      <c r="M139" s="275"/>
      <c r="N139" s="276"/>
      <c r="O139" s="276"/>
      <c r="P139" s="276"/>
      <c r="Q139" s="276"/>
      <c r="R139" s="276"/>
      <c r="S139" s="276"/>
      <c r="T139" s="277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78" t="s">
        <v>160</v>
      </c>
      <c r="AU139" s="278" t="s">
        <v>90</v>
      </c>
      <c r="AV139" s="15" t="s">
        <v>154</v>
      </c>
      <c r="AW139" s="15" t="s">
        <v>37</v>
      </c>
      <c r="AX139" s="15" t="s">
        <v>88</v>
      </c>
      <c r="AY139" s="278" t="s">
        <v>147</v>
      </c>
    </row>
    <row r="140" spans="1:65" s="2" customFormat="1" ht="16.5" customHeight="1">
      <c r="A140" s="39"/>
      <c r="B140" s="40"/>
      <c r="C140" s="227" t="s">
        <v>170</v>
      </c>
      <c r="D140" s="227" t="s">
        <v>149</v>
      </c>
      <c r="E140" s="228" t="s">
        <v>510</v>
      </c>
      <c r="F140" s="229" t="s">
        <v>511</v>
      </c>
      <c r="G140" s="230" t="s">
        <v>268</v>
      </c>
      <c r="H140" s="231">
        <v>8</v>
      </c>
      <c r="I140" s="232"/>
      <c r="J140" s="233">
        <f>ROUND(I140*H140,2)</f>
        <v>0</v>
      </c>
      <c r="K140" s="229" t="s">
        <v>1</v>
      </c>
      <c r="L140" s="45"/>
      <c r="M140" s="234" t="s">
        <v>1</v>
      </c>
      <c r="N140" s="235" t="s">
        <v>46</v>
      </c>
      <c r="O140" s="92"/>
      <c r="P140" s="236">
        <f>O140*H140</f>
        <v>0</v>
      </c>
      <c r="Q140" s="236">
        <v>4E-05</v>
      </c>
      <c r="R140" s="236">
        <f>Q140*H140</f>
        <v>0.00032</v>
      </c>
      <c r="S140" s="236">
        <v>0</v>
      </c>
      <c r="T140" s="23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8" t="s">
        <v>154</v>
      </c>
      <c r="AT140" s="238" t="s">
        <v>149</v>
      </c>
      <c r="AU140" s="238" t="s">
        <v>90</v>
      </c>
      <c r="AY140" s="18" t="s">
        <v>147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8" t="s">
        <v>88</v>
      </c>
      <c r="BK140" s="239">
        <f>ROUND(I140*H140,2)</f>
        <v>0</v>
      </c>
      <c r="BL140" s="18" t="s">
        <v>154</v>
      </c>
      <c r="BM140" s="238" t="s">
        <v>512</v>
      </c>
    </row>
    <row r="141" spans="1:47" s="2" customFormat="1" ht="12">
      <c r="A141" s="39"/>
      <c r="B141" s="40"/>
      <c r="C141" s="41"/>
      <c r="D141" s="240" t="s">
        <v>156</v>
      </c>
      <c r="E141" s="41"/>
      <c r="F141" s="241" t="s">
        <v>513</v>
      </c>
      <c r="G141" s="41"/>
      <c r="H141" s="41"/>
      <c r="I141" s="242"/>
      <c r="J141" s="41"/>
      <c r="K141" s="41"/>
      <c r="L141" s="45"/>
      <c r="M141" s="243"/>
      <c r="N141" s="244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156</v>
      </c>
      <c r="AU141" s="18" t="s">
        <v>90</v>
      </c>
    </row>
    <row r="142" spans="1:47" s="2" customFormat="1" ht="12">
      <c r="A142" s="39"/>
      <c r="B142" s="40"/>
      <c r="C142" s="41"/>
      <c r="D142" s="240" t="s">
        <v>270</v>
      </c>
      <c r="E142" s="41"/>
      <c r="F142" s="300" t="s">
        <v>514</v>
      </c>
      <c r="G142" s="41"/>
      <c r="H142" s="41"/>
      <c r="I142" s="242"/>
      <c r="J142" s="41"/>
      <c r="K142" s="41"/>
      <c r="L142" s="45"/>
      <c r="M142" s="243"/>
      <c r="N142" s="244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270</v>
      </c>
      <c r="AU142" s="18" t="s">
        <v>90</v>
      </c>
    </row>
    <row r="143" spans="1:51" s="14" customFormat="1" ht="12">
      <c r="A143" s="14"/>
      <c r="B143" s="257"/>
      <c r="C143" s="258"/>
      <c r="D143" s="240" t="s">
        <v>160</v>
      </c>
      <c r="E143" s="259" t="s">
        <v>1</v>
      </c>
      <c r="F143" s="260" t="s">
        <v>515</v>
      </c>
      <c r="G143" s="258"/>
      <c r="H143" s="261">
        <v>8</v>
      </c>
      <c r="I143" s="262"/>
      <c r="J143" s="258"/>
      <c r="K143" s="258"/>
      <c r="L143" s="263"/>
      <c r="M143" s="264"/>
      <c r="N143" s="265"/>
      <c r="O143" s="265"/>
      <c r="P143" s="265"/>
      <c r="Q143" s="265"/>
      <c r="R143" s="265"/>
      <c r="S143" s="265"/>
      <c r="T143" s="266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7" t="s">
        <v>160</v>
      </c>
      <c r="AU143" s="267" t="s">
        <v>90</v>
      </c>
      <c r="AV143" s="14" t="s">
        <v>90</v>
      </c>
      <c r="AW143" s="14" t="s">
        <v>37</v>
      </c>
      <c r="AX143" s="14" t="s">
        <v>88</v>
      </c>
      <c r="AY143" s="267" t="s">
        <v>147</v>
      </c>
    </row>
    <row r="144" spans="1:65" s="2" customFormat="1" ht="16.5" customHeight="1">
      <c r="A144" s="39"/>
      <c r="B144" s="40"/>
      <c r="C144" s="227" t="s">
        <v>154</v>
      </c>
      <c r="D144" s="227" t="s">
        <v>149</v>
      </c>
      <c r="E144" s="228" t="s">
        <v>516</v>
      </c>
      <c r="F144" s="229" t="s">
        <v>517</v>
      </c>
      <c r="G144" s="230" t="s">
        <v>268</v>
      </c>
      <c r="H144" s="231">
        <v>3</v>
      </c>
      <c r="I144" s="232"/>
      <c r="J144" s="233">
        <f>ROUND(I144*H144,2)</f>
        <v>0</v>
      </c>
      <c r="K144" s="229" t="s">
        <v>1</v>
      </c>
      <c r="L144" s="45"/>
      <c r="M144" s="234" t="s">
        <v>1</v>
      </c>
      <c r="N144" s="235" t="s">
        <v>46</v>
      </c>
      <c r="O144" s="92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8" t="s">
        <v>154</v>
      </c>
      <c r="AT144" s="238" t="s">
        <v>149</v>
      </c>
      <c r="AU144" s="238" t="s">
        <v>90</v>
      </c>
      <c r="AY144" s="18" t="s">
        <v>147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8" t="s">
        <v>88</v>
      </c>
      <c r="BK144" s="239">
        <f>ROUND(I144*H144,2)</f>
        <v>0</v>
      </c>
      <c r="BL144" s="18" t="s">
        <v>154</v>
      </c>
      <c r="BM144" s="238" t="s">
        <v>518</v>
      </c>
    </row>
    <row r="145" spans="1:47" s="2" customFormat="1" ht="12">
      <c r="A145" s="39"/>
      <c r="B145" s="40"/>
      <c r="C145" s="41"/>
      <c r="D145" s="240" t="s">
        <v>156</v>
      </c>
      <c r="E145" s="41"/>
      <c r="F145" s="241" t="s">
        <v>519</v>
      </c>
      <c r="G145" s="41"/>
      <c r="H145" s="41"/>
      <c r="I145" s="242"/>
      <c r="J145" s="41"/>
      <c r="K145" s="41"/>
      <c r="L145" s="45"/>
      <c r="M145" s="243"/>
      <c r="N145" s="244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156</v>
      </c>
      <c r="AU145" s="18" t="s">
        <v>90</v>
      </c>
    </row>
    <row r="146" spans="1:47" s="2" customFormat="1" ht="12">
      <c r="A146" s="39"/>
      <c r="B146" s="40"/>
      <c r="C146" s="41"/>
      <c r="D146" s="240" t="s">
        <v>270</v>
      </c>
      <c r="E146" s="41"/>
      <c r="F146" s="300" t="s">
        <v>520</v>
      </c>
      <c r="G146" s="41"/>
      <c r="H146" s="41"/>
      <c r="I146" s="242"/>
      <c r="J146" s="41"/>
      <c r="K146" s="41"/>
      <c r="L146" s="45"/>
      <c r="M146" s="243"/>
      <c r="N146" s="244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270</v>
      </c>
      <c r="AU146" s="18" t="s">
        <v>90</v>
      </c>
    </row>
    <row r="147" spans="1:51" s="14" customFormat="1" ht="12">
      <c r="A147" s="14"/>
      <c r="B147" s="257"/>
      <c r="C147" s="258"/>
      <c r="D147" s="240" t="s">
        <v>160</v>
      </c>
      <c r="E147" s="259" t="s">
        <v>1</v>
      </c>
      <c r="F147" s="260" t="s">
        <v>521</v>
      </c>
      <c r="G147" s="258"/>
      <c r="H147" s="261">
        <v>3</v>
      </c>
      <c r="I147" s="262"/>
      <c r="J147" s="258"/>
      <c r="K147" s="258"/>
      <c r="L147" s="263"/>
      <c r="M147" s="264"/>
      <c r="N147" s="265"/>
      <c r="O147" s="265"/>
      <c r="P147" s="265"/>
      <c r="Q147" s="265"/>
      <c r="R147" s="265"/>
      <c r="S147" s="265"/>
      <c r="T147" s="266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7" t="s">
        <v>160</v>
      </c>
      <c r="AU147" s="267" t="s">
        <v>90</v>
      </c>
      <c r="AV147" s="14" t="s">
        <v>90</v>
      </c>
      <c r="AW147" s="14" t="s">
        <v>37</v>
      </c>
      <c r="AX147" s="14" t="s">
        <v>88</v>
      </c>
      <c r="AY147" s="267" t="s">
        <v>147</v>
      </c>
    </row>
    <row r="148" spans="1:65" s="2" customFormat="1" ht="16.5" customHeight="1">
      <c r="A148" s="39"/>
      <c r="B148" s="40"/>
      <c r="C148" s="227" t="s">
        <v>182</v>
      </c>
      <c r="D148" s="227" t="s">
        <v>149</v>
      </c>
      <c r="E148" s="228" t="s">
        <v>522</v>
      </c>
      <c r="F148" s="229" t="s">
        <v>523</v>
      </c>
      <c r="G148" s="230" t="s">
        <v>268</v>
      </c>
      <c r="H148" s="231">
        <v>8</v>
      </c>
      <c r="I148" s="232"/>
      <c r="J148" s="233">
        <f>ROUND(I148*H148,2)</f>
        <v>0</v>
      </c>
      <c r="K148" s="229" t="s">
        <v>1</v>
      </c>
      <c r="L148" s="45"/>
      <c r="M148" s="234" t="s">
        <v>1</v>
      </c>
      <c r="N148" s="235" t="s">
        <v>46</v>
      </c>
      <c r="O148" s="92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8" t="s">
        <v>154</v>
      </c>
      <c r="AT148" s="238" t="s">
        <v>149</v>
      </c>
      <c r="AU148" s="238" t="s">
        <v>90</v>
      </c>
      <c r="AY148" s="18" t="s">
        <v>147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8" t="s">
        <v>88</v>
      </c>
      <c r="BK148" s="239">
        <f>ROUND(I148*H148,2)</f>
        <v>0</v>
      </c>
      <c r="BL148" s="18" t="s">
        <v>154</v>
      </c>
      <c r="BM148" s="238" t="s">
        <v>524</v>
      </c>
    </row>
    <row r="149" spans="1:47" s="2" customFormat="1" ht="12">
      <c r="A149" s="39"/>
      <c r="B149" s="40"/>
      <c r="C149" s="41"/>
      <c r="D149" s="240" t="s">
        <v>156</v>
      </c>
      <c r="E149" s="41"/>
      <c r="F149" s="241" t="s">
        <v>525</v>
      </c>
      <c r="G149" s="41"/>
      <c r="H149" s="41"/>
      <c r="I149" s="242"/>
      <c r="J149" s="41"/>
      <c r="K149" s="41"/>
      <c r="L149" s="45"/>
      <c r="M149" s="243"/>
      <c r="N149" s="244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156</v>
      </c>
      <c r="AU149" s="18" t="s">
        <v>90</v>
      </c>
    </row>
    <row r="150" spans="1:47" s="2" customFormat="1" ht="12">
      <c r="A150" s="39"/>
      <c r="B150" s="40"/>
      <c r="C150" s="41"/>
      <c r="D150" s="240" t="s">
        <v>270</v>
      </c>
      <c r="E150" s="41"/>
      <c r="F150" s="300" t="s">
        <v>526</v>
      </c>
      <c r="G150" s="41"/>
      <c r="H150" s="41"/>
      <c r="I150" s="242"/>
      <c r="J150" s="41"/>
      <c r="K150" s="41"/>
      <c r="L150" s="45"/>
      <c r="M150" s="243"/>
      <c r="N150" s="244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270</v>
      </c>
      <c r="AU150" s="18" t="s">
        <v>90</v>
      </c>
    </row>
    <row r="151" spans="1:51" s="14" customFormat="1" ht="12">
      <c r="A151" s="14"/>
      <c r="B151" s="257"/>
      <c r="C151" s="258"/>
      <c r="D151" s="240" t="s">
        <v>160</v>
      </c>
      <c r="E151" s="259" t="s">
        <v>1</v>
      </c>
      <c r="F151" s="260" t="s">
        <v>527</v>
      </c>
      <c r="G151" s="258"/>
      <c r="H151" s="261">
        <v>8</v>
      </c>
      <c r="I151" s="262"/>
      <c r="J151" s="258"/>
      <c r="K151" s="258"/>
      <c r="L151" s="263"/>
      <c r="M151" s="264"/>
      <c r="N151" s="265"/>
      <c r="O151" s="265"/>
      <c r="P151" s="265"/>
      <c r="Q151" s="265"/>
      <c r="R151" s="265"/>
      <c r="S151" s="265"/>
      <c r="T151" s="266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7" t="s">
        <v>160</v>
      </c>
      <c r="AU151" s="267" t="s">
        <v>90</v>
      </c>
      <c r="AV151" s="14" t="s">
        <v>90</v>
      </c>
      <c r="AW151" s="14" t="s">
        <v>37</v>
      </c>
      <c r="AX151" s="14" t="s">
        <v>88</v>
      </c>
      <c r="AY151" s="267" t="s">
        <v>147</v>
      </c>
    </row>
    <row r="152" spans="1:65" s="2" customFormat="1" ht="16.5" customHeight="1">
      <c r="A152" s="39"/>
      <c r="B152" s="40"/>
      <c r="C152" s="227" t="s">
        <v>188</v>
      </c>
      <c r="D152" s="227" t="s">
        <v>149</v>
      </c>
      <c r="E152" s="228" t="s">
        <v>528</v>
      </c>
      <c r="F152" s="229" t="s">
        <v>529</v>
      </c>
      <c r="G152" s="230" t="s">
        <v>268</v>
      </c>
      <c r="H152" s="231">
        <v>12</v>
      </c>
      <c r="I152" s="232"/>
      <c r="J152" s="233">
        <f>ROUND(I152*H152,2)</f>
        <v>0</v>
      </c>
      <c r="K152" s="229" t="s">
        <v>1</v>
      </c>
      <c r="L152" s="45"/>
      <c r="M152" s="234" t="s">
        <v>1</v>
      </c>
      <c r="N152" s="235" t="s">
        <v>46</v>
      </c>
      <c r="O152" s="92"/>
      <c r="P152" s="236">
        <f>O152*H152</f>
        <v>0</v>
      </c>
      <c r="Q152" s="236">
        <v>4E-05</v>
      </c>
      <c r="R152" s="236">
        <f>Q152*H152</f>
        <v>0.00048000000000000007</v>
      </c>
      <c r="S152" s="236">
        <v>0</v>
      </c>
      <c r="T152" s="237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8" t="s">
        <v>154</v>
      </c>
      <c r="AT152" s="238" t="s">
        <v>149</v>
      </c>
      <c r="AU152" s="238" t="s">
        <v>90</v>
      </c>
      <c r="AY152" s="18" t="s">
        <v>147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8" t="s">
        <v>88</v>
      </c>
      <c r="BK152" s="239">
        <f>ROUND(I152*H152,2)</f>
        <v>0</v>
      </c>
      <c r="BL152" s="18" t="s">
        <v>154</v>
      </c>
      <c r="BM152" s="238" t="s">
        <v>530</v>
      </c>
    </row>
    <row r="153" spans="1:47" s="2" customFormat="1" ht="12">
      <c r="A153" s="39"/>
      <c r="B153" s="40"/>
      <c r="C153" s="41"/>
      <c r="D153" s="240" t="s">
        <v>156</v>
      </c>
      <c r="E153" s="41"/>
      <c r="F153" s="241" t="s">
        <v>529</v>
      </c>
      <c r="G153" s="41"/>
      <c r="H153" s="41"/>
      <c r="I153" s="242"/>
      <c r="J153" s="41"/>
      <c r="K153" s="41"/>
      <c r="L153" s="45"/>
      <c r="M153" s="243"/>
      <c r="N153" s="244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156</v>
      </c>
      <c r="AU153" s="18" t="s">
        <v>90</v>
      </c>
    </row>
    <row r="154" spans="1:47" s="2" customFormat="1" ht="12">
      <c r="A154" s="39"/>
      <c r="B154" s="40"/>
      <c r="C154" s="41"/>
      <c r="D154" s="240" t="s">
        <v>270</v>
      </c>
      <c r="E154" s="41"/>
      <c r="F154" s="300" t="s">
        <v>531</v>
      </c>
      <c r="G154" s="41"/>
      <c r="H154" s="41"/>
      <c r="I154" s="242"/>
      <c r="J154" s="41"/>
      <c r="K154" s="41"/>
      <c r="L154" s="45"/>
      <c r="M154" s="243"/>
      <c r="N154" s="244"/>
      <c r="O154" s="92"/>
      <c r="P154" s="92"/>
      <c r="Q154" s="92"/>
      <c r="R154" s="92"/>
      <c r="S154" s="92"/>
      <c r="T154" s="93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270</v>
      </c>
      <c r="AU154" s="18" t="s">
        <v>90</v>
      </c>
    </row>
    <row r="155" spans="1:51" s="14" customFormat="1" ht="12">
      <c r="A155" s="14"/>
      <c r="B155" s="257"/>
      <c r="C155" s="258"/>
      <c r="D155" s="240" t="s">
        <v>160</v>
      </c>
      <c r="E155" s="259" t="s">
        <v>1</v>
      </c>
      <c r="F155" s="260" t="s">
        <v>532</v>
      </c>
      <c r="G155" s="258"/>
      <c r="H155" s="261">
        <v>9</v>
      </c>
      <c r="I155" s="262"/>
      <c r="J155" s="258"/>
      <c r="K155" s="258"/>
      <c r="L155" s="263"/>
      <c r="M155" s="264"/>
      <c r="N155" s="265"/>
      <c r="O155" s="265"/>
      <c r="P155" s="265"/>
      <c r="Q155" s="265"/>
      <c r="R155" s="265"/>
      <c r="S155" s="265"/>
      <c r="T155" s="26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7" t="s">
        <v>160</v>
      </c>
      <c r="AU155" s="267" t="s">
        <v>90</v>
      </c>
      <c r="AV155" s="14" t="s">
        <v>90</v>
      </c>
      <c r="AW155" s="14" t="s">
        <v>37</v>
      </c>
      <c r="AX155" s="14" t="s">
        <v>81</v>
      </c>
      <c r="AY155" s="267" t="s">
        <v>147</v>
      </c>
    </row>
    <row r="156" spans="1:51" s="14" customFormat="1" ht="12">
      <c r="A156" s="14"/>
      <c r="B156" s="257"/>
      <c r="C156" s="258"/>
      <c r="D156" s="240" t="s">
        <v>160</v>
      </c>
      <c r="E156" s="259" t="s">
        <v>1</v>
      </c>
      <c r="F156" s="260" t="s">
        <v>533</v>
      </c>
      <c r="G156" s="258"/>
      <c r="H156" s="261">
        <v>3</v>
      </c>
      <c r="I156" s="262"/>
      <c r="J156" s="258"/>
      <c r="K156" s="258"/>
      <c r="L156" s="263"/>
      <c r="M156" s="264"/>
      <c r="N156" s="265"/>
      <c r="O156" s="265"/>
      <c r="P156" s="265"/>
      <c r="Q156" s="265"/>
      <c r="R156" s="265"/>
      <c r="S156" s="265"/>
      <c r="T156" s="26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7" t="s">
        <v>160</v>
      </c>
      <c r="AU156" s="267" t="s">
        <v>90</v>
      </c>
      <c r="AV156" s="14" t="s">
        <v>90</v>
      </c>
      <c r="AW156" s="14" t="s">
        <v>37</v>
      </c>
      <c r="AX156" s="14" t="s">
        <v>81</v>
      </c>
      <c r="AY156" s="267" t="s">
        <v>147</v>
      </c>
    </row>
    <row r="157" spans="1:51" s="15" customFormat="1" ht="12">
      <c r="A157" s="15"/>
      <c r="B157" s="268"/>
      <c r="C157" s="269"/>
      <c r="D157" s="240" t="s">
        <v>160</v>
      </c>
      <c r="E157" s="270" t="s">
        <v>1</v>
      </c>
      <c r="F157" s="271" t="s">
        <v>164</v>
      </c>
      <c r="G157" s="269"/>
      <c r="H157" s="272">
        <v>12</v>
      </c>
      <c r="I157" s="273"/>
      <c r="J157" s="269"/>
      <c r="K157" s="269"/>
      <c r="L157" s="274"/>
      <c r="M157" s="275"/>
      <c r="N157" s="276"/>
      <c r="O157" s="276"/>
      <c r="P157" s="276"/>
      <c r="Q157" s="276"/>
      <c r="R157" s="276"/>
      <c r="S157" s="276"/>
      <c r="T157" s="277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78" t="s">
        <v>160</v>
      </c>
      <c r="AU157" s="278" t="s">
        <v>90</v>
      </c>
      <c r="AV157" s="15" t="s">
        <v>154</v>
      </c>
      <c r="AW157" s="15" t="s">
        <v>37</v>
      </c>
      <c r="AX157" s="15" t="s">
        <v>88</v>
      </c>
      <c r="AY157" s="278" t="s">
        <v>147</v>
      </c>
    </row>
    <row r="158" spans="1:63" s="12" customFormat="1" ht="25.9" customHeight="1">
      <c r="A158" s="12"/>
      <c r="B158" s="211"/>
      <c r="C158" s="212"/>
      <c r="D158" s="213" t="s">
        <v>80</v>
      </c>
      <c r="E158" s="214" t="s">
        <v>440</v>
      </c>
      <c r="F158" s="214" t="s">
        <v>109</v>
      </c>
      <c r="G158" s="212"/>
      <c r="H158" s="212"/>
      <c r="I158" s="215"/>
      <c r="J158" s="216">
        <f>BK158</f>
        <v>0</v>
      </c>
      <c r="K158" s="212"/>
      <c r="L158" s="217"/>
      <c r="M158" s="218"/>
      <c r="N158" s="219"/>
      <c r="O158" s="219"/>
      <c r="P158" s="220">
        <f>P159+P163</f>
        <v>0</v>
      </c>
      <c r="Q158" s="219"/>
      <c r="R158" s="220">
        <f>R159+R163</f>
        <v>0</v>
      </c>
      <c r="S158" s="219"/>
      <c r="T158" s="221">
        <f>T159+T163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22" t="s">
        <v>182</v>
      </c>
      <c r="AT158" s="223" t="s">
        <v>80</v>
      </c>
      <c r="AU158" s="223" t="s">
        <v>81</v>
      </c>
      <c r="AY158" s="222" t="s">
        <v>147</v>
      </c>
      <c r="BK158" s="224">
        <f>BK159+BK163</f>
        <v>0</v>
      </c>
    </row>
    <row r="159" spans="1:63" s="12" customFormat="1" ht="22.8" customHeight="1">
      <c r="A159" s="12"/>
      <c r="B159" s="211"/>
      <c r="C159" s="212"/>
      <c r="D159" s="213" t="s">
        <v>80</v>
      </c>
      <c r="E159" s="225" t="s">
        <v>441</v>
      </c>
      <c r="F159" s="225" t="s">
        <v>442</v>
      </c>
      <c r="G159" s="212"/>
      <c r="H159" s="212"/>
      <c r="I159" s="215"/>
      <c r="J159" s="226">
        <f>BK159</f>
        <v>0</v>
      </c>
      <c r="K159" s="212"/>
      <c r="L159" s="217"/>
      <c r="M159" s="218"/>
      <c r="N159" s="219"/>
      <c r="O159" s="219"/>
      <c r="P159" s="220">
        <f>SUM(P160:P162)</f>
        <v>0</v>
      </c>
      <c r="Q159" s="219"/>
      <c r="R159" s="220">
        <f>SUM(R160:R162)</f>
        <v>0</v>
      </c>
      <c r="S159" s="219"/>
      <c r="T159" s="221">
        <f>SUM(T160:T162)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2" t="s">
        <v>182</v>
      </c>
      <c r="AT159" s="223" t="s">
        <v>80</v>
      </c>
      <c r="AU159" s="223" t="s">
        <v>88</v>
      </c>
      <c r="AY159" s="222" t="s">
        <v>147</v>
      </c>
      <c r="BK159" s="224">
        <f>SUM(BK160:BK162)</f>
        <v>0</v>
      </c>
    </row>
    <row r="160" spans="1:65" s="2" customFormat="1" ht="16.5" customHeight="1">
      <c r="A160" s="39"/>
      <c r="B160" s="40"/>
      <c r="C160" s="227" t="s">
        <v>194</v>
      </c>
      <c r="D160" s="227" t="s">
        <v>149</v>
      </c>
      <c r="E160" s="228" t="s">
        <v>534</v>
      </c>
      <c r="F160" s="229" t="s">
        <v>535</v>
      </c>
      <c r="G160" s="230" t="s">
        <v>536</v>
      </c>
      <c r="H160" s="231">
        <v>1</v>
      </c>
      <c r="I160" s="232"/>
      <c r="J160" s="233">
        <f>ROUND(I160*H160,2)</f>
        <v>0</v>
      </c>
      <c r="K160" s="229" t="s">
        <v>1</v>
      </c>
      <c r="L160" s="45"/>
      <c r="M160" s="234" t="s">
        <v>1</v>
      </c>
      <c r="N160" s="235" t="s">
        <v>46</v>
      </c>
      <c r="O160" s="92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8" t="s">
        <v>446</v>
      </c>
      <c r="AT160" s="238" t="s">
        <v>149</v>
      </c>
      <c r="AU160" s="238" t="s">
        <v>90</v>
      </c>
      <c r="AY160" s="18" t="s">
        <v>147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8" t="s">
        <v>88</v>
      </c>
      <c r="BK160" s="239">
        <f>ROUND(I160*H160,2)</f>
        <v>0</v>
      </c>
      <c r="BL160" s="18" t="s">
        <v>446</v>
      </c>
      <c r="BM160" s="238" t="s">
        <v>537</v>
      </c>
    </row>
    <row r="161" spans="1:47" s="2" customFormat="1" ht="12">
      <c r="A161" s="39"/>
      <c r="B161" s="40"/>
      <c r="C161" s="41"/>
      <c r="D161" s="240" t="s">
        <v>156</v>
      </c>
      <c r="E161" s="41"/>
      <c r="F161" s="241" t="s">
        <v>535</v>
      </c>
      <c r="G161" s="41"/>
      <c r="H161" s="41"/>
      <c r="I161" s="242"/>
      <c r="J161" s="41"/>
      <c r="K161" s="41"/>
      <c r="L161" s="45"/>
      <c r="M161" s="243"/>
      <c r="N161" s="244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156</v>
      </c>
      <c r="AU161" s="18" t="s">
        <v>90</v>
      </c>
    </row>
    <row r="162" spans="1:47" s="2" customFormat="1" ht="12">
      <c r="A162" s="39"/>
      <c r="B162" s="40"/>
      <c r="C162" s="41"/>
      <c r="D162" s="240" t="s">
        <v>270</v>
      </c>
      <c r="E162" s="41"/>
      <c r="F162" s="300" t="s">
        <v>538</v>
      </c>
      <c r="G162" s="41"/>
      <c r="H162" s="41"/>
      <c r="I162" s="242"/>
      <c r="J162" s="41"/>
      <c r="K162" s="41"/>
      <c r="L162" s="45"/>
      <c r="M162" s="243"/>
      <c r="N162" s="244"/>
      <c r="O162" s="92"/>
      <c r="P162" s="92"/>
      <c r="Q162" s="92"/>
      <c r="R162" s="92"/>
      <c r="S162" s="92"/>
      <c r="T162" s="93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270</v>
      </c>
      <c r="AU162" s="18" t="s">
        <v>90</v>
      </c>
    </row>
    <row r="163" spans="1:63" s="12" customFormat="1" ht="22.8" customHeight="1">
      <c r="A163" s="12"/>
      <c r="B163" s="211"/>
      <c r="C163" s="212"/>
      <c r="D163" s="213" t="s">
        <v>80</v>
      </c>
      <c r="E163" s="225" t="s">
        <v>539</v>
      </c>
      <c r="F163" s="225" t="s">
        <v>540</v>
      </c>
      <c r="G163" s="212"/>
      <c r="H163" s="212"/>
      <c r="I163" s="215"/>
      <c r="J163" s="226">
        <f>BK163</f>
        <v>0</v>
      </c>
      <c r="K163" s="212"/>
      <c r="L163" s="217"/>
      <c r="M163" s="218"/>
      <c r="N163" s="219"/>
      <c r="O163" s="219"/>
      <c r="P163" s="220">
        <f>SUM(P164:P166)</f>
        <v>0</v>
      </c>
      <c r="Q163" s="219"/>
      <c r="R163" s="220">
        <f>SUM(R164:R166)</f>
        <v>0</v>
      </c>
      <c r="S163" s="219"/>
      <c r="T163" s="221">
        <f>SUM(T164:T166)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22" t="s">
        <v>182</v>
      </c>
      <c r="AT163" s="223" t="s">
        <v>80</v>
      </c>
      <c r="AU163" s="223" t="s">
        <v>88</v>
      </c>
      <c r="AY163" s="222" t="s">
        <v>147</v>
      </c>
      <c r="BK163" s="224">
        <f>SUM(BK164:BK166)</f>
        <v>0</v>
      </c>
    </row>
    <row r="164" spans="1:65" s="2" customFormat="1" ht="16.5" customHeight="1">
      <c r="A164" s="39"/>
      <c r="B164" s="40"/>
      <c r="C164" s="227" t="s">
        <v>202</v>
      </c>
      <c r="D164" s="227" t="s">
        <v>149</v>
      </c>
      <c r="E164" s="228" t="s">
        <v>541</v>
      </c>
      <c r="F164" s="229" t="s">
        <v>542</v>
      </c>
      <c r="G164" s="230" t="s">
        <v>536</v>
      </c>
      <c r="H164" s="231">
        <v>1</v>
      </c>
      <c r="I164" s="232"/>
      <c r="J164" s="233">
        <f>ROUND(I164*H164,2)</f>
        <v>0</v>
      </c>
      <c r="K164" s="229" t="s">
        <v>1</v>
      </c>
      <c r="L164" s="45"/>
      <c r="M164" s="234" t="s">
        <v>1</v>
      </c>
      <c r="N164" s="235" t="s">
        <v>46</v>
      </c>
      <c r="O164" s="92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8" t="s">
        <v>446</v>
      </c>
      <c r="AT164" s="238" t="s">
        <v>149</v>
      </c>
      <c r="AU164" s="238" t="s">
        <v>90</v>
      </c>
      <c r="AY164" s="18" t="s">
        <v>147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8" t="s">
        <v>88</v>
      </c>
      <c r="BK164" s="239">
        <f>ROUND(I164*H164,2)</f>
        <v>0</v>
      </c>
      <c r="BL164" s="18" t="s">
        <v>446</v>
      </c>
      <c r="BM164" s="238" t="s">
        <v>543</v>
      </c>
    </row>
    <row r="165" spans="1:47" s="2" customFormat="1" ht="12">
      <c r="A165" s="39"/>
      <c r="B165" s="40"/>
      <c r="C165" s="41"/>
      <c r="D165" s="240" t="s">
        <v>156</v>
      </c>
      <c r="E165" s="41"/>
      <c r="F165" s="241" t="s">
        <v>542</v>
      </c>
      <c r="G165" s="41"/>
      <c r="H165" s="41"/>
      <c r="I165" s="242"/>
      <c r="J165" s="41"/>
      <c r="K165" s="41"/>
      <c r="L165" s="45"/>
      <c r="M165" s="243"/>
      <c r="N165" s="244"/>
      <c r="O165" s="92"/>
      <c r="P165" s="92"/>
      <c r="Q165" s="92"/>
      <c r="R165" s="92"/>
      <c r="S165" s="92"/>
      <c r="T165" s="93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156</v>
      </c>
      <c r="AU165" s="18" t="s">
        <v>90</v>
      </c>
    </row>
    <row r="166" spans="1:47" s="2" customFormat="1" ht="12">
      <c r="A166" s="39"/>
      <c r="B166" s="40"/>
      <c r="C166" s="41"/>
      <c r="D166" s="240" t="s">
        <v>270</v>
      </c>
      <c r="E166" s="41"/>
      <c r="F166" s="300" t="s">
        <v>544</v>
      </c>
      <c r="G166" s="41"/>
      <c r="H166" s="41"/>
      <c r="I166" s="242"/>
      <c r="J166" s="41"/>
      <c r="K166" s="41"/>
      <c r="L166" s="45"/>
      <c r="M166" s="301"/>
      <c r="N166" s="302"/>
      <c r="O166" s="303"/>
      <c r="P166" s="303"/>
      <c r="Q166" s="303"/>
      <c r="R166" s="303"/>
      <c r="S166" s="303"/>
      <c r="T166" s="304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270</v>
      </c>
      <c r="AU166" s="18" t="s">
        <v>90</v>
      </c>
    </row>
    <row r="167" spans="1:31" s="2" customFormat="1" ht="6.95" customHeight="1">
      <c r="A167" s="39"/>
      <c r="B167" s="67"/>
      <c r="C167" s="68"/>
      <c r="D167" s="68"/>
      <c r="E167" s="68"/>
      <c r="F167" s="68"/>
      <c r="G167" s="68"/>
      <c r="H167" s="68"/>
      <c r="I167" s="68"/>
      <c r="J167" s="68"/>
      <c r="K167" s="68"/>
      <c r="L167" s="45"/>
      <c r="M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</row>
  </sheetData>
  <sheetProtection password="CC35" sheet="1" objects="1" scenarios="1" formatColumns="0" formatRows="0" autoFilter="0"/>
  <autoFilter ref="C124:K16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104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90</v>
      </c>
    </row>
    <row r="4" spans="2:46" s="1" customFormat="1" ht="24.95" customHeight="1">
      <c r="B4" s="21"/>
      <c r="D4" s="149" t="s">
        <v>111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VD Les Království, doplnění zařízení TBD</v>
      </c>
      <c r="F7" s="151"/>
      <c r="G7" s="151"/>
      <c r="H7" s="151"/>
      <c r="L7" s="21"/>
    </row>
    <row r="8" spans="2:12" s="1" customFormat="1" ht="12" customHeight="1">
      <c r="B8" s="21"/>
      <c r="D8" s="151" t="s">
        <v>112</v>
      </c>
      <c r="L8" s="21"/>
    </row>
    <row r="9" spans="1:31" s="2" customFormat="1" ht="16.5" customHeight="1">
      <c r="A9" s="39"/>
      <c r="B9" s="45"/>
      <c r="C9" s="39"/>
      <c r="D9" s="39"/>
      <c r="E9" s="152" t="s">
        <v>113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114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545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19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21</v>
      </c>
      <c r="E14" s="39"/>
      <c r="F14" s="142" t="s">
        <v>22</v>
      </c>
      <c r="G14" s="39"/>
      <c r="H14" s="39"/>
      <c r="I14" s="151" t="s">
        <v>23</v>
      </c>
      <c r="J14" s="154" t="str">
        <f>'Rekapitulace stavby'!AN8</f>
        <v>19. 5. 2023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25</v>
      </c>
      <c r="E16" s="39"/>
      <c r="F16" s="39"/>
      <c r="G16" s="39"/>
      <c r="H16" s="39"/>
      <c r="I16" s="151" t="s">
        <v>26</v>
      </c>
      <c r="J16" s="142" t="s">
        <v>27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28</v>
      </c>
      <c r="F17" s="39"/>
      <c r="G17" s="39"/>
      <c r="H17" s="39"/>
      <c r="I17" s="151" t="s">
        <v>29</v>
      </c>
      <c r="J17" s="142" t="s">
        <v>30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31</v>
      </c>
      <c r="E19" s="39"/>
      <c r="F19" s="39"/>
      <c r="G19" s="39"/>
      <c r="H19" s="39"/>
      <c r="I19" s="151" t="s">
        <v>26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29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33</v>
      </c>
      <c r="E22" s="39"/>
      <c r="F22" s="39"/>
      <c r="G22" s="39"/>
      <c r="H22" s="39"/>
      <c r="I22" s="151" t="s">
        <v>26</v>
      </c>
      <c r="J22" s="142" t="s">
        <v>34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35</v>
      </c>
      <c r="F23" s="39"/>
      <c r="G23" s="39"/>
      <c r="H23" s="39"/>
      <c r="I23" s="151" t="s">
        <v>29</v>
      </c>
      <c r="J23" s="142" t="s">
        <v>36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38</v>
      </c>
      <c r="E25" s="39"/>
      <c r="F25" s="39"/>
      <c r="G25" s="39"/>
      <c r="H25" s="39"/>
      <c r="I25" s="151" t="s">
        <v>26</v>
      </c>
      <c r="J25" s="142" t="s">
        <v>34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35</v>
      </c>
      <c r="F26" s="39"/>
      <c r="G26" s="39"/>
      <c r="H26" s="39"/>
      <c r="I26" s="151" t="s">
        <v>29</v>
      </c>
      <c r="J26" s="142" t="s">
        <v>36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39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41</v>
      </c>
      <c r="E32" s="39"/>
      <c r="F32" s="39"/>
      <c r="G32" s="39"/>
      <c r="H32" s="39"/>
      <c r="I32" s="39"/>
      <c r="J32" s="161">
        <f>ROUND(J122,2)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43</v>
      </c>
      <c r="G34" s="39"/>
      <c r="H34" s="39"/>
      <c r="I34" s="162" t="s">
        <v>42</v>
      </c>
      <c r="J34" s="162" t="s">
        <v>44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45</v>
      </c>
      <c r="E35" s="151" t="s">
        <v>46</v>
      </c>
      <c r="F35" s="164">
        <f>ROUND((SUM(BE122:BE144)),2)</f>
        <v>0</v>
      </c>
      <c r="G35" s="39"/>
      <c r="H35" s="39"/>
      <c r="I35" s="165">
        <v>0.21</v>
      </c>
      <c r="J35" s="164">
        <f>ROUND(((SUM(BE122:BE144))*I35),2)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47</v>
      </c>
      <c r="F36" s="164">
        <f>ROUND((SUM(BF122:BF144)),2)</f>
        <v>0</v>
      </c>
      <c r="G36" s="39"/>
      <c r="H36" s="39"/>
      <c r="I36" s="165">
        <v>0.15</v>
      </c>
      <c r="J36" s="164">
        <f>ROUND(((SUM(BF122:BF144))*I36),2)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48</v>
      </c>
      <c r="F37" s="164">
        <f>ROUND((SUM(BG122:BG144)),2)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49</v>
      </c>
      <c r="F38" s="164">
        <f>ROUND((SUM(BH122:BH144)),2)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50</v>
      </c>
      <c r="F39" s="164">
        <f>ROUND((SUM(BI122:BI144)),2)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51</v>
      </c>
      <c r="E41" s="168"/>
      <c r="F41" s="168"/>
      <c r="G41" s="169" t="s">
        <v>52</v>
      </c>
      <c r="H41" s="170" t="s">
        <v>53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54</v>
      </c>
      <c r="E50" s="174"/>
      <c r="F50" s="174"/>
      <c r="G50" s="173" t="s">
        <v>55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56</v>
      </c>
      <c r="E61" s="176"/>
      <c r="F61" s="177" t="s">
        <v>57</v>
      </c>
      <c r="G61" s="175" t="s">
        <v>56</v>
      </c>
      <c r="H61" s="176"/>
      <c r="I61" s="176"/>
      <c r="J61" s="178" t="s">
        <v>57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58</v>
      </c>
      <c r="E65" s="179"/>
      <c r="F65" s="179"/>
      <c r="G65" s="173" t="s">
        <v>59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56</v>
      </c>
      <c r="E76" s="176"/>
      <c r="F76" s="177" t="s">
        <v>57</v>
      </c>
      <c r="G76" s="175" t="s">
        <v>56</v>
      </c>
      <c r="H76" s="176"/>
      <c r="I76" s="176"/>
      <c r="J76" s="178" t="s">
        <v>57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VD Les Království, doplnění zařízení TBD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112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113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114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04 - Deformace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21</v>
      </c>
      <c r="D91" s="41"/>
      <c r="E91" s="41"/>
      <c r="F91" s="28" t="str">
        <f>F14</f>
        <v>VD Les Království</v>
      </c>
      <c r="G91" s="41"/>
      <c r="H91" s="41"/>
      <c r="I91" s="33" t="s">
        <v>23</v>
      </c>
      <c r="J91" s="80" t="str">
        <f>IF(J14="","",J14)</f>
        <v>19. 5. 2023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25</v>
      </c>
      <c r="D93" s="41"/>
      <c r="E93" s="41"/>
      <c r="F93" s="28" t="str">
        <f>E17</f>
        <v>Povodí Labe, státní podnik</v>
      </c>
      <c r="G93" s="41"/>
      <c r="H93" s="41"/>
      <c r="I93" s="33" t="s">
        <v>33</v>
      </c>
      <c r="J93" s="37" t="str">
        <f>E23</f>
        <v>VODNÍ DÍLA - TBD a.s.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5.65" customHeight="1">
      <c r="A94" s="39"/>
      <c r="B94" s="40"/>
      <c r="C94" s="33" t="s">
        <v>31</v>
      </c>
      <c r="D94" s="41"/>
      <c r="E94" s="41"/>
      <c r="F94" s="28" t="str">
        <f>IF(E20="","",E20)</f>
        <v>Vyplň údaj</v>
      </c>
      <c r="G94" s="41"/>
      <c r="H94" s="41"/>
      <c r="I94" s="33" t="s">
        <v>38</v>
      </c>
      <c r="J94" s="37" t="str">
        <f>E26</f>
        <v>VODNÍ DÍLA - TBD a.s.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117</v>
      </c>
      <c r="D96" s="186"/>
      <c r="E96" s="186"/>
      <c r="F96" s="186"/>
      <c r="G96" s="186"/>
      <c r="H96" s="186"/>
      <c r="I96" s="186"/>
      <c r="J96" s="187" t="s">
        <v>118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119</v>
      </c>
      <c r="D98" s="41"/>
      <c r="E98" s="41"/>
      <c r="F98" s="41"/>
      <c r="G98" s="41"/>
      <c r="H98" s="41"/>
      <c r="I98" s="41"/>
      <c r="J98" s="111">
        <f>J122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120</v>
      </c>
    </row>
    <row r="99" spans="1:31" s="9" customFormat="1" ht="24.95" customHeight="1">
      <c r="A99" s="9"/>
      <c r="B99" s="189"/>
      <c r="C99" s="190"/>
      <c r="D99" s="191" t="s">
        <v>121</v>
      </c>
      <c r="E99" s="192"/>
      <c r="F99" s="192"/>
      <c r="G99" s="192"/>
      <c r="H99" s="192"/>
      <c r="I99" s="192"/>
      <c r="J99" s="193">
        <f>J123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125</v>
      </c>
      <c r="E100" s="197"/>
      <c r="F100" s="197"/>
      <c r="G100" s="197"/>
      <c r="H100" s="197"/>
      <c r="I100" s="197"/>
      <c r="J100" s="198">
        <f>J124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132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84" t="str">
        <f>E7</f>
        <v>VD Les Království, doplnění zařízení TBD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2:12" s="1" customFormat="1" ht="12" customHeight="1">
      <c r="B111" s="22"/>
      <c r="C111" s="33" t="s">
        <v>112</v>
      </c>
      <c r="D111" s="23"/>
      <c r="E111" s="23"/>
      <c r="F111" s="23"/>
      <c r="G111" s="23"/>
      <c r="H111" s="23"/>
      <c r="I111" s="23"/>
      <c r="J111" s="23"/>
      <c r="K111" s="23"/>
      <c r="L111" s="21"/>
    </row>
    <row r="112" spans="1:31" s="2" customFormat="1" ht="16.5" customHeight="1">
      <c r="A112" s="39"/>
      <c r="B112" s="40"/>
      <c r="C112" s="41"/>
      <c r="D112" s="41"/>
      <c r="E112" s="184" t="s">
        <v>113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114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E11</f>
        <v>04 - Deformace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21</v>
      </c>
      <c r="D116" s="41"/>
      <c r="E116" s="41"/>
      <c r="F116" s="28" t="str">
        <f>F14</f>
        <v>VD Les Království</v>
      </c>
      <c r="G116" s="41"/>
      <c r="H116" s="41"/>
      <c r="I116" s="33" t="s">
        <v>23</v>
      </c>
      <c r="J116" s="80" t="str">
        <f>IF(J14="","",J14)</f>
        <v>19. 5. 2023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5.65" customHeight="1">
      <c r="A118" s="39"/>
      <c r="B118" s="40"/>
      <c r="C118" s="33" t="s">
        <v>25</v>
      </c>
      <c r="D118" s="41"/>
      <c r="E118" s="41"/>
      <c r="F118" s="28" t="str">
        <f>E17</f>
        <v>Povodí Labe, státní podnik</v>
      </c>
      <c r="G118" s="41"/>
      <c r="H118" s="41"/>
      <c r="I118" s="33" t="s">
        <v>33</v>
      </c>
      <c r="J118" s="37" t="str">
        <f>E23</f>
        <v>VODNÍ DÍLA - TBD a.s.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5.65" customHeight="1">
      <c r="A119" s="39"/>
      <c r="B119" s="40"/>
      <c r="C119" s="33" t="s">
        <v>31</v>
      </c>
      <c r="D119" s="41"/>
      <c r="E119" s="41"/>
      <c r="F119" s="28" t="str">
        <f>IF(E20="","",E20)</f>
        <v>Vyplň údaj</v>
      </c>
      <c r="G119" s="41"/>
      <c r="H119" s="41"/>
      <c r="I119" s="33" t="s">
        <v>38</v>
      </c>
      <c r="J119" s="37" t="str">
        <f>E26</f>
        <v>VODNÍ DÍLA - TBD a.s.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200"/>
      <c r="B121" s="201"/>
      <c r="C121" s="202" t="s">
        <v>133</v>
      </c>
      <c r="D121" s="203" t="s">
        <v>66</v>
      </c>
      <c r="E121" s="203" t="s">
        <v>62</v>
      </c>
      <c r="F121" s="203" t="s">
        <v>63</v>
      </c>
      <c r="G121" s="203" t="s">
        <v>134</v>
      </c>
      <c r="H121" s="203" t="s">
        <v>135</v>
      </c>
      <c r="I121" s="203" t="s">
        <v>136</v>
      </c>
      <c r="J121" s="203" t="s">
        <v>118</v>
      </c>
      <c r="K121" s="204" t="s">
        <v>137</v>
      </c>
      <c r="L121" s="205"/>
      <c r="M121" s="101" t="s">
        <v>1</v>
      </c>
      <c r="N121" s="102" t="s">
        <v>45</v>
      </c>
      <c r="O121" s="102" t="s">
        <v>138</v>
      </c>
      <c r="P121" s="102" t="s">
        <v>139</v>
      </c>
      <c r="Q121" s="102" t="s">
        <v>140</v>
      </c>
      <c r="R121" s="102" t="s">
        <v>141</v>
      </c>
      <c r="S121" s="102" t="s">
        <v>142</v>
      </c>
      <c r="T121" s="103" t="s">
        <v>143</v>
      </c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</row>
    <row r="122" spans="1:63" s="2" customFormat="1" ht="22.8" customHeight="1">
      <c r="A122" s="39"/>
      <c r="B122" s="40"/>
      <c r="C122" s="108" t="s">
        <v>144</v>
      </c>
      <c r="D122" s="41"/>
      <c r="E122" s="41"/>
      <c r="F122" s="41"/>
      <c r="G122" s="41"/>
      <c r="H122" s="41"/>
      <c r="I122" s="41"/>
      <c r="J122" s="206">
        <f>BK122</f>
        <v>0</v>
      </c>
      <c r="K122" s="41"/>
      <c r="L122" s="45"/>
      <c r="M122" s="104"/>
      <c r="N122" s="207"/>
      <c r="O122" s="105"/>
      <c r="P122" s="208">
        <f>P123</f>
        <v>0</v>
      </c>
      <c r="Q122" s="105"/>
      <c r="R122" s="208">
        <f>R123</f>
        <v>0.00092</v>
      </c>
      <c r="S122" s="105"/>
      <c r="T122" s="209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80</v>
      </c>
      <c r="AU122" s="18" t="s">
        <v>120</v>
      </c>
      <c r="BK122" s="210">
        <f>BK123</f>
        <v>0</v>
      </c>
    </row>
    <row r="123" spans="1:63" s="12" customFormat="1" ht="25.9" customHeight="1">
      <c r="A123" s="12"/>
      <c r="B123" s="211"/>
      <c r="C123" s="212"/>
      <c r="D123" s="213" t="s">
        <v>80</v>
      </c>
      <c r="E123" s="214" t="s">
        <v>145</v>
      </c>
      <c r="F123" s="214" t="s">
        <v>146</v>
      </c>
      <c r="G123" s="212"/>
      <c r="H123" s="212"/>
      <c r="I123" s="215"/>
      <c r="J123" s="216">
        <f>BK123</f>
        <v>0</v>
      </c>
      <c r="K123" s="212"/>
      <c r="L123" s="217"/>
      <c r="M123" s="218"/>
      <c r="N123" s="219"/>
      <c r="O123" s="219"/>
      <c r="P123" s="220">
        <f>P124</f>
        <v>0</v>
      </c>
      <c r="Q123" s="219"/>
      <c r="R123" s="220">
        <f>R124</f>
        <v>0.00092</v>
      </c>
      <c r="S123" s="219"/>
      <c r="T123" s="221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2" t="s">
        <v>88</v>
      </c>
      <c r="AT123" s="223" t="s">
        <v>80</v>
      </c>
      <c r="AU123" s="223" t="s">
        <v>81</v>
      </c>
      <c r="AY123" s="222" t="s">
        <v>147</v>
      </c>
      <c r="BK123" s="224">
        <f>BK124</f>
        <v>0</v>
      </c>
    </row>
    <row r="124" spans="1:63" s="12" customFormat="1" ht="22.8" customHeight="1">
      <c r="A124" s="12"/>
      <c r="B124" s="211"/>
      <c r="C124" s="212"/>
      <c r="D124" s="213" t="s">
        <v>80</v>
      </c>
      <c r="E124" s="225" t="s">
        <v>209</v>
      </c>
      <c r="F124" s="225" t="s">
        <v>334</v>
      </c>
      <c r="G124" s="212"/>
      <c r="H124" s="212"/>
      <c r="I124" s="215"/>
      <c r="J124" s="226">
        <f>BK124</f>
        <v>0</v>
      </c>
      <c r="K124" s="212"/>
      <c r="L124" s="217"/>
      <c r="M124" s="218"/>
      <c r="N124" s="219"/>
      <c r="O124" s="219"/>
      <c r="P124" s="220">
        <f>SUM(P125:P144)</f>
        <v>0</v>
      </c>
      <c r="Q124" s="219"/>
      <c r="R124" s="220">
        <f>SUM(R125:R144)</f>
        <v>0.00092</v>
      </c>
      <c r="S124" s="219"/>
      <c r="T124" s="221">
        <f>SUM(T125:T144)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2" t="s">
        <v>88</v>
      </c>
      <c r="AT124" s="223" t="s">
        <v>80</v>
      </c>
      <c r="AU124" s="223" t="s">
        <v>88</v>
      </c>
      <c r="AY124" s="222" t="s">
        <v>147</v>
      </c>
      <c r="BK124" s="224">
        <f>SUM(BK125:BK144)</f>
        <v>0</v>
      </c>
    </row>
    <row r="125" spans="1:65" s="2" customFormat="1" ht="16.5" customHeight="1">
      <c r="A125" s="39"/>
      <c r="B125" s="40"/>
      <c r="C125" s="227" t="s">
        <v>88</v>
      </c>
      <c r="D125" s="227" t="s">
        <v>149</v>
      </c>
      <c r="E125" s="228" t="s">
        <v>546</v>
      </c>
      <c r="F125" s="229" t="s">
        <v>547</v>
      </c>
      <c r="G125" s="230" t="s">
        <v>268</v>
      </c>
      <c r="H125" s="231">
        <v>4</v>
      </c>
      <c r="I125" s="232"/>
      <c r="J125" s="233">
        <f>ROUND(I125*H125,2)</f>
        <v>0</v>
      </c>
      <c r="K125" s="229" t="s">
        <v>1</v>
      </c>
      <c r="L125" s="45"/>
      <c r="M125" s="234" t="s">
        <v>1</v>
      </c>
      <c r="N125" s="235" t="s">
        <v>46</v>
      </c>
      <c r="O125" s="92"/>
      <c r="P125" s="236">
        <f>O125*H125</f>
        <v>0</v>
      </c>
      <c r="Q125" s="236">
        <v>4E-05</v>
      </c>
      <c r="R125" s="236">
        <f>Q125*H125</f>
        <v>0.00016</v>
      </c>
      <c r="S125" s="236">
        <v>0</v>
      </c>
      <c r="T125" s="237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8" t="s">
        <v>154</v>
      </c>
      <c r="AT125" s="238" t="s">
        <v>149</v>
      </c>
      <c r="AU125" s="238" t="s">
        <v>90</v>
      </c>
      <c r="AY125" s="18" t="s">
        <v>147</v>
      </c>
      <c r="BE125" s="239">
        <f>IF(N125="základní",J125,0)</f>
        <v>0</v>
      </c>
      <c r="BF125" s="239">
        <f>IF(N125="snížená",J125,0)</f>
        <v>0</v>
      </c>
      <c r="BG125" s="239">
        <f>IF(N125="zákl. přenesená",J125,0)</f>
        <v>0</v>
      </c>
      <c r="BH125" s="239">
        <f>IF(N125="sníž. přenesená",J125,0)</f>
        <v>0</v>
      </c>
      <c r="BI125" s="239">
        <f>IF(N125="nulová",J125,0)</f>
        <v>0</v>
      </c>
      <c r="BJ125" s="18" t="s">
        <v>88</v>
      </c>
      <c r="BK125" s="239">
        <f>ROUND(I125*H125,2)</f>
        <v>0</v>
      </c>
      <c r="BL125" s="18" t="s">
        <v>154</v>
      </c>
      <c r="BM125" s="238" t="s">
        <v>548</v>
      </c>
    </row>
    <row r="126" spans="1:47" s="2" customFormat="1" ht="12">
      <c r="A126" s="39"/>
      <c r="B126" s="40"/>
      <c r="C126" s="41"/>
      <c r="D126" s="240" t="s">
        <v>156</v>
      </c>
      <c r="E126" s="41"/>
      <c r="F126" s="241" t="s">
        <v>547</v>
      </c>
      <c r="G126" s="41"/>
      <c r="H126" s="41"/>
      <c r="I126" s="242"/>
      <c r="J126" s="41"/>
      <c r="K126" s="41"/>
      <c r="L126" s="45"/>
      <c r="M126" s="243"/>
      <c r="N126" s="244"/>
      <c r="O126" s="92"/>
      <c r="P126" s="92"/>
      <c r="Q126" s="92"/>
      <c r="R126" s="92"/>
      <c r="S126" s="92"/>
      <c r="T126" s="93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156</v>
      </c>
      <c r="AU126" s="18" t="s">
        <v>90</v>
      </c>
    </row>
    <row r="127" spans="1:47" s="2" customFormat="1" ht="12">
      <c r="A127" s="39"/>
      <c r="B127" s="40"/>
      <c r="C127" s="41"/>
      <c r="D127" s="240" t="s">
        <v>270</v>
      </c>
      <c r="E127" s="41"/>
      <c r="F127" s="300" t="s">
        <v>549</v>
      </c>
      <c r="G127" s="41"/>
      <c r="H127" s="41"/>
      <c r="I127" s="242"/>
      <c r="J127" s="41"/>
      <c r="K127" s="41"/>
      <c r="L127" s="45"/>
      <c r="M127" s="243"/>
      <c r="N127" s="244"/>
      <c r="O127" s="92"/>
      <c r="P127" s="92"/>
      <c r="Q127" s="92"/>
      <c r="R127" s="92"/>
      <c r="S127" s="92"/>
      <c r="T127" s="93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270</v>
      </c>
      <c r="AU127" s="18" t="s">
        <v>90</v>
      </c>
    </row>
    <row r="128" spans="1:65" s="2" customFormat="1" ht="16.5" customHeight="1">
      <c r="A128" s="39"/>
      <c r="B128" s="40"/>
      <c r="C128" s="227" t="s">
        <v>90</v>
      </c>
      <c r="D128" s="227" t="s">
        <v>149</v>
      </c>
      <c r="E128" s="228" t="s">
        <v>550</v>
      </c>
      <c r="F128" s="229" t="s">
        <v>551</v>
      </c>
      <c r="G128" s="230" t="s">
        <v>268</v>
      </c>
      <c r="H128" s="231">
        <v>8</v>
      </c>
      <c r="I128" s="232"/>
      <c r="J128" s="233">
        <f>ROUND(I128*H128,2)</f>
        <v>0</v>
      </c>
      <c r="K128" s="229" t="s">
        <v>1</v>
      </c>
      <c r="L128" s="45"/>
      <c r="M128" s="234" t="s">
        <v>1</v>
      </c>
      <c r="N128" s="235" t="s">
        <v>46</v>
      </c>
      <c r="O128" s="92"/>
      <c r="P128" s="236">
        <f>O128*H128</f>
        <v>0</v>
      </c>
      <c r="Q128" s="236">
        <v>4E-05</v>
      </c>
      <c r="R128" s="236">
        <f>Q128*H128</f>
        <v>0.00032</v>
      </c>
      <c r="S128" s="236">
        <v>0</v>
      </c>
      <c r="T128" s="237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8" t="s">
        <v>154</v>
      </c>
      <c r="AT128" s="238" t="s">
        <v>149</v>
      </c>
      <c r="AU128" s="238" t="s">
        <v>90</v>
      </c>
      <c r="AY128" s="18" t="s">
        <v>147</v>
      </c>
      <c r="BE128" s="239">
        <f>IF(N128="základní",J128,0)</f>
        <v>0</v>
      </c>
      <c r="BF128" s="239">
        <f>IF(N128="snížená",J128,0)</f>
        <v>0</v>
      </c>
      <c r="BG128" s="239">
        <f>IF(N128="zákl. přenesená",J128,0)</f>
        <v>0</v>
      </c>
      <c r="BH128" s="239">
        <f>IF(N128="sníž. přenesená",J128,0)</f>
        <v>0</v>
      </c>
      <c r="BI128" s="239">
        <f>IF(N128="nulová",J128,0)</f>
        <v>0</v>
      </c>
      <c r="BJ128" s="18" t="s">
        <v>88</v>
      </c>
      <c r="BK128" s="239">
        <f>ROUND(I128*H128,2)</f>
        <v>0</v>
      </c>
      <c r="BL128" s="18" t="s">
        <v>154</v>
      </c>
      <c r="BM128" s="238" t="s">
        <v>552</v>
      </c>
    </row>
    <row r="129" spans="1:47" s="2" customFormat="1" ht="12">
      <c r="A129" s="39"/>
      <c r="B129" s="40"/>
      <c r="C129" s="41"/>
      <c r="D129" s="240" t="s">
        <v>156</v>
      </c>
      <c r="E129" s="41"/>
      <c r="F129" s="241" t="s">
        <v>551</v>
      </c>
      <c r="G129" s="41"/>
      <c r="H129" s="41"/>
      <c r="I129" s="242"/>
      <c r="J129" s="41"/>
      <c r="K129" s="41"/>
      <c r="L129" s="45"/>
      <c r="M129" s="243"/>
      <c r="N129" s="244"/>
      <c r="O129" s="92"/>
      <c r="P129" s="92"/>
      <c r="Q129" s="92"/>
      <c r="R129" s="92"/>
      <c r="S129" s="92"/>
      <c r="T129" s="93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156</v>
      </c>
      <c r="AU129" s="18" t="s">
        <v>90</v>
      </c>
    </row>
    <row r="130" spans="1:47" s="2" customFormat="1" ht="12">
      <c r="A130" s="39"/>
      <c r="B130" s="40"/>
      <c r="C130" s="41"/>
      <c r="D130" s="240" t="s">
        <v>270</v>
      </c>
      <c r="E130" s="41"/>
      <c r="F130" s="300" t="s">
        <v>549</v>
      </c>
      <c r="G130" s="41"/>
      <c r="H130" s="41"/>
      <c r="I130" s="242"/>
      <c r="J130" s="41"/>
      <c r="K130" s="41"/>
      <c r="L130" s="45"/>
      <c r="M130" s="243"/>
      <c r="N130" s="244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270</v>
      </c>
      <c r="AU130" s="18" t="s">
        <v>90</v>
      </c>
    </row>
    <row r="131" spans="1:65" s="2" customFormat="1" ht="16.5" customHeight="1">
      <c r="A131" s="39"/>
      <c r="B131" s="40"/>
      <c r="C131" s="227" t="s">
        <v>170</v>
      </c>
      <c r="D131" s="227" t="s">
        <v>149</v>
      </c>
      <c r="E131" s="228" t="s">
        <v>553</v>
      </c>
      <c r="F131" s="229" t="s">
        <v>554</v>
      </c>
      <c r="G131" s="230" t="s">
        <v>268</v>
      </c>
      <c r="H131" s="231">
        <v>4</v>
      </c>
      <c r="I131" s="232"/>
      <c r="J131" s="233">
        <f>ROUND(I131*H131,2)</f>
        <v>0</v>
      </c>
      <c r="K131" s="229" t="s">
        <v>1</v>
      </c>
      <c r="L131" s="45"/>
      <c r="M131" s="234" t="s">
        <v>1</v>
      </c>
      <c r="N131" s="235" t="s">
        <v>46</v>
      </c>
      <c r="O131" s="92"/>
      <c r="P131" s="236">
        <f>O131*H131</f>
        <v>0</v>
      </c>
      <c r="Q131" s="236">
        <v>4E-05</v>
      </c>
      <c r="R131" s="236">
        <f>Q131*H131</f>
        <v>0.00016</v>
      </c>
      <c r="S131" s="236">
        <v>0</v>
      </c>
      <c r="T131" s="23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8" t="s">
        <v>154</v>
      </c>
      <c r="AT131" s="238" t="s">
        <v>149</v>
      </c>
      <c r="AU131" s="238" t="s">
        <v>90</v>
      </c>
      <c r="AY131" s="18" t="s">
        <v>147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8" t="s">
        <v>88</v>
      </c>
      <c r="BK131" s="239">
        <f>ROUND(I131*H131,2)</f>
        <v>0</v>
      </c>
      <c r="BL131" s="18" t="s">
        <v>154</v>
      </c>
      <c r="BM131" s="238" t="s">
        <v>555</v>
      </c>
    </row>
    <row r="132" spans="1:47" s="2" customFormat="1" ht="12">
      <c r="A132" s="39"/>
      <c r="B132" s="40"/>
      <c r="C132" s="41"/>
      <c r="D132" s="240" t="s">
        <v>156</v>
      </c>
      <c r="E132" s="41"/>
      <c r="F132" s="241" t="s">
        <v>554</v>
      </c>
      <c r="G132" s="41"/>
      <c r="H132" s="41"/>
      <c r="I132" s="242"/>
      <c r="J132" s="41"/>
      <c r="K132" s="41"/>
      <c r="L132" s="45"/>
      <c r="M132" s="243"/>
      <c r="N132" s="244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156</v>
      </c>
      <c r="AU132" s="18" t="s">
        <v>90</v>
      </c>
    </row>
    <row r="133" spans="1:47" s="2" customFormat="1" ht="12">
      <c r="A133" s="39"/>
      <c r="B133" s="40"/>
      <c r="C133" s="41"/>
      <c r="D133" s="240" t="s">
        <v>270</v>
      </c>
      <c r="E133" s="41"/>
      <c r="F133" s="300" t="s">
        <v>556</v>
      </c>
      <c r="G133" s="41"/>
      <c r="H133" s="41"/>
      <c r="I133" s="242"/>
      <c r="J133" s="41"/>
      <c r="K133" s="41"/>
      <c r="L133" s="45"/>
      <c r="M133" s="243"/>
      <c r="N133" s="244"/>
      <c r="O133" s="92"/>
      <c r="P133" s="92"/>
      <c r="Q133" s="92"/>
      <c r="R133" s="92"/>
      <c r="S133" s="92"/>
      <c r="T133" s="93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270</v>
      </c>
      <c r="AU133" s="18" t="s">
        <v>90</v>
      </c>
    </row>
    <row r="134" spans="1:65" s="2" customFormat="1" ht="16.5" customHeight="1">
      <c r="A134" s="39"/>
      <c r="B134" s="40"/>
      <c r="C134" s="227" t="s">
        <v>154</v>
      </c>
      <c r="D134" s="227" t="s">
        <v>149</v>
      </c>
      <c r="E134" s="228" t="s">
        <v>557</v>
      </c>
      <c r="F134" s="229" t="s">
        <v>558</v>
      </c>
      <c r="G134" s="230" t="s">
        <v>406</v>
      </c>
      <c r="H134" s="231">
        <v>1</v>
      </c>
      <c r="I134" s="232"/>
      <c r="J134" s="233">
        <f>ROUND(I134*H134,2)</f>
        <v>0</v>
      </c>
      <c r="K134" s="229" t="s">
        <v>1</v>
      </c>
      <c r="L134" s="45"/>
      <c r="M134" s="234" t="s">
        <v>1</v>
      </c>
      <c r="N134" s="235" t="s">
        <v>46</v>
      </c>
      <c r="O134" s="92"/>
      <c r="P134" s="236">
        <f>O134*H134</f>
        <v>0</v>
      </c>
      <c r="Q134" s="236">
        <v>4E-05</v>
      </c>
      <c r="R134" s="236">
        <f>Q134*H134</f>
        <v>4E-05</v>
      </c>
      <c r="S134" s="236">
        <v>0</v>
      </c>
      <c r="T134" s="23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8" t="s">
        <v>154</v>
      </c>
      <c r="AT134" s="238" t="s">
        <v>149</v>
      </c>
      <c r="AU134" s="238" t="s">
        <v>90</v>
      </c>
      <c r="AY134" s="18" t="s">
        <v>147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8" t="s">
        <v>88</v>
      </c>
      <c r="BK134" s="239">
        <f>ROUND(I134*H134,2)</f>
        <v>0</v>
      </c>
      <c r="BL134" s="18" t="s">
        <v>154</v>
      </c>
      <c r="BM134" s="238" t="s">
        <v>559</v>
      </c>
    </row>
    <row r="135" spans="1:47" s="2" customFormat="1" ht="12">
      <c r="A135" s="39"/>
      <c r="B135" s="40"/>
      <c r="C135" s="41"/>
      <c r="D135" s="240" t="s">
        <v>156</v>
      </c>
      <c r="E135" s="41"/>
      <c r="F135" s="241" t="s">
        <v>558</v>
      </c>
      <c r="G135" s="41"/>
      <c r="H135" s="41"/>
      <c r="I135" s="242"/>
      <c r="J135" s="41"/>
      <c r="K135" s="41"/>
      <c r="L135" s="45"/>
      <c r="M135" s="243"/>
      <c r="N135" s="244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156</v>
      </c>
      <c r="AU135" s="18" t="s">
        <v>90</v>
      </c>
    </row>
    <row r="136" spans="1:47" s="2" customFormat="1" ht="12">
      <c r="A136" s="39"/>
      <c r="B136" s="40"/>
      <c r="C136" s="41"/>
      <c r="D136" s="240" t="s">
        <v>270</v>
      </c>
      <c r="E136" s="41"/>
      <c r="F136" s="300" t="s">
        <v>560</v>
      </c>
      <c r="G136" s="41"/>
      <c r="H136" s="41"/>
      <c r="I136" s="242"/>
      <c r="J136" s="41"/>
      <c r="K136" s="41"/>
      <c r="L136" s="45"/>
      <c r="M136" s="243"/>
      <c r="N136" s="244"/>
      <c r="O136" s="92"/>
      <c r="P136" s="92"/>
      <c r="Q136" s="92"/>
      <c r="R136" s="92"/>
      <c r="S136" s="92"/>
      <c r="T136" s="93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270</v>
      </c>
      <c r="AU136" s="18" t="s">
        <v>90</v>
      </c>
    </row>
    <row r="137" spans="1:65" s="2" customFormat="1" ht="16.5" customHeight="1">
      <c r="A137" s="39"/>
      <c r="B137" s="40"/>
      <c r="C137" s="227" t="s">
        <v>182</v>
      </c>
      <c r="D137" s="227" t="s">
        <v>149</v>
      </c>
      <c r="E137" s="228" t="s">
        <v>561</v>
      </c>
      <c r="F137" s="229" t="s">
        <v>562</v>
      </c>
      <c r="G137" s="230" t="s">
        <v>406</v>
      </c>
      <c r="H137" s="231">
        <v>1</v>
      </c>
      <c r="I137" s="232"/>
      <c r="J137" s="233">
        <f>ROUND(I137*H137,2)</f>
        <v>0</v>
      </c>
      <c r="K137" s="229" t="s">
        <v>1</v>
      </c>
      <c r="L137" s="45"/>
      <c r="M137" s="234" t="s">
        <v>1</v>
      </c>
      <c r="N137" s="235" t="s">
        <v>46</v>
      </c>
      <c r="O137" s="92"/>
      <c r="P137" s="236">
        <f>O137*H137</f>
        <v>0</v>
      </c>
      <c r="Q137" s="236">
        <v>4E-05</v>
      </c>
      <c r="R137" s="236">
        <f>Q137*H137</f>
        <v>4E-05</v>
      </c>
      <c r="S137" s="236">
        <v>0</v>
      </c>
      <c r="T137" s="23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8" t="s">
        <v>154</v>
      </c>
      <c r="AT137" s="238" t="s">
        <v>149</v>
      </c>
      <c r="AU137" s="238" t="s">
        <v>90</v>
      </c>
      <c r="AY137" s="18" t="s">
        <v>147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8" t="s">
        <v>88</v>
      </c>
      <c r="BK137" s="239">
        <f>ROUND(I137*H137,2)</f>
        <v>0</v>
      </c>
      <c r="BL137" s="18" t="s">
        <v>154</v>
      </c>
      <c r="BM137" s="238" t="s">
        <v>563</v>
      </c>
    </row>
    <row r="138" spans="1:47" s="2" customFormat="1" ht="12">
      <c r="A138" s="39"/>
      <c r="B138" s="40"/>
      <c r="C138" s="41"/>
      <c r="D138" s="240" t="s">
        <v>156</v>
      </c>
      <c r="E138" s="41"/>
      <c r="F138" s="241" t="s">
        <v>562</v>
      </c>
      <c r="G138" s="41"/>
      <c r="H138" s="41"/>
      <c r="I138" s="242"/>
      <c r="J138" s="41"/>
      <c r="K138" s="41"/>
      <c r="L138" s="45"/>
      <c r="M138" s="243"/>
      <c r="N138" s="244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156</v>
      </c>
      <c r="AU138" s="18" t="s">
        <v>90</v>
      </c>
    </row>
    <row r="139" spans="1:47" s="2" customFormat="1" ht="12">
      <c r="A139" s="39"/>
      <c r="B139" s="40"/>
      <c r="C139" s="41"/>
      <c r="D139" s="240" t="s">
        <v>270</v>
      </c>
      <c r="E139" s="41"/>
      <c r="F139" s="300" t="s">
        <v>560</v>
      </c>
      <c r="G139" s="41"/>
      <c r="H139" s="41"/>
      <c r="I139" s="242"/>
      <c r="J139" s="41"/>
      <c r="K139" s="41"/>
      <c r="L139" s="45"/>
      <c r="M139" s="243"/>
      <c r="N139" s="244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270</v>
      </c>
      <c r="AU139" s="18" t="s">
        <v>90</v>
      </c>
    </row>
    <row r="140" spans="1:65" s="2" customFormat="1" ht="16.5" customHeight="1">
      <c r="A140" s="39"/>
      <c r="B140" s="40"/>
      <c r="C140" s="227" t="s">
        <v>188</v>
      </c>
      <c r="D140" s="227" t="s">
        <v>149</v>
      </c>
      <c r="E140" s="228" t="s">
        <v>564</v>
      </c>
      <c r="F140" s="229" t="s">
        <v>565</v>
      </c>
      <c r="G140" s="230" t="s">
        <v>268</v>
      </c>
      <c r="H140" s="231">
        <v>4</v>
      </c>
      <c r="I140" s="232"/>
      <c r="J140" s="233">
        <f>ROUND(I140*H140,2)</f>
        <v>0</v>
      </c>
      <c r="K140" s="229" t="s">
        <v>1</v>
      </c>
      <c r="L140" s="45"/>
      <c r="M140" s="234" t="s">
        <v>1</v>
      </c>
      <c r="N140" s="235" t="s">
        <v>46</v>
      </c>
      <c r="O140" s="92"/>
      <c r="P140" s="236">
        <f>O140*H140</f>
        <v>0</v>
      </c>
      <c r="Q140" s="236">
        <v>4E-05</v>
      </c>
      <c r="R140" s="236">
        <f>Q140*H140</f>
        <v>0.00016</v>
      </c>
      <c r="S140" s="236">
        <v>0</v>
      </c>
      <c r="T140" s="23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8" t="s">
        <v>154</v>
      </c>
      <c r="AT140" s="238" t="s">
        <v>149</v>
      </c>
      <c r="AU140" s="238" t="s">
        <v>90</v>
      </c>
      <c r="AY140" s="18" t="s">
        <v>147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8" t="s">
        <v>88</v>
      </c>
      <c r="BK140" s="239">
        <f>ROUND(I140*H140,2)</f>
        <v>0</v>
      </c>
      <c r="BL140" s="18" t="s">
        <v>154</v>
      </c>
      <c r="BM140" s="238" t="s">
        <v>566</v>
      </c>
    </row>
    <row r="141" spans="1:47" s="2" customFormat="1" ht="12">
      <c r="A141" s="39"/>
      <c r="B141" s="40"/>
      <c r="C141" s="41"/>
      <c r="D141" s="240" t="s">
        <v>156</v>
      </c>
      <c r="E141" s="41"/>
      <c r="F141" s="241" t="s">
        <v>565</v>
      </c>
      <c r="G141" s="41"/>
      <c r="H141" s="41"/>
      <c r="I141" s="242"/>
      <c r="J141" s="41"/>
      <c r="K141" s="41"/>
      <c r="L141" s="45"/>
      <c r="M141" s="243"/>
      <c r="N141" s="244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156</v>
      </c>
      <c r="AU141" s="18" t="s">
        <v>90</v>
      </c>
    </row>
    <row r="142" spans="1:47" s="2" customFormat="1" ht="12">
      <c r="A142" s="39"/>
      <c r="B142" s="40"/>
      <c r="C142" s="41"/>
      <c r="D142" s="240" t="s">
        <v>270</v>
      </c>
      <c r="E142" s="41"/>
      <c r="F142" s="300" t="s">
        <v>560</v>
      </c>
      <c r="G142" s="41"/>
      <c r="H142" s="41"/>
      <c r="I142" s="242"/>
      <c r="J142" s="41"/>
      <c r="K142" s="41"/>
      <c r="L142" s="45"/>
      <c r="M142" s="243"/>
      <c r="N142" s="244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270</v>
      </c>
      <c r="AU142" s="18" t="s">
        <v>90</v>
      </c>
    </row>
    <row r="143" spans="1:65" s="2" customFormat="1" ht="16.5" customHeight="1">
      <c r="A143" s="39"/>
      <c r="B143" s="40"/>
      <c r="C143" s="227" t="s">
        <v>194</v>
      </c>
      <c r="D143" s="227" t="s">
        <v>149</v>
      </c>
      <c r="E143" s="228" t="s">
        <v>567</v>
      </c>
      <c r="F143" s="229" t="s">
        <v>568</v>
      </c>
      <c r="G143" s="230" t="s">
        <v>268</v>
      </c>
      <c r="H143" s="231">
        <v>1</v>
      </c>
      <c r="I143" s="232"/>
      <c r="J143" s="233">
        <f>ROUND(I143*H143,2)</f>
        <v>0</v>
      </c>
      <c r="K143" s="229" t="s">
        <v>1</v>
      </c>
      <c r="L143" s="45"/>
      <c r="M143" s="234" t="s">
        <v>1</v>
      </c>
      <c r="N143" s="235" t="s">
        <v>46</v>
      </c>
      <c r="O143" s="92"/>
      <c r="P143" s="236">
        <f>O143*H143</f>
        <v>0</v>
      </c>
      <c r="Q143" s="236">
        <v>4E-05</v>
      </c>
      <c r="R143" s="236">
        <f>Q143*H143</f>
        <v>4E-05</v>
      </c>
      <c r="S143" s="236">
        <v>0</v>
      </c>
      <c r="T143" s="23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8" t="s">
        <v>154</v>
      </c>
      <c r="AT143" s="238" t="s">
        <v>149</v>
      </c>
      <c r="AU143" s="238" t="s">
        <v>90</v>
      </c>
      <c r="AY143" s="18" t="s">
        <v>147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8" t="s">
        <v>88</v>
      </c>
      <c r="BK143" s="239">
        <f>ROUND(I143*H143,2)</f>
        <v>0</v>
      </c>
      <c r="BL143" s="18" t="s">
        <v>154</v>
      </c>
      <c r="BM143" s="238" t="s">
        <v>569</v>
      </c>
    </row>
    <row r="144" spans="1:47" s="2" customFormat="1" ht="12">
      <c r="A144" s="39"/>
      <c r="B144" s="40"/>
      <c r="C144" s="41"/>
      <c r="D144" s="240" t="s">
        <v>156</v>
      </c>
      <c r="E144" s="41"/>
      <c r="F144" s="241" t="s">
        <v>568</v>
      </c>
      <c r="G144" s="41"/>
      <c r="H144" s="41"/>
      <c r="I144" s="242"/>
      <c r="J144" s="41"/>
      <c r="K144" s="41"/>
      <c r="L144" s="45"/>
      <c r="M144" s="301"/>
      <c r="N144" s="302"/>
      <c r="O144" s="303"/>
      <c r="P144" s="303"/>
      <c r="Q144" s="303"/>
      <c r="R144" s="303"/>
      <c r="S144" s="303"/>
      <c r="T144" s="304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156</v>
      </c>
      <c r="AU144" s="18" t="s">
        <v>90</v>
      </c>
    </row>
    <row r="145" spans="1:31" s="2" customFormat="1" ht="6.95" customHeight="1">
      <c r="A145" s="39"/>
      <c r="B145" s="67"/>
      <c r="C145" s="68"/>
      <c r="D145" s="68"/>
      <c r="E145" s="68"/>
      <c r="F145" s="68"/>
      <c r="G145" s="68"/>
      <c r="H145" s="68"/>
      <c r="I145" s="68"/>
      <c r="J145" s="68"/>
      <c r="K145" s="68"/>
      <c r="L145" s="45"/>
      <c r="M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</row>
  </sheetData>
  <sheetProtection password="CC35" sheet="1" objects="1" scenarios="1" formatColumns="0" formatRows="0" autoFilter="0"/>
  <autoFilter ref="C121:K14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107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90</v>
      </c>
    </row>
    <row r="4" spans="2:46" s="1" customFormat="1" ht="24.95" customHeight="1">
      <c r="B4" s="21"/>
      <c r="D4" s="149" t="s">
        <v>111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VD Les Království, doplnění zařízení TBD</v>
      </c>
      <c r="F7" s="151"/>
      <c r="G7" s="151"/>
      <c r="H7" s="151"/>
      <c r="L7" s="21"/>
    </row>
    <row r="8" spans="1:31" s="2" customFormat="1" ht="12" customHeight="1">
      <c r="A8" s="39"/>
      <c r="B8" s="45"/>
      <c r="C8" s="39"/>
      <c r="D8" s="151" t="s">
        <v>112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53" t="s">
        <v>570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1" t="s">
        <v>18</v>
      </c>
      <c r="E11" s="39"/>
      <c r="F11" s="142" t="s">
        <v>19</v>
      </c>
      <c r="G11" s="39"/>
      <c r="H11" s="39"/>
      <c r="I11" s="151" t="s">
        <v>20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1" t="s">
        <v>21</v>
      </c>
      <c r="E12" s="39"/>
      <c r="F12" s="142" t="s">
        <v>22</v>
      </c>
      <c r="G12" s="39"/>
      <c r="H12" s="39"/>
      <c r="I12" s="151" t="s">
        <v>23</v>
      </c>
      <c r="J12" s="154" t="str">
        <f>'Rekapitulace stavby'!AN8</f>
        <v>19. 5. 2023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25</v>
      </c>
      <c r="E14" s="39"/>
      <c r="F14" s="39"/>
      <c r="G14" s="39"/>
      <c r="H14" s="39"/>
      <c r="I14" s="151" t="s">
        <v>26</v>
      </c>
      <c r="J14" s="142" t="s">
        <v>27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">
        <v>28</v>
      </c>
      <c r="F15" s="39"/>
      <c r="G15" s="39"/>
      <c r="H15" s="39"/>
      <c r="I15" s="151" t="s">
        <v>29</v>
      </c>
      <c r="J15" s="142" t="s">
        <v>30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1" t="s">
        <v>31</v>
      </c>
      <c r="E17" s="39"/>
      <c r="F17" s="39"/>
      <c r="G17" s="39"/>
      <c r="H17" s="39"/>
      <c r="I17" s="151" t="s">
        <v>26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29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1" t="s">
        <v>33</v>
      </c>
      <c r="E20" s="39"/>
      <c r="F20" s="39"/>
      <c r="G20" s="39"/>
      <c r="H20" s="39"/>
      <c r="I20" s="151" t="s">
        <v>26</v>
      </c>
      <c r="J20" s="142" t="s">
        <v>34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">
        <v>35</v>
      </c>
      <c r="F21" s="39"/>
      <c r="G21" s="39"/>
      <c r="H21" s="39"/>
      <c r="I21" s="151" t="s">
        <v>29</v>
      </c>
      <c r="J21" s="142" t="s">
        <v>36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1" t="s">
        <v>38</v>
      </c>
      <c r="E23" s="39"/>
      <c r="F23" s="39"/>
      <c r="G23" s="39"/>
      <c r="H23" s="39"/>
      <c r="I23" s="151" t="s">
        <v>26</v>
      </c>
      <c r="J23" s="142" t="s">
        <v>34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">
        <v>35</v>
      </c>
      <c r="F24" s="39"/>
      <c r="G24" s="39"/>
      <c r="H24" s="39"/>
      <c r="I24" s="151" t="s">
        <v>29</v>
      </c>
      <c r="J24" s="142" t="s">
        <v>36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1" t="s">
        <v>39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60" t="s">
        <v>41</v>
      </c>
      <c r="E30" s="39"/>
      <c r="F30" s="39"/>
      <c r="G30" s="39"/>
      <c r="H30" s="39"/>
      <c r="I30" s="39"/>
      <c r="J30" s="161">
        <f>ROUND(J131,2)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2" t="s">
        <v>43</v>
      </c>
      <c r="G32" s="39"/>
      <c r="H32" s="39"/>
      <c r="I32" s="162" t="s">
        <v>42</v>
      </c>
      <c r="J32" s="162" t="s">
        <v>44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3" t="s">
        <v>45</v>
      </c>
      <c r="E33" s="151" t="s">
        <v>46</v>
      </c>
      <c r="F33" s="164">
        <f>ROUND((SUM(BE131:BE500)),2)</f>
        <v>0</v>
      </c>
      <c r="G33" s="39"/>
      <c r="H33" s="39"/>
      <c r="I33" s="165">
        <v>0.21</v>
      </c>
      <c r="J33" s="164">
        <f>ROUND(((SUM(BE131:BE500))*I33),2)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51" t="s">
        <v>47</v>
      </c>
      <c r="F34" s="164">
        <f>ROUND((SUM(BF131:BF500)),2)</f>
        <v>0</v>
      </c>
      <c r="G34" s="39"/>
      <c r="H34" s="39"/>
      <c r="I34" s="165">
        <v>0.15</v>
      </c>
      <c r="J34" s="164">
        <f>ROUND(((SUM(BF131:BF500))*I34),2)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1" t="s">
        <v>48</v>
      </c>
      <c r="F35" s="164">
        <f>ROUND((SUM(BG131:BG500)),2)</f>
        <v>0</v>
      </c>
      <c r="G35" s="39"/>
      <c r="H35" s="39"/>
      <c r="I35" s="165">
        <v>0.21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49</v>
      </c>
      <c r="F36" s="164">
        <f>ROUND((SUM(BH131:BH500)),2)</f>
        <v>0</v>
      </c>
      <c r="G36" s="39"/>
      <c r="H36" s="39"/>
      <c r="I36" s="165">
        <v>0.15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50</v>
      </c>
      <c r="F37" s="164">
        <f>ROUND((SUM(BI131:BI500)),2)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6"/>
      <c r="D39" s="167" t="s">
        <v>51</v>
      </c>
      <c r="E39" s="168"/>
      <c r="F39" s="168"/>
      <c r="G39" s="169" t="s">
        <v>52</v>
      </c>
      <c r="H39" s="170" t="s">
        <v>53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54</v>
      </c>
      <c r="E50" s="174"/>
      <c r="F50" s="174"/>
      <c r="G50" s="173" t="s">
        <v>55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56</v>
      </c>
      <c r="E61" s="176"/>
      <c r="F61" s="177" t="s">
        <v>57</v>
      </c>
      <c r="G61" s="175" t="s">
        <v>56</v>
      </c>
      <c r="H61" s="176"/>
      <c r="I61" s="176"/>
      <c r="J61" s="178" t="s">
        <v>57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58</v>
      </c>
      <c r="E65" s="179"/>
      <c r="F65" s="179"/>
      <c r="G65" s="173" t="s">
        <v>59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56</v>
      </c>
      <c r="E76" s="176"/>
      <c r="F76" s="177" t="s">
        <v>57</v>
      </c>
      <c r="G76" s="175" t="s">
        <v>56</v>
      </c>
      <c r="H76" s="176"/>
      <c r="I76" s="176"/>
      <c r="J76" s="178" t="s">
        <v>57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VD Les Království, doplnění zařízení TBD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112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SO02 - Doplňující stavební úpravy a vybavení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21</v>
      </c>
      <c r="D89" s="41"/>
      <c r="E89" s="41"/>
      <c r="F89" s="28" t="str">
        <f>F12</f>
        <v>VD Les Království</v>
      </c>
      <c r="G89" s="41"/>
      <c r="H89" s="41"/>
      <c r="I89" s="33" t="s">
        <v>23</v>
      </c>
      <c r="J89" s="80" t="str">
        <f>IF(J12="","",J12)</f>
        <v>19. 5. 2023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25</v>
      </c>
      <c r="D91" s="41"/>
      <c r="E91" s="41"/>
      <c r="F91" s="28" t="str">
        <f>E15</f>
        <v>Povodí Labe, státní podnik</v>
      </c>
      <c r="G91" s="41"/>
      <c r="H91" s="41"/>
      <c r="I91" s="33" t="s">
        <v>33</v>
      </c>
      <c r="J91" s="37" t="str">
        <f>E21</f>
        <v>VODNÍ DÍLA - TBD a.s.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>
      <c r="A92" s="39"/>
      <c r="B92" s="40"/>
      <c r="C92" s="33" t="s">
        <v>31</v>
      </c>
      <c r="D92" s="41"/>
      <c r="E92" s="41"/>
      <c r="F92" s="28" t="str">
        <f>IF(E18="","",E18)</f>
        <v>Vyplň údaj</v>
      </c>
      <c r="G92" s="41"/>
      <c r="H92" s="41"/>
      <c r="I92" s="33" t="s">
        <v>38</v>
      </c>
      <c r="J92" s="37" t="str">
        <f>E24</f>
        <v>VODNÍ DÍLA - TBD a.s.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5" t="s">
        <v>117</v>
      </c>
      <c r="D94" s="186"/>
      <c r="E94" s="186"/>
      <c r="F94" s="186"/>
      <c r="G94" s="186"/>
      <c r="H94" s="186"/>
      <c r="I94" s="186"/>
      <c r="J94" s="187" t="s">
        <v>118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8" t="s">
        <v>119</v>
      </c>
      <c r="D96" s="41"/>
      <c r="E96" s="41"/>
      <c r="F96" s="41"/>
      <c r="G96" s="41"/>
      <c r="H96" s="41"/>
      <c r="I96" s="41"/>
      <c r="J96" s="111">
        <f>J131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120</v>
      </c>
    </row>
    <row r="97" spans="1:31" s="9" customFormat="1" ht="24.95" customHeight="1">
      <c r="A97" s="9"/>
      <c r="B97" s="189"/>
      <c r="C97" s="190"/>
      <c r="D97" s="191" t="s">
        <v>121</v>
      </c>
      <c r="E97" s="192"/>
      <c r="F97" s="192"/>
      <c r="G97" s="192"/>
      <c r="H97" s="192"/>
      <c r="I97" s="192"/>
      <c r="J97" s="193">
        <f>J132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5"/>
      <c r="C98" s="134"/>
      <c r="D98" s="196" t="s">
        <v>122</v>
      </c>
      <c r="E98" s="197"/>
      <c r="F98" s="197"/>
      <c r="G98" s="197"/>
      <c r="H98" s="197"/>
      <c r="I98" s="197"/>
      <c r="J98" s="198">
        <f>J133</f>
        <v>0</v>
      </c>
      <c r="K98" s="134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5"/>
      <c r="C99" s="134"/>
      <c r="D99" s="196" t="s">
        <v>123</v>
      </c>
      <c r="E99" s="197"/>
      <c r="F99" s="197"/>
      <c r="G99" s="197"/>
      <c r="H99" s="197"/>
      <c r="I99" s="197"/>
      <c r="J99" s="198">
        <f>J195</f>
        <v>0</v>
      </c>
      <c r="K99" s="134"/>
      <c r="L99" s="19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5"/>
      <c r="C100" s="134"/>
      <c r="D100" s="196" t="s">
        <v>571</v>
      </c>
      <c r="E100" s="197"/>
      <c r="F100" s="197"/>
      <c r="G100" s="197"/>
      <c r="H100" s="197"/>
      <c r="I100" s="197"/>
      <c r="J100" s="198">
        <f>J224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572</v>
      </c>
      <c r="E101" s="197"/>
      <c r="F101" s="197"/>
      <c r="G101" s="197"/>
      <c r="H101" s="197"/>
      <c r="I101" s="197"/>
      <c r="J101" s="198">
        <f>J237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573</v>
      </c>
      <c r="E102" s="197"/>
      <c r="F102" s="197"/>
      <c r="G102" s="197"/>
      <c r="H102" s="197"/>
      <c r="I102" s="197"/>
      <c r="J102" s="198">
        <f>J251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4"/>
      <c r="D103" s="196" t="s">
        <v>124</v>
      </c>
      <c r="E103" s="197"/>
      <c r="F103" s="197"/>
      <c r="G103" s="197"/>
      <c r="H103" s="197"/>
      <c r="I103" s="197"/>
      <c r="J103" s="198">
        <f>J258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4"/>
      <c r="D104" s="196" t="s">
        <v>125</v>
      </c>
      <c r="E104" s="197"/>
      <c r="F104" s="197"/>
      <c r="G104" s="197"/>
      <c r="H104" s="197"/>
      <c r="I104" s="197"/>
      <c r="J104" s="198">
        <f>J293</f>
        <v>0</v>
      </c>
      <c r="K104" s="134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5"/>
      <c r="C105" s="134"/>
      <c r="D105" s="196" t="s">
        <v>126</v>
      </c>
      <c r="E105" s="197"/>
      <c r="F105" s="197"/>
      <c r="G105" s="197"/>
      <c r="H105" s="197"/>
      <c r="I105" s="197"/>
      <c r="J105" s="198">
        <f>J335</f>
        <v>0</v>
      </c>
      <c r="K105" s="134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5"/>
      <c r="C106" s="134"/>
      <c r="D106" s="196" t="s">
        <v>127</v>
      </c>
      <c r="E106" s="197"/>
      <c r="F106" s="197"/>
      <c r="G106" s="197"/>
      <c r="H106" s="197"/>
      <c r="I106" s="197"/>
      <c r="J106" s="198">
        <f>J352</f>
        <v>0</v>
      </c>
      <c r="K106" s="134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89"/>
      <c r="C107" s="190"/>
      <c r="D107" s="191" t="s">
        <v>574</v>
      </c>
      <c r="E107" s="192"/>
      <c r="F107" s="192"/>
      <c r="G107" s="192"/>
      <c r="H107" s="192"/>
      <c r="I107" s="192"/>
      <c r="J107" s="193">
        <f>J356</f>
        <v>0</v>
      </c>
      <c r="K107" s="190"/>
      <c r="L107" s="194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95"/>
      <c r="C108" s="134"/>
      <c r="D108" s="196" t="s">
        <v>575</v>
      </c>
      <c r="E108" s="197"/>
      <c r="F108" s="197"/>
      <c r="G108" s="197"/>
      <c r="H108" s="197"/>
      <c r="I108" s="197"/>
      <c r="J108" s="198">
        <f>J357</f>
        <v>0</v>
      </c>
      <c r="K108" s="134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5"/>
      <c r="C109" s="134"/>
      <c r="D109" s="196" t="s">
        <v>576</v>
      </c>
      <c r="E109" s="197"/>
      <c r="F109" s="197"/>
      <c r="G109" s="197"/>
      <c r="H109" s="197"/>
      <c r="I109" s="197"/>
      <c r="J109" s="198">
        <f>J435</f>
        <v>0</v>
      </c>
      <c r="K109" s="134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9" customFormat="1" ht="24.95" customHeight="1">
      <c r="A110" s="9"/>
      <c r="B110" s="189"/>
      <c r="C110" s="190"/>
      <c r="D110" s="191" t="s">
        <v>577</v>
      </c>
      <c r="E110" s="192"/>
      <c r="F110" s="192"/>
      <c r="G110" s="192"/>
      <c r="H110" s="192"/>
      <c r="I110" s="192"/>
      <c r="J110" s="193">
        <f>J474</f>
        <v>0</v>
      </c>
      <c r="K110" s="190"/>
      <c r="L110" s="194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10" customFormat="1" ht="19.9" customHeight="1">
      <c r="A111" s="10"/>
      <c r="B111" s="195"/>
      <c r="C111" s="134"/>
      <c r="D111" s="196" t="s">
        <v>578</v>
      </c>
      <c r="E111" s="197"/>
      <c r="F111" s="197"/>
      <c r="G111" s="197"/>
      <c r="H111" s="197"/>
      <c r="I111" s="197"/>
      <c r="J111" s="198">
        <f>J475</f>
        <v>0</v>
      </c>
      <c r="K111" s="134"/>
      <c r="L111" s="19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2" customFormat="1" ht="21.8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67"/>
      <c r="C113" s="68"/>
      <c r="D113" s="68"/>
      <c r="E113" s="68"/>
      <c r="F113" s="68"/>
      <c r="G113" s="68"/>
      <c r="H113" s="68"/>
      <c r="I113" s="68"/>
      <c r="J113" s="68"/>
      <c r="K113" s="68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7" spans="1:31" s="2" customFormat="1" ht="6.95" customHeight="1">
      <c r="A117" s="39"/>
      <c r="B117" s="69"/>
      <c r="C117" s="70"/>
      <c r="D117" s="70"/>
      <c r="E117" s="70"/>
      <c r="F117" s="70"/>
      <c r="G117" s="70"/>
      <c r="H117" s="70"/>
      <c r="I117" s="70"/>
      <c r="J117" s="70"/>
      <c r="K117" s="70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4.95" customHeight="1">
      <c r="A118" s="39"/>
      <c r="B118" s="40"/>
      <c r="C118" s="24" t="s">
        <v>132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16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6.5" customHeight="1">
      <c r="A121" s="39"/>
      <c r="B121" s="40"/>
      <c r="C121" s="41"/>
      <c r="D121" s="41"/>
      <c r="E121" s="184" t="str">
        <f>E7</f>
        <v>VD Les Království, doplnění zařízení TBD</v>
      </c>
      <c r="F121" s="33"/>
      <c r="G121" s="33"/>
      <c r="H121" s="33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112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6.5" customHeight="1">
      <c r="A123" s="39"/>
      <c r="B123" s="40"/>
      <c r="C123" s="41"/>
      <c r="D123" s="41"/>
      <c r="E123" s="77" t="str">
        <f>E9</f>
        <v>SO02 - Doplňující stavební úpravy a vybavení</v>
      </c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2" customHeight="1">
      <c r="A125" s="39"/>
      <c r="B125" s="40"/>
      <c r="C125" s="33" t="s">
        <v>21</v>
      </c>
      <c r="D125" s="41"/>
      <c r="E125" s="41"/>
      <c r="F125" s="28" t="str">
        <f>F12</f>
        <v>VD Les Království</v>
      </c>
      <c r="G125" s="41"/>
      <c r="H125" s="41"/>
      <c r="I125" s="33" t="s">
        <v>23</v>
      </c>
      <c r="J125" s="80" t="str">
        <f>IF(J12="","",J12)</f>
        <v>19. 5. 2023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25.65" customHeight="1">
      <c r="A127" s="39"/>
      <c r="B127" s="40"/>
      <c r="C127" s="33" t="s">
        <v>25</v>
      </c>
      <c r="D127" s="41"/>
      <c r="E127" s="41"/>
      <c r="F127" s="28" t="str">
        <f>E15</f>
        <v>Povodí Labe, státní podnik</v>
      </c>
      <c r="G127" s="41"/>
      <c r="H127" s="41"/>
      <c r="I127" s="33" t="s">
        <v>33</v>
      </c>
      <c r="J127" s="37" t="str">
        <f>E21</f>
        <v>VODNÍ DÍLA - TBD a.s.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25.65" customHeight="1">
      <c r="A128" s="39"/>
      <c r="B128" s="40"/>
      <c r="C128" s="33" t="s">
        <v>31</v>
      </c>
      <c r="D128" s="41"/>
      <c r="E128" s="41"/>
      <c r="F128" s="28" t="str">
        <f>IF(E18="","",E18)</f>
        <v>Vyplň údaj</v>
      </c>
      <c r="G128" s="41"/>
      <c r="H128" s="41"/>
      <c r="I128" s="33" t="s">
        <v>38</v>
      </c>
      <c r="J128" s="37" t="str">
        <f>E24</f>
        <v>VODNÍ DÍLA - TBD a.s.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0.3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11" customFormat="1" ht="29.25" customHeight="1">
      <c r="A130" s="200"/>
      <c r="B130" s="201"/>
      <c r="C130" s="202" t="s">
        <v>133</v>
      </c>
      <c r="D130" s="203" t="s">
        <v>66</v>
      </c>
      <c r="E130" s="203" t="s">
        <v>62</v>
      </c>
      <c r="F130" s="203" t="s">
        <v>63</v>
      </c>
      <c r="G130" s="203" t="s">
        <v>134</v>
      </c>
      <c r="H130" s="203" t="s">
        <v>135</v>
      </c>
      <c r="I130" s="203" t="s">
        <v>136</v>
      </c>
      <c r="J130" s="203" t="s">
        <v>118</v>
      </c>
      <c r="K130" s="204" t="s">
        <v>137</v>
      </c>
      <c r="L130" s="205"/>
      <c r="M130" s="101" t="s">
        <v>1</v>
      </c>
      <c r="N130" s="102" t="s">
        <v>45</v>
      </c>
      <c r="O130" s="102" t="s">
        <v>138</v>
      </c>
      <c r="P130" s="102" t="s">
        <v>139</v>
      </c>
      <c r="Q130" s="102" t="s">
        <v>140</v>
      </c>
      <c r="R130" s="102" t="s">
        <v>141</v>
      </c>
      <c r="S130" s="102" t="s">
        <v>142</v>
      </c>
      <c r="T130" s="103" t="s">
        <v>143</v>
      </c>
      <c r="U130" s="200"/>
      <c r="V130" s="200"/>
      <c r="W130" s="200"/>
      <c r="X130" s="200"/>
      <c r="Y130" s="200"/>
      <c r="Z130" s="200"/>
      <c r="AA130" s="200"/>
      <c r="AB130" s="200"/>
      <c r="AC130" s="200"/>
      <c r="AD130" s="200"/>
      <c r="AE130" s="200"/>
    </row>
    <row r="131" spans="1:63" s="2" customFormat="1" ht="22.8" customHeight="1">
      <c r="A131" s="39"/>
      <c r="B131" s="40"/>
      <c r="C131" s="108" t="s">
        <v>144</v>
      </c>
      <c r="D131" s="41"/>
      <c r="E131" s="41"/>
      <c r="F131" s="41"/>
      <c r="G131" s="41"/>
      <c r="H131" s="41"/>
      <c r="I131" s="41"/>
      <c r="J131" s="206">
        <f>BK131</f>
        <v>0</v>
      </c>
      <c r="K131" s="41"/>
      <c r="L131" s="45"/>
      <c r="M131" s="104"/>
      <c r="N131" s="207"/>
      <c r="O131" s="105"/>
      <c r="P131" s="208">
        <f>P132+P356+P474</f>
        <v>0</v>
      </c>
      <c r="Q131" s="105"/>
      <c r="R131" s="208">
        <f>R132+R356+R474</f>
        <v>23.12952254</v>
      </c>
      <c r="S131" s="105"/>
      <c r="T131" s="209">
        <f>T132+T356+T474</f>
        <v>9.29124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80</v>
      </c>
      <c r="AU131" s="18" t="s">
        <v>120</v>
      </c>
      <c r="BK131" s="210">
        <f>BK132+BK356+BK474</f>
        <v>0</v>
      </c>
    </row>
    <row r="132" spans="1:63" s="12" customFormat="1" ht="25.9" customHeight="1">
      <c r="A132" s="12"/>
      <c r="B132" s="211"/>
      <c r="C132" s="212"/>
      <c r="D132" s="213" t="s">
        <v>80</v>
      </c>
      <c r="E132" s="214" t="s">
        <v>145</v>
      </c>
      <c r="F132" s="214" t="s">
        <v>146</v>
      </c>
      <c r="G132" s="212"/>
      <c r="H132" s="212"/>
      <c r="I132" s="215"/>
      <c r="J132" s="216">
        <f>BK132</f>
        <v>0</v>
      </c>
      <c r="K132" s="212"/>
      <c r="L132" s="217"/>
      <c r="M132" s="218"/>
      <c r="N132" s="219"/>
      <c r="O132" s="219"/>
      <c r="P132" s="220">
        <f>P133+P195+P224+P237+P251+P258+P293+P335+P352</f>
        <v>0</v>
      </c>
      <c r="Q132" s="219"/>
      <c r="R132" s="220">
        <f>R133+R195+R224+R237+R251+R258+R293+R335+R352</f>
        <v>20.06059852</v>
      </c>
      <c r="S132" s="219"/>
      <c r="T132" s="221">
        <f>T133+T195+T224+T237+T251+T258+T293+T335+T352</f>
        <v>9.19124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2" t="s">
        <v>88</v>
      </c>
      <c r="AT132" s="223" t="s">
        <v>80</v>
      </c>
      <c r="AU132" s="223" t="s">
        <v>81</v>
      </c>
      <c r="AY132" s="222" t="s">
        <v>147</v>
      </c>
      <c r="BK132" s="224">
        <f>BK133+BK195+BK224+BK237+BK251+BK258+BK293+BK335+BK352</f>
        <v>0</v>
      </c>
    </row>
    <row r="133" spans="1:63" s="12" customFormat="1" ht="22.8" customHeight="1">
      <c r="A133" s="12"/>
      <c r="B133" s="211"/>
      <c r="C133" s="212"/>
      <c r="D133" s="213" t="s">
        <v>80</v>
      </c>
      <c r="E133" s="225" t="s">
        <v>88</v>
      </c>
      <c r="F133" s="225" t="s">
        <v>148</v>
      </c>
      <c r="G133" s="212"/>
      <c r="H133" s="212"/>
      <c r="I133" s="215"/>
      <c r="J133" s="226">
        <f>BK133</f>
        <v>0</v>
      </c>
      <c r="K133" s="212"/>
      <c r="L133" s="217"/>
      <c r="M133" s="218"/>
      <c r="N133" s="219"/>
      <c r="O133" s="219"/>
      <c r="P133" s="220">
        <f>SUM(P134:P194)</f>
        <v>0</v>
      </c>
      <c r="Q133" s="219"/>
      <c r="R133" s="220">
        <f>SUM(R134:R194)</f>
        <v>0.10659500000000001</v>
      </c>
      <c r="S133" s="219"/>
      <c r="T133" s="221">
        <f>SUM(T134:T194)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2" t="s">
        <v>88</v>
      </c>
      <c r="AT133" s="223" t="s">
        <v>80</v>
      </c>
      <c r="AU133" s="223" t="s">
        <v>88</v>
      </c>
      <c r="AY133" s="222" t="s">
        <v>147</v>
      </c>
      <c r="BK133" s="224">
        <f>SUM(BK134:BK194)</f>
        <v>0</v>
      </c>
    </row>
    <row r="134" spans="1:65" s="2" customFormat="1" ht="16.5" customHeight="1">
      <c r="A134" s="39"/>
      <c r="B134" s="40"/>
      <c r="C134" s="227" t="s">
        <v>88</v>
      </c>
      <c r="D134" s="227" t="s">
        <v>149</v>
      </c>
      <c r="E134" s="228" t="s">
        <v>579</v>
      </c>
      <c r="F134" s="229" t="s">
        <v>580</v>
      </c>
      <c r="G134" s="230" t="s">
        <v>212</v>
      </c>
      <c r="H134" s="231">
        <v>6.05</v>
      </c>
      <c r="I134" s="232"/>
      <c r="J134" s="233">
        <f>ROUND(I134*H134,2)</f>
        <v>0</v>
      </c>
      <c r="K134" s="229" t="s">
        <v>153</v>
      </c>
      <c r="L134" s="45"/>
      <c r="M134" s="234" t="s">
        <v>1</v>
      </c>
      <c r="N134" s="235" t="s">
        <v>46</v>
      </c>
      <c r="O134" s="92"/>
      <c r="P134" s="236">
        <f>O134*H134</f>
        <v>0</v>
      </c>
      <c r="Q134" s="236">
        <v>0.0175</v>
      </c>
      <c r="R134" s="236">
        <f>Q134*H134</f>
        <v>0.10587500000000001</v>
      </c>
      <c r="S134" s="236">
        <v>0</v>
      </c>
      <c r="T134" s="23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8" t="s">
        <v>154</v>
      </c>
      <c r="AT134" s="238" t="s">
        <v>149</v>
      </c>
      <c r="AU134" s="238" t="s">
        <v>90</v>
      </c>
      <c r="AY134" s="18" t="s">
        <v>147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8" t="s">
        <v>88</v>
      </c>
      <c r="BK134" s="239">
        <f>ROUND(I134*H134,2)</f>
        <v>0</v>
      </c>
      <c r="BL134" s="18" t="s">
        <v>154</v>
      </c>
      <c r="BM134" s="238" t="s">
        <v>581</v>
      </c>
    </row>
    <row r="135" spans="1:47" s="2" customFormat="1" ht="12">
      <c r="A135" s="39"/>
      <c r="B135" s="40"/>
      <c r="C135" s="41"/>
      <c r="D135" s="240" t="s">
        <v>156</v>
      </c>
      <c r="E135" s="41"/>
      <c r="F135" s="241" t="s">
        <v>582</v>
      </c>
      <c r="G135" s="41"/>
      <c r="H135" s="41"/>
      <c r="I135" s="242"/>
      <c r="J135" s="41"/>
      <c r="K135" s="41"/>
      <c r="L135" s="45"/>
      <c r="M135" s="243"/>
      <c r="N135" s="244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156</v>
      </c>
      <c r="AU135" s="18" t="s">
        <v>90</v>
      </c>
    </row>
    <row r="136" spans="1:47" s="2" customFormat="1" ht="12">
      <c r="A136" s="39"/>
      <c r="B136" s="40"/>
      <c r="C136" s="41"/>
      <c r="D136" s="245" t="s">
        <v>158</v>
      </c>
      <c r="E136" s="41"/>
      <c r="F136" s="246" t="s">
        <v>583</v>
      </c>
      <c r="G136" s="41"/>
      <c r="H136" s="41"/>
      <c r="I136" s="242"/>
      <c r="J136" s="41"/>
      <c r="K136" s="41"/>
      <c r="L136" s="45"/>
      <c r="M136" s="243"/>
      <c r="N136" s="244"/>
      <c r="O136" s="92"/>
      <c r="P136" s="92"/>
      <c r="Q136" s="92"/>
      <c r="R136" s="92"/>
      <c r="S136" s="92"/>
      <c r="T136" s="93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158</v>
      </c>
      <c r="AU136" s="18" t="s">
        <v>90</v>
      </c>
    </row>
    <row r="137" spans="1:51" s="13" customFormat="1" ht="12">
      <c r="A137" s="13"/>
      <c r="B137" s="247"/>
      <c r="C137" s="248"/>
      <c r="D137" s="240" t="s">
        <v>160</v>
      </c>
      <c r="E137" s="249" t="s">
        <v>1</v>
      </c>
      <c r="F137" s="250" t="s">
        <v>584</v>
      </c>
      <c r="G137" s="248"/>
      <c r="H137" s="249" t="s">
        <v>1</v>
      </c>
      <c r="I137" s="251"/>
      <c r="J137" s="248"/>
      <c r="K137" s="248"/>
      <c r="L137" s="252"/>
      <c r="M137" s="253"/>
      <c r="N137" s="254"/>
      <c r="O137" s="254"/>
      <c r="P137" s="254"/>
      <c r="Q137" s="254"/>
      <c r="R137" s="254"/>
      <c r="S137" s="254"/>
      <c r="T137" s="25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6" t="s">
        <v>160</v>
      </c>
      <c r="AU137" s="256" t="s">
        <v>90</v>
      </c>
      <c r="AV137" s="13" t="s">
        <v>88</v>
      </c>
      <c r="AW137" s="13" t="s">
        <v>37</v>
      </c>
      <c r="AX137" s="13" t="s">
        <v>81</v>
      </c>
      <c r="AY137" s="256" t="s">
        <v>147</v>
      </c>
    </row>
    <row r="138" spans="1:51" s="13" customFormat="1" ht="12">
      <c r="A138" s="13"/>
      <c r="B138" s="247"/>
      <c r="C138" s="248"/>
      <c r="D138" s="240" t="s">
        <v>160</v>
      </c>
      <c r="E138" s="249" t="s">
        <v>1</v>
      </c>
      <c r="F138" s="250" t="s">
        <v>585</v>
      </c>
      <c r="G138" s="248"/>
      <c r="H138" s="249" t="s">
        <v>1</v>
      </c>
      <c r="I138" s="251"/>
      <c r="J138" s="248"/>
      <c r="K138" s="248"/>
      <c r="L138" s="252"/>
      <c r="M138" s="253"/>
      <c r="N138" s="254"/>
      <c r="O138" s="254"/>
      <c r="P138" s="254"/>
      <c r="Q138" s="254"/>
      <c r="R138" s="254"/>
      <c r="S138" s="254"/>
      <c r="T138" s="25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6" t="s">
        <v>160</v>
      </c>
      <c r="AU138" s="256" t="s">
        <v>90</v>
      </c>
      <c r="AV138" s="13" t="s">
        <v>88</v>
      </c>
      <c r="AW138" s="13" t="s">
        <v>37</v>
      </c>
      <c r="AX138" s="13" t="s">
        <v>81</v>
      </c>
      <c r="AY138" s="256" t="s">
        <v>147</v>
      </c>
    </row>
    <row r="139" spans="1:51" s="14" customFormat="1" ht="12">
      <c r="A139" s="14"/>
      <c r="B139" s="257"/>
      <c r="C139" s="258"/>
      <c r="D139" s="240" t="s">
        <v>160</v>
      </c>
      <c r="E139" s="259" t="s">
        <v>1</v>
      </c>
      <c r="F139" s="260" t="s">
        <v>586</v>
      </c>
      <c r="G139" s="258"/>
      <c r="H139" s="261">
        <v>1.85</v>
      </c>
      <c r="I139" s="262"/>
      <c r="J139" s="258"/>
      <c r="K139" s="258"/>
      <c r="L139" s="263"/>
      <c r="M139" s="264"/>
      <c r="N139" s="265"/>
      <c r="O139" s="265"/>
      <c r="P139" s="265"/>
      <c r="Q139" s="265"/>
      <c r="R139" s="265"/>
      <c r="S139" s="265"/>
      <c r="T139" s="266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7" t="s">
        <v>160</v>
      </c>
      <c r="AU139" s="267" t="s">
        <v>90</v>
      </c>
      <c r="AV139" s="14" t="s">
        <v>90</v>
      </c>
      <c r="AW139" s="14" t="s">
        <v>37</v>
      </c>
      <c r="AX139" s="14" t="s">
        <v>81</v>
      </c>
      <c r="AY139" s="267" t="s">
        <v>147</v>
      </c>
    </row>
    <row r="140" spans="1:51" s="14" customFormat="1" ht="12">
      <c r="A140" s="14"/>
      <c r="B140" s="257"/>
      <c r="C140" s="258"/>
      <c r="D140" s="240" t="s">
        <v>160</v>
      </c>
      <c r="E140" s="259" t="s">
        <v>1</v>
      </c>
      <c r="F140" s="260" t="s">
        <v>587</v>
      </c>
      <c r="G140" s="258"/>
      <c r="H140" s="261">
        <v>2.2</v>
      </c>
      <c r="I140" s="262"/>
      <c r="J140" s="258"/>
      <c r="K140" s="258"/>
      <c r="L140" s="263"/>
      <c r="M140" s="264"/>
      <c r="N140" s="265"/>
      <c r="O140" s="265"/>
      <c r="P140" s="265"/>
      <c r="Q140" s="265"/>
      <c r="R140" s="265"/>
      <c r="S140" s="265"/>
      <c r="T140" s="266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7" t="s">
        <v>160</v>
      </c>
      <c r="AU140" s="267" t="s">
        <v>90</v>
      </c>
      <c r="AV140" s="14" t="s">
        <v>90</v>
      </c>
      <c r="AW140" s="14" t="s">
        <v>37</v>
      </c>
      <c r="AX140" s="14" t="s">
        <v>81</v>
      </c>
      <c r="AY140" s="267" t="s">
        <v>147</v>
      </c>
    </row>
    <row r="141" spans="1:51" s="14" customFormat="1" ht="12">
      <c r="A141" s="14"/>
      <c r="B141" s="257"/>
      <c r="C141" s="258"/>
      <c r="D141" s="240" t="s">
        <v>160</v>
      </c>
      <c r="E141" s="259" t="s">
        <v>1</v>
      </c>
      <c r="F141" s="260" t="s">
        <v>588</v>
      </c>
      <c r="G141" s="258"/>
      <c r="H141" s="261">
        <v>2</v>
      </c>
      <c r="I141" s="262"/>
      <c r="J141" s="258"/>
      <c r="K141" s="258"/>
      <c r="L141" s="263"/>
      <c r="M141" s="264"/>
      <c r="N141" s="265"/>
      <c r="O141" s="265"/>
      <c r="P141" s="265"/>
      <c r="Q141" s="265"/>
      <c r="R141" s="265"/>
      <c r="S141" s="265"/>
      <c r="T141" s="266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7" t="s">
        <v>160</v>
      </c>
      <c r="AU141" s="267" t="s">
        <v>90</v>
      </c>
      <c r="AV141" s="14" t="s">
        <v>90</v>
      </c>
      <c r="AW141" s="14" t="s">
        <v>37</v>
      </c>
      <c r="AX141" s="14" t="s">
        <v>81</v>
      </c>
      <c r="AY141" s="267" t="s">
        <v>147</v>
      </c>
    </row>
    <row r="142" spans="1:51" s="15" customFormat="1" ht="12">
      <c r="A142" s="15"/>
      <c r="B142" s="268"/>
      <c r="C142" s="269"/>
      <c r="D142" s="240" t="s">
        <v>160</v>
      </c>
      <c r="E142" s="270" t="s">
        <v>1</v>
      </c>
      <c r="F142" s="271" t="s">
        <v>164</v>
      </c>
      <c r="G142" s="269"/>
      <c r="H142" s="272">
        <v>6.05</v>
      </c>
      <c r="I142" s="273"/>
      <c r="J142" s="269"/>
      <c r="K142" s="269"/>
      <c r="L142" s="274"/>
      <c r="M142" s="275"/>
      <c r="N142" s="276"/>
      <c r="O142" s="276"/>
      <c r="P142" s="276"/>
      <c r="Q142" s="276"/>
      <c r="R142" s="276"/>
      <c r="S142" s="276"/>
      <c r="T142" s="277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78" t="s">
        <v>160</v>
      </c>
      <c r="AU142" s="278" t="s">
        <v>90</v>
      </c>
      <c r="AV142" s="15" t="s">
        <v>154</v>
      </c>
      <c r="AW142" s="15" t="s">
        <v>37</v>
      </c>
      <c r="AX142" s="15" t="s">
        <v>88</v>
      </c>
      <c r="AY142" s="278" t="s">
        <v>147</v>
      </c>
    </row>
    <row r="143" spans="1:65" s="2" customFormat="1" ht="16.5" customHeight="1">
      <c r="A143" s="39"/>
      <c r="B143" s="40"/>
      <c r="C143" s="227" t="s">
        <v>90</v>
      </c>
      <c r="D143" s="227" t="s">
        <v>149</v>
      </c>
      <c r="E143" s="228" t="s">
        <v>589</v>
      </c>
      <c r="F143" s="229" t="s">
        <v>590</v>
      </c>
      <c r="G143" s="230" t="s">
        <v>591</v>
      </c>
      <c r="H143" s="231">
        <v>24</v>
      </c>
      <c r="I143" s="232"/>
      <c r="J143" s="233">
        <f>ROUND(I143*H143,2)</f>
        <v>0</v>
      </c>
      <c r="K143" s="229" t="s">
        <v>153</v>
      </c>
      <c r="L143" s="45"/>
      <c r="M143" s="234" t="s">
        <v>1</v>
      </c>
      <c r="N143" s="235" t="s">
        <v>46</v>
      </c>
      <c r="O143" s="92"/>
      <c r="P143" s="236">
        <f>O143*H143</f>
        <v>0</v>
      </c>
      <c r="Q143" s="236">
        <v>3E-05</v>
      </c>
      <c r="R143" s="236">
        <f>Q143*H143</f>
        <v>0.00072</v>
      </c>
      <c r="S143" s="236">
        <v>0</v>
      </c>
      <c r="T143" s="23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8" t="s">
        <v>154</v>
      </c>
      <c r="AT143" s="238" t="s">
        <v>149</v>
      </c>
      <c r="AU143" s="238" t="s">
        <v>90</v>
      </c>
      <c r="AY143" s="18" t="s">
        <v>147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8" t="s">
        <v>88</v>
      </c>
      <c r="BK143" s="239">
        <f>ROUND(I143*H143,2)</f>
        <v>0</v>
      </c>
      <c r="BL143" s="18" t="s">
        <v>154</v>
      </c>
      <c r="BM143" s="238" t="s">
        <v>592</v>
      </c>
    </row>
    <row r="144" spans="1:47" s="2" customFormat="1" ht="12">
      <c r="A144" s="39"/>
      <c r="B144" s="40"/>
      <c r="C144" s="41"/>
      <c r="D144" s="240" t="s">
        <v>156</v>
      </c>
      <c r="E144" s="41"/>
      <c r="F144" s="241" t="s">
        <v>593</v>
      </c>
      <c r="G144" s="41"/>
      <c r="H144" s="41"/>
      <c r="I144" s="242"/>
      <c r="J144" s="41"/>
      <c r="K144" s="41"/>
      <c r="L144" s="45"/>
      <c r="M144" s="243"/>
      <c r="N144" s="244"/>
      <c r="O144" s="92"/>
      <c r="P144" s="92"/>
      <c r="Q144" s="92"/>
      <c r="R144" s="92"/>
      <c r="S144" s="92"/>
      <c r="T144" s="93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156</v>
      </c>
      <c r="AU144" s="18" t="s">
        <v>90</v>
      </c>
    </row>
    <row r="145" spans="1:47" s="2" customFormat="1" ht="12">
      <c r="A145" s="39"/>
      <c r="B145" s="40"/>
      <c r="C145" s="41"/>
      <c r="D145" s="245" t="s">
        <v>158</v>
      </c>
      <c r="E145" s="41"/>
      <c r="F145" s="246" t="s">
        <v>594</v>
      </c>
      <c r="G145" s="41"/>
      <c r="H145" s="41"/>
      <c r="I145" s="242"/>
      <c r="J145" s="41"/>
      <c r="K145" s="41"/>
      <c r="L145" s="45"/>
      <c r="M145" s="243"/>
      <c r="N145" s="244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158</v>
      </c>
      <c r="AU145" s="18" t="s">
        <v>90</v>
      </c>
    </row>
    <row r="146" spans="1:47" s="2" customFormat="1" ht="12">
      <c r="A146" s="39"/>
      <c r="B146" s="40"/>
      <c r="C146" s="41"/>
      <c r="D146" s="240" t="s">
        <v>270</v>
      </c>
      <c r="E146" s="41"/>
      <c r="F146" s="300" t="s">
        <v>595</v>
      </c>
      <c r="G146" s="41"/>
      <c r="H146" s="41"/>
      <c r="I146" s="242"/>
      <c r="J146" s="41"/>
      <c r="K146" s="41"/>
      <c r="L146" s="45"/>
      <c r="M146" s="243"/>
      <c r="N146" s="244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270</v>
      </c>
      <c r="AU146" s="18" t="s">
        <v>90</v>
      </c>
    </row>
    <row r="147" spans="1:51" s="14" customFormat="1" ht="12">
      <c r="A147" s="14"/>
      <c r="B147" s="257"/>
      <c r="C147" s="258"/>
      <c r="D147" s="240" t="s">
        <v>160</v>
      </c>
      <c r="E147" s="259" t="s">
        <v>1</v>
      </c>
      <c r="F147" s="260" t="s">
        <v>596</v>
      </c>
      <c r="G147" s="258"/>
      <c r="H147" s="261">
        <v>24</v>
      </c>
      <c r="I147" s="262"/>
      <c r="J147" s="258"/>
      <c r="K147" s="258"/>
      <c r="L147" s="263"/>
      <c r="M147" s="264"/>
      <c r="N147" s="265"/>
      <c r="O147" s="265"/>
      <c r="P147" s="265"/>
      <c r="Q147" s="265"/>
      <c r="R147" s="265"/>
      <c r="S147" s="265"/>
      <c r="T147" s="266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7" t="s">
        <v>160</v>
      </c>
      <c r="AU147" s="267" t="s">
        <v>90</v>
      </c>
      <c r="AV147" s="14" t="s">
        <v>90</v>
      </c>
      <c r="AW147" s="14" t="s">
        <v>37</v>
      </c>
      <c r="AX147" s="14" t="s">
        <v>88</v>
      </c>
      <c r="AY147" s="267" t="s">
        <v>147</v>
      </c>
    </row>
    <row r="148" spans="1:65" s="2" customFormat="1" ht="16.5" customHeight="1">
      <c r="A148" s="39"/>
      <c r="B148" s="40"/>
      <c r="C148" s="227" t="s">
        <v>170</v>
      </c>
      <c r="D148" s="227" t="s">
        <v>149</v>
      </c>
      <c r="E148" s="228" t="s">
        <v>150</v>
      </c>
      <c r="F148" s="229" t="s">
        <v>151</v>
      </c>
      <c r="G148" s="230" t="s">
        <v>152</v>
      </c>
      <c r="H148" s="231">
        <v>10.416</v>
      </c>
      <c r="I148" s="232"/>
      <c r="J148" s="233">
        <f>ROUND(I148*H148,2)</f>
        <v>0</v>
      </c>
      <c r="K148" s="229" t="s">
        <v>153</v>
      </c>
      <c r="L148" s="45"/>
      <c r="M148" s="234" t="s">
        <v>1</v>
      </c>
      <c r="N148" s="235" t="s">
        <v>46</v>
      </c>
      <c r="O148" s="92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8" t="s">
        <v>154</v>
      </c>
      <c r="AT148" s="238" t="s">
        <v>149</v>
      </c>
      <c r="AU148" s="238" t="s">
        <v>90</v>
      </c>
      <c r="AY148" s="18" t="s">
        <v>147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8" t="s">
        <v>88</v>
      </c>
      <c r="BK148" s="239">
        <f>ROUND(I148*H148,2)</f>
        <v>0</v>
      </c>
      <c r="BL148" s="18" t="s">
        <v>154</v>
      </c>
      <c r="BM148" s="238" t="s">
        <v>597</v>
      </c>
    </row>
    <row r="149" spans="1:47" s="2" customFormat="1" ht="12">
      <c r="A149" s="39"/>
      <c r="B149" s="40"/>
      <c r="C149" s="41"/>
      <c r="D149" s="240" t="s">
        <v>156</v>
      </c>
      <c r="E149" s="41"/>
      <c r="F149" s="241" t="s">
        <v>157</v>
      </c>
      <c r="G149" s="41"/>
      <c r="H149" s="41"/>
      <c r="I149" s="242"/>
      <c r="J149" s="41"/>
      <c r="K149" s="41"/>
      <c r="L149" s="45"/>
      <c r="M149" s="243"/>
      <c r="N149" s="244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156</v>
      </c>
      <c r="AU149" s="18" t="s">
        <v>90</v>
      </c>
    </row>
    <row r="150" spans="1:47" s="2" customFormat="1" ht="12">
      <c r="A150" s="39"/>
      <c r="B150" s="40"/>
      <c r="C150" s="41"/>
      <c r="D150" s="245" t="s">
        <v>158</v>
      </c>
      <c r="E150" s="41"/>
      <c r="F150" s="246" t="s">
        <v>159</v>
      </c>
      <c r="G150" s="41"/>
      <c r="H150" s="41"/>
      <c r="I150" s="242"/>
      <c r="J150" s="41"/>
      <c r="K150" s="41"/>
      <c r="L150" s="45"/>
      <c r="M150" s="243"/>
      <c r="N150" s="244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158</v>
      </c>
      <c r="AU150" s="18" t="s">
        <v>90</v>
      </c>
    </row>
    <row r="151" spans="1:47" s="2" customFormat="1" ht="12">
      <c r="A151" s="39"/>
      <c r="B151" s="40"/>
      <c r="C151" s="41"/>
      <c r="D151" s="240" t="s">
        <v>270</v>
      </c>
      <c r="E151" s="41"/>
      <c r="F151" s="300" t="s">
        <v>598</v>
      </c>
      <c r="G151" s="41"/>
      <c r="H151" s="41"/>
      <c r="I151" s="242"/>
      <c r="J151" s="41"/>
      <c r="K151" s="41"/>
      <c r="L151" s="45"/>
      <c r="M151" s="243"/>
      <c r="N151" s="244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270</v>
      </c>
      <c r="AU151" s="18" t="s">
        <v>90</v>
      </c>
    </row>
    <row r="152" spans="1:51" s="13" customFormat="1" ht="12">
      <c r="A152" s="13"/>
      <c r="B152" s="247"/>
      <c r="C152" s="248"/>
      <c r="D152" s="240" t="s">
        <v>160</v>
      </c>
      <c r="E152" s="249" t="s">
        <v>1</v>
      </c>
      <c r="F152" s="250" t="s">
        <v>599</v>
      </c>
      <c r="G152" s="248"/>
      <c r="H152" s="249" t="s">
        <v>1</v>
      </c>
      <c r="I152" s="251"/>
      <c r="J152" s="248"/>
      <c r="K152" s="248"/>
      <c r="L152" s="252"/>
      <c r="M152" s="253"/>
      <c r="N152" s="254"/>
      <c r="O152" s="254"/>
      <c r="P152" s="254"/>
      <c r="Q152" s="254"/>
      <c r="R152" s="254"/>
      <c r="S152" s="254"/>
      <c r="T152" s="25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6" t="s">
        <v>160</v>
      </c>
      <c r="AU152" s="256" t="s">
        <v>90</v>
      </c>
      <c r="AV152" s="13" t="s">
        <v>88</v>
      </c>
      <c r="AW152" s="13" t="s">
        <v>37</v>
      </c>
      <c r="AX152" s="13" t="s">
        <v>81</v>
      </c>
      <c r="AY152" s="256" t="s">
        <v>147</v>
      </c>
    </row>
    <row r="153" spans="1:51" s="14" customFormat="1" ht="12">
      <c r="A153" s="14"/>
      <c r="B153" s="257"/>
      <c r="C153" s="258"/>
      <c r="D153" s="240" t="s">
        <v>160</v>
      </c>
      <c r="E153" s="259" t="s">
        <v>1</v>
      </c>
      <c r="F153" s="260" t="s">
        <v>600</v>
      </c>
      <c r="G153" s="258"/>
      <c r="H153" s="261">
        <v>2.268</v>
      </c>
      <c r="I153" s="262"/>
      <c r="J153" s="258"/>
      <c r="K153" s="258"/>
      <c r="L153" s="263"/>
      <c r="M153" s="264"/>
      <c r="N153" s="265"/>
      <c r="O153" s="265"/>
      <c r="P153" s="265"/>
      <c r="Q153" s="265"/>
      <c r="R153" s="265"/>
      <c r="S153" s="265"/>
      <c r="T153" s="266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7" t="s">
        <v>160</v>
      </c>
      <c r="AU153" s="267" t="s">
        <v>90</v>
      </c>
      <c r="AV153" s="14" t="s">
        <v>90</v>
      </c>
      <c r="AW153" s="14" t="s">
        <v>37</v>
      </c>
      <c r="AX153" s="14" t="s">
        <v>81</v>
      </c>
      <c r="AY153" s="267" t="s">
        <v>147</v>
      </c>
    </row>
    <row r="154" spans="1:51" s="14" customFormat="1" ht="12">
      <c r="A154" s="14"/>
      <c r="B154" s="257"/>
      <c r="C154" s="258"/>
      <c r="D154" s="240" t="s">
        <v>160</v>
      </c>
      <c r="E154" s="259" t="s">
        <v>1</v>
      </c>
      <c r="F154" s="260" t="s">
        <v>601</v>
      </c>
      <c r="G154" s="258"/>
      <c r="H154" s="261">
        <v>5.124</v>
      </c>
      <c r="I154" s="262"/>
      <c r="J154" s="258"/>
      <c r="K154" s="258"/>
      <c r="L154" s="263"/>
      <c r="M154" s="264"/>
      <c r="N154" s="265"/>
      <c r="O154" s="265"/>
      <c r="P154" s="265"/>
      <c r="Q154" s="265"/>
      <c r="R154" s="265"/>
      <c r="S154" s="265"/>
      <c r="T154" s="266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7" t="s">
        <v>160</v>
      </c>
      <c r="AU154" s="267" t="s">
        <v>90</v>
      </c>
      <c r="AV154" s="14" t="s">
        <v>90</v>
      </c>
      <c r="AW154" s="14" t="s">
        <v>37</v>
      </c>
      <c r="AX154" s="14" t="s">
        <v>81</v>
      </c>
      <c r="AY154" s="267" t="s">
        <v>147</v>
      </c>
    </row>
    <row r="155" spans="1:51" s="14" customFormat="1" ht="12">
      <c r="A155" s="14"/>
      <c r="B155" s="257"/>
      <c r="C155" s="258"/>
      <c r="D155" s="240" t="s">
        <v>160</v>
      </c>
      <c r="E155" s="259" t="s">
        <v>1</v>
      </c>
      <c r="F155" s="260" t="s">
        <v>602</v>
      </c>
      <c r="G155" s="258"/>
      <c r="H155" s="261">
        <v>3.024</v>
      </c>
      <c r="I155" s="262"/>
      <c r="J155" s="258"/>
      <c r="K155" s="258"/>
      <c r="L155" s="263"/>
      <c r="M155" s="264"/>
      <c r="N155" s="265"/>
      <c r="O155" s="265"/>
      <c r="P155" s="265"/>
      <c r="Q155" s="265"/>
      <c r="R155" s="265"/>
      <c r="S155" s="265"/>
      <c r="T155" s="26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7" t="s">
        <v>160</v>
      </c>
      <c r="AU155" s="267" t="s">
        <v>90</v>
      </c>
      <c r="AV155" s="14" t="s">
        <v>90</v>
      </c>
      <c r="AW155" s="14" t="s">
        <v>37</v>
      </c>
      <c r="AX155" s="14" t="s">
        <v>81</v>
      </c>
      <c r="AY155" s="267" t="s">
        <v>147</v>
      </c>
    </row>
    <row r="156" spans="1:51" s="15" customFormat="1" ht="12">
      <c r="A156" s="15"/>
      <c r="B156" s="268"/>
      <c r="C156" s="269"/>
      <c r="D156" s="240" t="s">
        <v>160</v>
      </c>
      <c r="E156" s="270" t="s">
        <v>1</v>
      </c>
      <c r="F156" s="271" t="s">
        <v>164</v>
      </c>
      <c r="G156" s="269"/>
      <c r="H156" s="272">
        <v>10.416</v>
      </c>
      <c r="I156" s="273"/>
      <c r="J156" s="269"/>
      <c r="K156" s="269"/>
      <c r="L156" s="274"/>
      <c r="M156" s="275"/>
      <c r="N156" s="276"/>
      <c r="O156" s="276"/>
      <c r="P156" s="276"/>
      <c r="Q156" s="276"/>
      <c r="R156" s="276"/>
      <c r="S156" s="276"/>
      <c r="T156" s="277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78" t="s">
        <v>160</v>
      </c>
      <c r="AU156" s="278" t="s">
        <v>90</v>
      </c>
      <c r="AV156" s="15" t="s">
        <v>154</v>
      </c>
      <c r="AW156" s="15" t="s">
        <v>37</v>
      </c>
      <c r="AX156" s="15" t="s">
        <v>88</v>
      </c>
      <c r="AY156" s="278" t="s">
        <v>147</v>
      </c>
    </row>
    <row r="157" spans="1:65" s="2" customFormat="1" ht="21.75" customHeight="1">
      <c r="A157" s="39"/>
      <c r="B157" s="40"/>
      <c r="C157" s="227" t="s">
        <v>154</v>
      </c>
      <c r="D157" s="227" t="s">
        <v>149</v>
      </c>
      <c r="E157" s="228" t="s">
        <v>165</v>
      </c>
      <c r="F157" s="229" t="s">
        <v>166</v>
      </c>
      <c r="G157" s="230" t="s">
        <v>152</v>
      </c>
      <c r="H157" s="231">
        <v>14.88</v>
      </c>
      <c r="I157" s="232"/>
      <c r="J157" s="233">
        <f>ROUND(I157*H157,2)</f>
        <v>0</v>
      </c>
      <c r="K157" s="229" t="s">
        <v>153</v>
      </c>
      <c r="L157" s="45"/>
      <c r="M157" s="234" t="s">
        <v>1</v>
      </c>
      <c r="N157" s="235" t="s">
        <v>46</v>
      </c>
      <c r="O157" s="92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8" t="s">
        <v>154</v>
      </c>
      <c r="AT157" s="238" t="s">
        <v>149</v>
      </c>
      <c r="AU157" s="238" t="s">
        <v>90</v>
      </c>
      <c r="AY157" s="18" t="s">
        <v>147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8" t="s">
        <v>88</v>
      </c>
      <c r="BK157" s="239">
        <f>ROUND(I157*H157,2)</f>
        <v>0</v>
      </c>
      <c r="BL157" s="18" t="s">
        <v>154</v>
      </c>
      <c r="BM157" s="238" t="s">
        <v>603</v>
      </c>
    </row>
    <row r="158" spans="1:47" s="2" customFormat="1" ht="12">
      <c r="A158" s="39"/>
      <c r="B158" s="40"/>
      <c r="C158" s="41"/>
      <c r="D158" s="240" t="s">
        <v>156</v>
      </c>
      <c r="E158" s="41"/>
      <c r="F158" s="241" t="s">
        <v>168</v>
      </c>
      <c r="G158" s="41"/>
      <c r="H158" s="41"/>
      <c r="I158" s="242"/>
      <c r="J158" s="41"/>
      <c r="K158" s="41"/>
      <c r="L158" s="45"/>
      <c r="M158" s="243"/>
      <c r="N158" s="244"/>
      <c r="O158" s="92"/>
      <c r="P158" s="92"/>
      <c r="Q158" s="92"/>
      <c r="R158" s="92"/>
      <c r="S158" s="92"/>
      <c r="T158" s="93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156</v>
      </c>
      <c r="AU158" s="18" t="s">
        <v>90</v>
      </c>
    </row>
    <row r="159" spans="1:47" s="2" customFormat="1" ht="12">
      <c r="A159" s="39"/>
      <c r="B159" s="40"/>
      <c r="C159" s="41"/>
      <c r="D159" s="245" t="s">
        <v>158</v>
      </c>
      <c r="E159" s="41"/>
      <c r="F159" s="246" t="s">
        <v>169</v>
      </c>
      <c r="G159" s="41"/>
      <c r="H159" s="41"/>
      <c r="I159" s="242"/>
      <c r="J159" s="41"/>
      <c r="K159" s="41"/>
      <c r="L159" s="45"/>
      <c r="M159" s="243"/>
      <c r="N159" s="244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158</v>
      </c>
      <c r="AU159" s="18" t="s">
        <v>90</v>
      </c>
    </row>
    <row r="160" spans="1:51" s="14" customFormat="1" ht="12">
      <c r="A160" s="14"/>
      <c r="B160" s="257"/>
      <c r="C160" s="258"/>
      <c r="D160" s="240" t="s">
        <v>160</v>
      </c>
      <c r="E160" s="259" t="s">
        <v>1</v>
      </c>
      <c r="F160" s="260" t="s">
        <v>604</v>
      </c>
      <c r="G160" s="258"/>
      <c r="H160" s="261">
        <v>10.416</v>
      </c>
      <c r="I160" s="262"/>
      <c r="J160" s="258"/>
      <c r="K160" s="258"/>
      <c r="L160" s="263"/>
      <c r="M160" s="264"/>
      <c r="N160" s="265"/>
      <c r="O160" s="265"/>
      <c r="P160" s="265"/>
      <c r="Q160" s="265"/>
      <c r="R160" s="265"/>
      <c r="S160" s="265"/>
      <c r="T160" s="26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7" t="s">
        <v>160</v>
      </c>
      <c r="AU160" s="267" t="s">
        <v>90</v>
      </c>
      <c r="AV160" s="14" t="s">
        <v>90</v>
      </c>
      <c r="AW160" s="14" t="s">
        <v>37</v>
      </c>
      <c r="AX160" s="14" t="s">
        <v>81</v>
      </c>
      <c r="AY160" s="267" t="s">
        <v>147</v>
      </c>
    </row>
    <row r="161" spans="1:51" s="14" customFormat="1" ht="12">
      <c r="A161" s="14"/>
      <c r="B161" s="257"/>
      <c r="C161" s="258"/>
      <c r="D161" s="240" t="s">
        <v>160</v>
      </c>
      <c r="E161" s="259" t="s">
        <v>1</v>
      </c>
      <c r="F161" s="260" t="s">
        <v>605</v>
      </c>
      <c r="G161" s="258"/>
      <c r="H161" s="261">
        <v>4.464</v>
      </c>
      <c r="I161" s="262"/>
      <c r="J161" s="258"/>
      <c r="K161" s="258"/>
      <c r="L161" s="263"/>
      <c r="M161" s="264"/>
      <c r="N161" s="265"/>
      <c r="O161" s="265"/>
      <c r="P161" s="265"/>
      <c r="Q161" s="265"/>
      <c r="R161" s="265"/>
      <c r="S161" s="265"/>
      <c r="T161" s="266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7" t="s">
        <v>160</v>
      </c>
      <c r="AU161" s="267" t="s">
        <v>90</v>
      </c>
      <c r="AV161" s="14" t="s">
        <v>90</v>
      </c>
      <c r="AW161" s="14" t="s">
        <v>37</v>
      </c>
      <c r="AX161" s="14" t="s">
        <v>81</v>
      </c>
      <c r="AY161" s="267" t="s">
        <v>147</v>
      </c>
    </row>
    <row r="162" spans="1:51" s="15" customFormat="1" ht="12">
      <c r="A162" s="15"/>
      <c r="B162" s="268"/>
      <c r="C162" s="269"/>
      <c r="D162" s="240" t="s">
        <v>160</v>
      </c>
      <c r="E162" s="270" t="s">
        <v>1</v>
      </c>
      <c r="F162" s="271" t="s">
        <v>164</v>
      </c>
      <c r="G162" s="269"/>
      <c r="H162" s="272">
        <v>14.88</v>
      </c>
      <c r="I162" s="273"/>
      <c r="J162" s="269"/>
      <c r="K162" s="269"/>
      <c r="L162" s="274"/>
      <c r="M162" s="275"/>
      <c r="N162" s="276"/>
      <c r="O162" s="276"/>
      <c r="P162" s="276"/>
      <c r="Q162" s="276"/>
      <c r="R162" s="276"/>
      <c r="S162" s="276"/>
      <c r="T162" s="277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78" t="s">
        <v>160</v>
      </c>
      <c r="AU162" s="278" t="s">
        <v>90</v>
      </c>
      <c r="AV162" s="15" t="s">
        <v>154</v>
      </c>
      <c r="AW162" s="15" t="s">
        <v>37</v>
      </c>
      <c r="AX162" s="15" t="s">
        <v>88</v>
      </c>
      <c r="AY162" s="278" t="s">
        <v>147</v>
      </c>
    </row>
    <row r="163" spans="1:65" s="2" customFormat="1" ht="16.5" customHeight="1">
      <c r="A163" s="39"/>
      <c r="B163" s="40"/>
      <c r="C163" s="227" t="s">
        <v>182</v>
      </c>
      <c r="D163" s="227" t="s">
        <v>149</v>
      </c>
      <c r="E163" s="228" t="s">
        <v>171</v>
      </c>
      <c r="F163" s="229" t="s">
        <v>172</v>
      </c>
      <c r="G163" s="230" t="s">
        <v>152</v>
      </c>
      <c r="H163" s="231">
        <v>14.88</v>
      </c>
      <c r="I163" s="232"/>
      <c r="J163" s="233">
        <f>ROUND(I163*H163,2)</f>
        <v>0</v>
      </c>
      <c r="K163" s="229" t="s">
        <v>153</v>
      </c>
      <c r="L163" s="45"/>
      <c r="M163" s="234" t="s">
        <v>1</v>
      </c>
      <c r="N163" s="235" t="s">
        <v>46</v>
      </c>
      <c r="O163" s="92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8" t="s">
        <v>154</v>
      </c>
      <c r="AT163" s="238" t="s">
        <v>149</v>
      </c>
      <c r="AU163" s="238" t="s">
        <v>90</v>
      </c>
      <c r="AY163" s="18" t="s">
        <v>147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8" t="s">
        <v>88</v>
      </c>
      <c r="BK163" s="239">
        <f>ROUND(I163*H163,2)</f>
        <v>0</v>
      </c>
      <c r="BL163" s="18" t="s">
        <v>154</v>
      </c>
      <c r="BM163" s="238" t="s">
        <v>606</v>
      </c>
    </row>
    <row r="164" spans="1:47" s="2" customFormat="1" ht="12">
      <c r="A164" s="39"/>
      <c r="B164" s="40"/>
      <c r="C164" s="41"/>
      <c r="D164" s="240" t="s">
        <v>156</v>
      </c>
      <c r="E164" s="41"/>
      <c r="F164" s="241" t="s">
        <v>174</v>
      </c>
      <c r="G164" s="41"/>
      <c r="H164" s="41"/>
      <c r="I164" s="242"/>
      <c r="J164" s="41"/>
      <c r="K164" s="41"/>
      <c r="L164" s="45"/>
      <c r="M164" s="243"/>
      <c r="N164" s="244"/>
      <c r="O164" s="92"/>
      <c r="P164" s="92"/>
      <c r="Q164" s="92"/>
      <c r="R164" s="92"/>
      <c r="S164" s="92"/>
      <c r="T164" s="93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156</v>
      </c>
      <c r="AU164" s="18" t="s">
        <v>90</v>
      </c>
    </row>
    <row r="165" spans="1:47" s="2" customFormat="1" ht="12">
      <c r="A165" s="39"/>
      <c r="B165" s="40"/>
      <c r="C165" s="41"/>
      <c r="D165" s="245" t="s">
        <v>158</v>
      </c>
      <c r="E165" s="41"/>
      <c r="F165" s="246" t="s">
        <v>175</v>
      </c>
      <c r="G165" s="41"/>
      <c r="H165" s="41"/>
      <c r="I165" s="242"/>
      <c r="J165" s="41"/>
      <c r="K165" s="41"/>
      <c r="L165" s="45"/>
      <c r="M165" s="243"/>
      <c r="N165" s="244"/>
      <c r="O165" s="92"/>
      <c r="P165" s="92"/>
      <c r="Q165" s="92"/>
      <c r="R165" s="92"/>
      <c r="S165" s="92"/>
      <c r="T165" s="93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158</v>
      </c>
      <c r="AU165" s="18" t="s">
        <v>90</v>
      </c>
    </row>
    <row r="166" spans="1:51" s="14" customFormat="1" ht="12">
      <c r="A166" s="14"/>
      <c r="B166" s="257"/>
      <c r="C166" s="258"/>
      <c r="D166" s="240" t="s">
        <v>160</v>
      </c>
      <c r="E166" s="259" t="s">
        <v>1</v>
      </c>
      <c r="F166" s="260" t="s">
        <v>604</v>
      </c>
      <c r="G166" s="258"/>
      <c r="H166" s="261">
        <v>10.416</v>
      </c>
      <c r="I166" s="262"/>
      <c r="J166" s="258"/>
      <c r="K166" s="258"/>
      <c r="L166" s="263"/>
      <c r="M166" s="264"/>
      <c r="N166" s="265"/>
      <c r="O166" s="265"/>
      <c r="P166" s="265"/>
      <c r="Q166" s="265"/>
      <c r="R166" s="265"/>
      <c r="S166" s="265"/>
      <c r="T166" s="266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7" t="s">
        <v>160</v>
      </c>
      <c r="AU166" s="267" t="s">
        <v>90</v>
      </c>
      <c r="AV166" s="14" t="s">
        <v>90</v>
      </c>
      <c r="AW166" s="14" t="s">
        <v>37</v>
      </c>
      <c r="AX166" s="14" t="s">
        <v>81</v>
      </c>
      <c r="AY166" s="267" t="s">
        <v>147</v>
      </c>
    </row>
    <row r="167" spans="1:51" s="14" customFormat="1" ht="12">
      <c r="A167" s="14"/>
      <c r="B167" s="257"/>
      <c r="C167" s="258"/>
      <c r="D167" s="240" t="s">
        <v>160</v>
      </c>
      <c r="E167" s="259" t="s">
        <v>1</v>
      </c>
      <c r="F167" s="260" t="s">
        <v>607</v>
      </c>
      <c r="G167" s="258"/>
      <c r="H167" s="261">
        <v>4.464</v>
      </c>
      <c r="I167" s="262"/>
      <c r="J167" s="258"/>
      <c r="K167" s="258"/>
      <c r="L167" s="263"/>
      <c r="M167" s="264"/>
      <c r="N167" s="265"/>
      <c r="O167" s="265"/>
      <c r="P167" s="265"/>
      <c r="Q167" s="265"/>
      <c r="R167" s="265"/>
      <c r="S167" s="265"/>
      <c r="T167" s="266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7" t="s">
        <v>160</v>
      </c>
      <c r="AU167" s="267" t="s">
        <v>90</v>
      </c>
      <c r="AV167" s="14" t="s">
        <v>90</v>
      </c>
      <c r="AW167" s="14" t="s">
        <v>37</v>
      </c>
      <c r="AX167" s="14" t="s">
        <v>81</v>
      </c>
      <c r="AY167" s="267" t="s">
        <v>147</v>
      </c>
    </row>
    <row r="168" spans="1:51" s="15" customFormat="1" ht="12">
      <c r="A168" s="15"/>
      <c r="B168" s="268"/>
      <c r="C168" s="269"/>
      <c r="D168" s="240" t="s">
        <v>160</v>
      </c>
      <c r="E168" s="270" t="s">
        <v>1</v>
      </c>
      <c r="F168" s="271" t="s">
        <v>164</v>
      </c>
      <c r="G168" s="269"/>
      <c r="H168" s="272">
        <v>14.88</v>
      </c>
      <c r="I168" s="273"/>
      <c r="J168" s="269"/>
      <c r="K168" s="269"/>
      <c r="L168" s="274"/>
      <c r="M168" s="275"/>
      <c r="N168" s="276"/>
      <c r="O168" s="276"/>
      <c r="P168" s="276"/>
      <c r="Q168" s="276"/>
      <c r="R168" s="276"/>
      <c r="S168" s="276"/>
      <c r="T168" s="277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78" t="s">
        <v>160</v>
      </c>
      <c r="AU168" s="278" t="s">
        <v>90</v>
      </c>
      <c r="AV168" s="15" t="s">
        <v>154</v>
      </c>
      <c r="AW168" s="15" t="s">
        <v>37</v>
      </c>
      <c r="AX168" s="15" t="s">
        <v>88</v>
      </c>
      <c r="AY168" s="278" t="s">
        <v>147</v>
      </c>
    </row>
    <row r="169" spans="1:65" s="2" customFormat="1" ht="24.15" customHeight="1">
      <c r="A169" s="39"/>
      <c r="B169" s="40"/>
      <c r="C169" s="227" t="s">
        <v>188</v>
      </c>
      <c r="D169" s="227" t="s">
        <v>149</v>
      </c>
      <c r="E169" s="228" t="s">
        <v>176</v>
      </c>
      <c r="F169" s="229" t="s">
        <v>177</v>
      </c>
      <c r="G169" s="230" t="s">
        <v>152</v>
      </c>
      <c r="H169" s="231">
        <v>148.8</v>
      </c>
      <c r="I169" s="232"/>
      <c r="J169" s="233">
        <f>ROUND(I169*H169,2)</f>
        <v>0</v>
      </c>
      <c r="K169" s="229" t="s">
        <v>153</v>
      </c>
      <c r="L169" s="45"/>
      <c r="M169" s="234" t="s">
        <v>1</v>
      </c>
      <c r="N169" s="235" t="s">
        <v>46</v>
      </c>
      <c r="O169" s="92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8" t="s">
        <v>154</v>
      </c>
      <c r="AT169" s="238" t="s">
        <v>149</v>
      </c>
      <c r="AU169" s="238" t="s">
        <v>90</v>
      </c>
      <c r="AY169" s="18" t="s">
        <v>147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8" t="s">
        <v>88</v>
      </c>
      <c r="BK169" s="239">
        <f>ROUND(I169*H169,2)</f>
        <v>0</v>
      </c>
      <c r="BL169" s="18" t="s">
        <v>154</v>
      </c>
      <c r="BM169" s="238" t="s">
        <v>608</v>
      </c>
    </row>
    <row r="170" spans="1:47" s="2" customFormat="1" ht="12">
      <c r="A170" s="39"/>
      <c r="B170" s="40"/>
      <c r="C170" s="41"/>
      <c r="D170" s="240" t="s">
        <v>156</v>
      </c>
      <c r="E170" s="41"/>
      <c r="F170" s="241" t="s">
        <v>179</v>
      </c>
      <c r="G170" s="41"/>
      <c r="H170" s="41"/>
      <c r="I170" s="242"/>
      <c r="J170" s="41"/>
      <c r="K170" s="41"/>
      <c r="L170" s="45"/>
      <c r="M170" s="243"/>
      <c r="N170" s="244"/>
      <c r="O170" s="92"/>
      <c r="P170" s="92"/>
      <c r="Q170" s="92"/>
      <c r="R170" s="92"/>
      <c r="S170" s="92"/>
      <c r="T170" s="93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156</v>
      </c>
      <c r="AU170" s="18" t="s">
        <v>90</v>
      </c>
    </row>
    <row r="171" spans="1:47" s="2" customFormat="1" ht="12">
      <c r="A171" s="39"/>
      <c r="B171" s="40"/>
      <c r="C171" s="41"/>
      <c r="D171" s="245" t="s">
        <v>158</v>
      </c>
      <c r="E171" s="41"/>
      <c r="F171" s="246" t="s">
        <v>180</v>
      </c>
      <c r="G171" s="41"/>
      <c r="H171" s="41"/>
      <c r="I171" s="242"/>
      <c r="J171" s="41"/>
      <c r="K171" s="41"/>
      <c r="L171" s="45"/>
      <c r="M171" s="243"/>
      <c r="N171" s="244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158</v>
      </c>
      <c r="AU171" s="18" t="s">
        <v>90</v>
      </c>
    </row>
    <row r="172" spans="1:51" s="14" customFormat="1" ht="12">
      <c r="A172" s="14"/>
      <c r="B172" s="257"/>
      <c r="C172" s="258"/>
      <c r="D172" s="240" t="s">
        <v>160</v>
      </c>
      <c r="E172" s="259" t="s">
        <v>1</v>
      </c>
      <c r="F172" s="260" t="s">
        <v>604</v>
      </c>
      <c r="G172" s="258"/>
      <c r="H172" s="261">
        <v>10.416</v>
      </c>
      <c r="I172" s="262"/>
      <c r="J172" s="258"/>
      <c r="K172" s="258"/>
      <c r="L172" s="263"/>
      <c r="M172" s="264"/>
      <c r="N172" s="265"/>
      <c r="O172" s="265"/>
      <c r="P172" s="265"/>
      <c r="Q172" s="265"/>
      <c r="R172" s="265"/>
      <c r="S172" s="265"/>
      <c r="T172" s="266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7" t="s">
        <v>160</v>
      </c>
      <c r="AU172" s="267" t="s">
        <v>90</v>
      </c>
      <c r="AV172" s="14" t="s">
        <v>90</v>
      </c>
      <c r="AW172" s="14" t="s">
        <v>37</v>
      </c>
      <c r="AX172" s="14" t="s">
        <v>81</v>
      </c>
      <c r="AY172" s="267" t="s">
        <v>147</v>
      </c>
    </row>
    <row r="173" spans="1:51" s="14" customFormat="1" ht="12">
      <c r="A173" s="14"/>
      <c r="B173" s="257"/>
      <c r="C173" s="258"/>
      <c r="D173" s="240" t="s">
        <v>160</v>
      </c>
      <c r="E173" s="259" t="s">
        <v>1</v>
      </c>
      <c r="F173" s="260" t="s">
        <v>607</v>
      </c>
      <c r="G173" s="258"/>
      <c r="H173" s="261">
        <v>4.464</v>
      </c>
      <c r="I173" s="262"/>
      <c r="J173" s="258"/>
      <c r="K173" s="258"/>
      <c r="L173" s="263"/>
      <c r="M173" s="264"/>
      <c r="N173" s="265"/>
      <c r="O173" s="265"/>
      <c r="P173" s="265"/>
      <c r="Q173" s="265"/>
      <c r="R173" s="265"/>
      <c r="S173" s="265"/>
      <c r="T173" s="266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7" t="s">
        <v>160</v>
      </c>
      <c r="AU173" s="267" t="s">
        <v>90</v>
      </c>
      <c r="AV173" s="14" t="s">
        <v>90</v>
      </c>
      <c r="AW173" s="14" t="s">
        <v>37</v>
      </c>
      <c r="AX173" s="14" t="s">
        <v>81</v>
      </c>
      <c r="AY173" s="267" t="s">
        <v>147</v>
      </c>
    </row>
    <row r="174" spans="1:51" s="15" customFormat="1" ht="12">
      <c r="A174" s="15"/>
      <c r="B174" s="268"/>
      <c r="C174" s="269"/>
      <c r="D174" s="240" t="s">
        <v>160</v>
      </c>
      <c r="E174" s="270" t="s">
        <v>1</v>
      </c>
      <c r="F174" s="271" t="s">
        <v>164</v>
      </c>
      <c r="G174" s="269"/>
      <c r="H174" s="272">
        <v>14.88</v>
      </c>
      <c r="I174" s="273"/>
      <c r="J174" s="269"/>
      <c r="K174" s="269"/>
      <c r="L174" s="274"/>
      <c r="M174" s="275"/>
      <c r="N174" s="276"/>
      <c r="O174" s="276"/>
      <c r="P174" s="276"/>
      <c r="Q174" s="276"/>
      <c r="R174" s="276"/>
      <c r="S174" s="276"/>
      <c r="T174" s="277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78" t="s">
        <v>160</v>
      </c>
      <c r="AU174" s="278" t="s">
        <v>90</v>
      </c>
      <c r="AV174" s="15" t="s">
        <v>154</v>
      </c>
      <c r="AW174" s="15" t="s">
        <v>37</v>
      </c>
      <c r="AX174" s="15" t="s">
        <v>88</v>
      </c>
      <c r="AY174" s="278" t="s">
        <v>147</v>
      </c>
    </row>
    <row r="175" spans="1:51" s="14" customFormat="1" ht="12">
      <c r="A175" s="14"/>
      <c r="B175" s="257"/>
      <c r="C175" s="258"/>
      <c r="D175" s="240" t="s">
        <v>160</v>
      </c>
      <c r="E175" s="258"/>
      <c r="F175" s="260" t="s">
        <v>609</v>
      </c>
      <c r="G175" s="258"/>
      <c r="H175" s="261">
        <v>148.8</v>
      </c>
      <c r="I175" s="262"/>
      <c r="J175" s="258"/>
      <c r="K175" s="258"/>
      <c r="L175" s="263"/>
      <c r="M175" s="264"/>
      <c r="N175" s="265"/>
      <c r="O175" s="265"/>
      <c r="P175" s="265"/>
      <c r="Q175" s="265"/>
      <c r="R175" s="265"/>
      <c r="S175" s="265"/>
      <c r="T175" s="266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7" t="s">
        <v>160</v>
      </c>
      <c r="AU175" s="267" t="s">
        <v>90</v>
      </c>
      <c r="AV175" s="14" t="s">
        <v>90</v>
      </c>
      <c r="AW175" s="14" t="s">
        <v>4</v>
      </c>
      <c r="AX175" s="14" t="s">
        <v>88</v>
      </c>
      <c r="AY175" s="267" t="s">
        <v>147</v>
      </c>
    </row>
    <row r="176" spans="1:65" s="2" customFormat="1" ht="16.5" customHeight="1">
      <c r="A176" s="39"/>
      <c r="B176" s="40"/>
      <c r="C176" s="227" t="s">
        <v>194</v>
      </c>
      <c r="D176" s="227" t="s">
        <v>149</v>
      </c>
      <c r="E176" s="228" t="s">
        <v>203</v>
      </c>
      <c r="F176" s="229" t="s">
        <v>204</v>
      </c>
      <c r="G176" s="230" t="s">
        <v>152</v>
      </c>
      <c r="H176" s="231">
        <v>10.416</v>
      </c>
      <c r="I176" s="232"/>
      <c r="J176" s="233">
        <f>ROUND(I176*H176,2)</f>
        <v>0</v>
      </c>
      <c r="K176" s="229" t="s">
        <v>153</v>
      </c>
      <c r="L176" s="45"/>
      <c r="M176" s="234" t="s">
        <v>1</v>
      </c>
      <c r="N176" s="235" t="s">
        <v>46</v>
      </c>
      <c r="O176" s="92"/>
      <c r="P176" s="236">
        <f>O176*H176</f>
        <v>0</v>
      </c>
      <c r="Q176" s="236">
        <v>0</v>
      </c>
      <c r="R176" s="236">
        <f>Q176*H176</f>
        <v>0</v>
      </c>
      <c r="S176" s="236">
        <v>0</v>
      </c>
      <c r="T176" s="237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8" t="s">
        <v>154</v>
      </c>
      <c r="AT176" s="238" t="s">
        <v>149</v>
      </c>
      <c r="AU176" s="238" t="s">
        <v>90</v>
      </c>
      <c r="AY176" s="18" t="s">
        <v>147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18" t="s">
        <v>88</v>
      </c>
      <c r="BK176" s="239">
        <f>ROUND(I176*H176,2)</f>
        <v>0</v>
      </c>
      <c r="BL176" s="18" t="s">
        <v>154</v>
      </c>
      <c r="BM176" s="238" t="s">
        <v>610</v>
      </c>
    </row>
    <row r="177" spans="1:47" s="2" customFormat="1" ht="12">
      <c r="A177" s="39"/>
      <c r="B177" s="40"/>
      <c r="C177" s="41"/>
      <c r="D177" s="240" t="s">
        <v>156</v>
      </c>
      <c r="E177" s="41"/>
      <c r="F177" s="241" t="s">
        <v>206</v>
      </c>
      <c r="G177" s="41"/>
      <c r="H177" s="41"/>
      <c r="I177" s="242"/>
      <c r="J177" s="41"/>
      <c r="K177" s="41"/>
      <c r="L177" s="45"/>
      <c r="M177" s="243"/>
      <c r="N177" s="244"/>
      <c r="O177" s="92"/>
      <c r="P177" s="92"/>
      <c r="Q177" s="92"/>
      <c r="R177" s="92"/>
      <c r="S177" s="92"/>
      <c r="T177" s="9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156</v>
      </c>
      <c r="AU177" s="18" t="s">
        <v>90</v>
      </c>
    </row>
    <row r="178" spans="1:47" s="2" customFormat="1" ht="12">
      <c r="A178" s="39"/>
      <c r="B178" s="40"/>
      <c r="C178" s="41"/>
      <c r="D178" s="245" t="s">
        <v>158</v>
      </c>
      <c r="E178" s="41"/>
      <c r="F178" s="246" t="s">
        <v>207</v>
      </c>
      <c r="G178" s="41"/>
      <c r="H178" s="41"/>
      <c r="I178" s="242"/>
      <c r="J178" s="41"/>
      <c r="K178" s="41"/>
      <c r="L178" s="45"/>
      <c r="M178" s="243"/>
      <c r="N178" s="244"/>
      <c r="O178" s="92"/>
      <c r="P178" s="92"/>
      <c r="Q178" s="92"/>
      <c r="R178" s="92"/>
      <c r="S178" s="92"/>
      <c r="T178" s="93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158</v>
      </c>
      <c r="AU178" s="18" t="s">
        <v>90</v>
      </c>
    </row>
    <row r="179" spans="1:65" s="2" customFormat="1" ht="16.5" customHeight="1">
      <c r="A179" s="39"/>
      <c r="B179" s="40"/>
      <c r="C179" s="227" t="s">
        <v>202</v>
      </c>
      <c r="D179" s="227" t="s">
        <v>149</v>
      </c>
      <c r="E179" s="228" t="s">
        <v>189</v>
      </c>
      <c r="F179" s="229" t="s">
        <v>190</v>
      </c>
      <c r="G179" s="230" t="s">
        <v>152</v>
      </c>
      <c r="H179" s="231">
        <v>10.416</v>
      </c>
      <c r="I179" s="232"/>
      <c r="J179" s="233">
        <f>ROUND(I179*H179,2)</f>
        <v>0</v>
      </c>
      <c r="K179" s="229" t="s">
        <v>153</v>
      </c>
      <c r="L179" s="45"/>
      <c r="M179" s="234" t="s">
        <v>1</v>
      </c>
      <c r="N179" s="235" t="s">
        <v>46</v>
      </c>
      <c r="O179" s="92"/>
      <c r="P179" s="236">
        <f>O179*H179</f>
        <v>0</v>
      </c>
      <c r="Q179" s="236">
        <v>0</v>
      </c>
      <c r="R179" s="236">
        <f>Q179*H179</f>
        <v>0</v>
      </c>
      <c r="S179" s="236">
        <v>0</v>
      </c>
      <c r="T179" s="237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8" t="s">
        <v>154</v>
      </c>
      <c r="AT179" s="238" t="s">
        <v>149</v>
      </c>
      <c r="AU179" s="238" t="s">
        <v>90</v>
      </c>
      <c r="AY179" s="18" t="s">
        <v>147</v>
      </c>
      <c r="BE179" s="239">
        <f>IF(N179="základní",J179,0)</f>
        <v>0</v>
      </c>
      <c r="BF179" s="239">
        <f>IF(N179="snížená",J179,0)</f>
        <v>0</v>
      </c>
      <c r="BG179" s="239">
        <f>IF(N179="zákl. přenesená",J179,0)</f>
        <v>0</v>
      </c>
      <c r="BH179" s="239">
        <f>IF(N179="sníž. přenesená",J179,0)</f>
        <v>0</v>
      </c>
      <c r="BI179" s="239">
        <f>IF(N179="nulová",J179,0)</f>
        <v>0</v>
      </c>
      <c r="BJ179" s="18" t="s">
        <v>88</v>
      </c>
      <c r="BK179" s="239">
        <f>ROUND(I179*H179,2)</f>
        <v>0</v>
      </c>
      <c r="BL179" s="18" t="s">
        <v>154</v>
      </c>
      <c r="BM179" s="238" t="s">
        <v>611</v>
      </c>
    </row>
    <row r="180" spans="1:47" s="2" customFormat="1" ht="12">
      <c r="A180" s="39"/>
      <c r="B180" s="40"/>
      <c r="C180" s="41"/>
      <c r="D180" s="240" t="s">
        <v>156</v>
      </c>
      <c r="E180" s="41"/>
      <c r="F180" s="241" t="s">
        <v>192</v>
      </c>
      <c r="G180" s="41"/>
      <c r="H180" s="41"/>
      <c r="I180" s="242"/>
      <c r="J180" s="41"/>
      <c r="K180" s="41"/>
      <c r="L180" s="45"/>
      <c r="M180" s="243"/>
      <c r="N180" s="244"/>
      <c r="O180" s="92"/>
      <c r="P180" s="92"/>
      <c r="Q180" s="92"/>
      <c r="R180" s="92"/>
      <c r="S180" s="92"/>
      <c r="T180" s="93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156</v>
      </c>
      <c r="AU180" s="18" t="s">
        <v>90</v>
      </c>
    </row>
    <row r="181" spans="1:47" s="2" customFormat="1" ht="12">
      <c r="A181" s="39"/>
      <c r="B181" s="40"/>
      <c r="C181" s="41"/>
      <c r="D181" s="245" t="s">
        <v>158</v>
      </c>
      <c r="E181" s="41"/>
      <c r="F181" s="246" t="s">
        <v>193</v>
      </c>
      <c r="G181" s="41"/>
      <c r="H181" s="41"/>
      <c r="I181" s="242"/>
      <c r="J181" s="41"/>
      <c r="K181" s="41"/>
      <c r="L181" s="45"/>
      <c r="M181" s="243"/>
      <c r="N181" s="244"/>
      <c r="O181" s="92"/>
      <c r="P181" s="92"/>
      <c r="Q181" s="92"/>
      <c r="R181" s="92"/>
      <c r="S181" s="92"/>
      <c r="T181" s="93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158</v>
      </c>
      <c r="AU181" s="18" t="s">
        <v>90</v>
      </c>
    </row>
    <row r="182" spans="1:65" s="2" customFormat="1" ht="21.75" customHeight="1">
      <c r="A182" s="39"/>
      <c r="B182" s="40"/>
      <c r="C182" s="227" t="s">
        <v>209</v>
      </c>
      <c r="D182" s="227" t="s">
        <v>149</v>
      </c>
      <c r="E182" s="228" t="s">
        <v>183</v>
      </c>
      <c r="F182" s="229" t="s">
        <v>184</v>
      </c>
      <c r="G182" s="230" t="s">
        <v>152</v>
      </c>
      <c r="H182" s="231">
        <v>5.952</v>
      </c>
      <c r="I182" s="232"/>
      <c r="J182" s="233">
        <f>ROUND(I182*H182,2)</f>
        <v>0</v>
      </c>
      <c r="K182" s="229" t="s">
        <v>153</v>
      </c>
      <c r="L182" s="45"/>
      <c r="M182" s="234" t="s">
        <v>1</v>
      </c>
      <c r="N182" s="235" t="s">
        <v>46</v>
      </c>
      <c r="O182" s="92"/>
      <c r="P182" s="236">
        <f>O182*H182</f>
        <v>0</v>
      </c>
      <c r="Q182" s="236">
        <v>0</v>
      </c>
      <c r="R182" s="236">
        <f>Q182*H182</f>
        <v>0</v>
      </c>
      <c r="S182" s="236">
        <v>0</v>
      </c>
      <c r="T182" s="237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8" t="s">
        <v>154</v>
      </c>
      <c r="AT182" s="238" t="s">
        <v>149</v>
      </c>
      <c r="AU182" s="238" t="s">
        <v>90</v>
      </c>
      <c r="AY182" s="18" t="s">
        <v>147</v>
      </c>
      <c r="BE182" s="239">
        <f>IF(N182="základní",J182,0)</f>
        <v>0</v>
      </c>
      <c r="BF182" s="239">
        <f>IF(N182="snížená",J182,0)</f>
        <v>0</v>
      </c>
      <c r="BG182" s="239">
        <f>IF(N182="zákl. přenesená",J182,0)</f>
        <v>0</v>
      </c>
      <c r="BH182" s="239">
        <f>IF(N182="sníž. přenesená",J182,0)</f>
        <v>0</v>
      </c>
      <c r="BI182" s="239">
        <f>IF(N182="nulová",J182,0)</f>
        <v>0</v>
      </c>
      <c r="BJ182" s="18" t="s">
        <v>88</v>
      </c>
      <c r="BK182" s="239">
        <f>ROUND(I182*H182,2)</f>
        <v>0</v>
      </c>
      <c r="BL182" s="18" t="s">
        <v>154</v>
      </c>
      <c r="BM182" s="238" t="s">
        <v>612</v>
      </c>
    </row>
    <row r="183" spans="1:47" s="2" customFormat="1" ht="12">
      <c r="A183" s="39"/>
      <c r="B183" s="40"/>
      <c r="C183" s="41"/>
      <c r="D183" s="240" t="s">
        <v>156</v>
      </c>
      <c r="E183" s="41"/>
      <c r="F183" s="241" t="s">
        <v>186</v>
      </c>
      <c r="G183" s="41"/>
      <c r="H183" s="41"/>
      <c r="I183" s="242"/>
      <c r="J183" s="41"/>
      <c r="K183" s="41"/>
      <c r="L183" s="45"/>
      <c r="M183" s="243"/>
      <c r="N183" s="244"/>
      <c r="O183" s="92"/>
      <c r="P183" s="92"/>
      <c r="Q183" s="92"/>
      <c r="R183" s="92"/>
      <c r="S183" s="92"/>
      <c r="T183" s="93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156</v>
      </c>
      <c r="AU183" s="18" t="s">
        <v>90</v>
      </c>
    </row>
    <row r="184" spans="1:47" s="2" customFormat="1" ht="12">
      <c r="A184" s="39"/>
      <c r="B184" s="40"/>
      <c r="C184" s="41"/>
      <c r="D184" s="245" t="s">
        <v>158</v>
      </c>
      <c r="E184" s="41"/>
      <c r="F184" s="246" t="s">
        <v>187</v>
      </c>
      <c r="G184" s="41"/>
      <c r="H184" s="41"/>
      <c r="I184" s="242"/>
      <c r="J184" s="41"/>
      <c r="K184" s="41"/>
      <c r="L184" s="45"/>
      <c r="M184" s="243"/>
      <c r="N184" s="244"/>
      <c r="O184" s="92"/>
      <c r="P184" s="92"/>
      <c r="Q184" s="92"/>
      <c r="R184" s="92"/>
      <c r="S184" s="92"/>
      <c r="T184" s="93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158</v>
      </c>
      <c r="AU184" s="18" t="s">
        <v>90</v>
      </c>
    </row>
    <row r="185" spans="1:51" s="14" customFormat="1" ht="12">
      <c r="A185" s="14"/>
      <c r="B185" s="257"/>
      <c r="C185" s="258"/>
      <c r="D185" s="240" t="s">
        <v>160</v>
      </c>
      <c r="E185" s="259" t="s">
        <v>1</v>
      </c>
      <c r="F185" s="260" t="s">
        <v>613</v>
      </c>
      <c r="G185" s="258"/>
      <c r="H185" s="261">
        <v>5.952</v>
      </c>
      <c r="I185" s="262"/>
      <c r="J185" s="258"/>
      <c r="K185" s="258"/>
      <c r="L185" s="263"/>
      <c r="M185" s="264"/>
      <c r="N185" s="265"/>
      <c r="O185" s="265"/>
      <c r="P185" s="265"/>
      <c r="Q185" s="265"/>
      <c r="R185" s="265"/>
      <c r="S185" s="265"/>
      <c r="T185" s="266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7" t="s">
        <v>160</v>
      </c>
      <c r="AU185" s="267" t="s">
        <v>90</v>
      </c>
      <c r="AV185" s="14" t="s">
        <v>90</v>
      </c>
      <c r="AW185" s="14" t="s">
        <v>37</v>
      </c>
      <c r="AX185" s="14" t="s">
        <v>88</v>
      </c>
      <c r="AY185" s="267" t="s">
        <v>147</v>
      </c>
    </row>
    <row r="186" spans="1:65" s="2" customFormat="1" ht="16.5" customHeight="1">
      <c r="A186" s="39"/>
      <c r="B186" s="40"/>
      <c r="C186" s="227" t="s">
        <v>227</v>
      </c>
      <c r="D186" s="227" t="s">
        <v>149</v>
      </c>
      <c r="E186" s="228" t="s">
        <v>195</v>
      </c>
      <c r="F186" s="229" t="s">
        <v>196</v>
      </c>
      <c r="G186" s="230" t="s">
        <v>197</v>
      </c>
      <c r="H186" s="231">
        <v>11.309</v>
      </c>
      <c r="I186" s="232"/>
      <c r="J186" s="233">
        <f>ROUND(I186*H186,2)</f>
        <v>0</v>
      </c>
      <c r="K186" s="229" t="s">
        <v>153</v>
      </c>
      <c r="L186" s="45"/>
      <c r="M186" s="234" t="s">
        <v>1</v>
      </c>
      <c r="N186" s="235" t="s">
        <v>46</v>
      </c>
      <c r="O186" s="92"/>
      <c r="P186" s="236">
        <f>O186*H186</f>
        <v>0</v>
      </c>
      <c r="Q186" s="236">
        <v>0</v>
      </c>
      <c r="R186" s="236">
        <f>Q186*H186</f>
        <v>0</v>
      </c>
      <c r="S186" s="236">
        <v>0</v>
      </c>
      <c r="T186" s="237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8" t="s">
        <v>154</v>
      </c>
      <c r="AT186" s="238" t="s">
        <v>149</v>
      </c>
      <c r="AU186" s="238" t="s">
        <v>90</v>
      </c>
      <c r="AY186" s="18" t="s">
        <v>147</v>
      </c>
      <c r="BE186" s="239">
        <f>IF(N186="základní",J186,0)</f>
        <v>0</v>
      </c>
      <c r="BF186" s="239">
        <f>IF(N186="snížená",J186,0)</f>
        <v>0</v>
      </c>
      <c r="BG186" s="239">
        <f>IF(N186="zákl. přenesená",J186,0)</f>
        <v>0</v>
      </c>
      <c r="BH186" s="239">
        <f>IF(N186="sníž. přenesená",J186,0)</f>
        <v>0</v>
      </c>
      <c r="BI186" s="239">
        <f>IF(N186="nulová",J186,0)</f>
        <v>0</v>
      </c>
      <c r="BJ186" s="18" t="s">
        <v>88</v>
      </c>
      <c r="BK186" s="239">
        <f>ROUND(I186*H186,2)</f>
        <v>0</v>
      </c>
      <c r="BL186" s="18" t="s">
        <v>154</v>
      </c>
      <c r="BM186" s="238" t="s">
        <v>614</v>
      </c>
    </row>
    <row r="187" spans="1:47" s="2" customFormat="1" ht="12">
      <c r="A187" s="39"/>
      <c r="B187" s="40"/>
      <c r="C187" s="41"/>
      <c r="D187" s="240" t="s">
        <v>156</v>
      </c>
      <c r="E187" s="41"/>
      <c r="F187" s="241" t="s">
        <v>199</v>
      </c>
      <c r="G187" s="41"/>
      <c r="H187" s="41"/>
      <c r="I187" s="242"/>
      <c r="J187" s="41"/>
      <c r="K187" s="41"/>
      <c r="L187" s="45"/>
      <c r="M187" s="243"/>
      <c r="N187" s="244"/>
      <c r="O187" s="92"/>
      <c r="P187" s="92"/>
      <c r="Q187" s="92"/>
      <c r="R187" s="92"/>
      <c r="S187" s="92"/>
      <c r="T187" s="93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156</v>
      </c>
      <c r="AU187" s="18" t="s">
        <v>90</v>
      </c>
    </row>
    <row r="188" spans="1:47" s="2" customFormat="1" ht="12">
      <c r="A188" s="39"/>
      <c r="B188" s="40"/>
      <c r="C188" s="41"/>
      <c r="D188" s="245" t="s">
        <v>158</v>
      </c>
      <c r="E188" s="41"/>
      <c r="F188" s="246" t="s">
        <v>200</v>
      </c>
      <c r="G188" s="41"/>
      <c r="H188" s="41"/>
      <c r="I188" s="242"/>
      <c r="J188" s="41"/>
      <c r="K188" s="41"/>
      <c r="L188" s="45"/>
      <c r="M188" s="243"/>
      <c r="N188" s="244"/>
      <c r="O188" s="92"/>
      <c r="P188" s="92"/>
      <c r="Q188" s="92"/>
      <c r="R188" s="92"/>
      <c r="S188" s="92"/>
      <c r="T188" s="93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158</v>
      </c>
      <c r="AU188" s="18" t="s">
        <v>90</v>
      </c>
    </row>
    <row r="189" spans="1:51" s="14" customFormat="1" ht="12">
      <c r="A189" s="14"/>
      <c r="B189" s="257"/>
      <c r="C189" s="258"/>
      <c r="D189" s="240" t="s">
        <v>160</v>
      </c>
      <c r="E189" s="259" t="s">
        <v>1</v>
      </c>
      <c r="F189" s="260" t="s">
        <v>615</v>
      </c>
      <c r="G189" s="258"/>
      <c r="H189" s="261">
        <v>11.309</v>
      </c>
      <c r="I189" s="262"/>
      <c r="J189" s="258"/>
      <c r="K189" s="258"/>
      <c r="L189" s="263"/>
      <c r="M189" s="264"/>
      <c r="N189" s="265"/>
      <c r="O189" s="265"/>
      <c r="P189" s="265"/>
      <c r="Q189" s="265"/>
      <c r="R189" s="265"/>
      <c r="S189" s="265"/>
      <c r="T189" s="266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67" t="s">
        <v>160</v>
      </c>
      <c r="AU189" s="267" t="s">
        <v>90</v>
      </c>
      <c r="AV189" s="14" t="s">
        <v>90</v>
      </c>
      <c r="AW189" s="14" t="s">
        <v>37</v>
      </c>
      <c r="AX189" s="14" t="s">
        <v>88</v>
      </c>
      <c r="AY189" s="267" t="s">
        <v>147</v>
      </c>
    </row>
    <row r="190" spans="1:65" s="2" customFormat="1" ht="16.5" customHeight="1">
      <c r="A190" s="39"/>
      <c r="B190" s="40"/>
      <c r="C190" s="227" t="s">
        <v>236</v>
      </c>
      <c r="D190" s="227" t="s">
        <v>149</v>
      </c>
      <c r="E190" s="228" t="s">
        <v>616</v>
      </c>
      <c r="F190" s="229" t="s">
        <v>617</v>
      </c>
      <c r="G190" s="230" t="s">
        <v>152</v>
      </c>
      <c r="H190" s="231">
        <v>4.464</v>
      </c>
      <c r="I190" s="232"/>
      <c r="J190" s="233">
        <f>ROUND(I190*H190,2)</f>
        <v>0</v>
      </c>
      <c r="K190" s="229" t="s">
        <v>153</v>
      </c>
      <c r="L190" s="45"/>
      <c r="M190" s="234" t="s">
        <v>1</v>
      </c>
      <c r="N190" s="235" t="s">
        <v>46</v>
      </c>
      <c r="O190" s="92"/>
      <c r="P190" s="236">
        <f>O190*H190</f>
        <v>0</v>
      </c>
      <c r="Q190" s="236">
        <v>0</v>
      </c>
      <c r="R190" s="236">
        <f>Q190*H190</f>
        <v>0</v>
      </c>
      <c r="S190" s="236">
        <v>0</v>
      </c>
      <c r="T190" s="237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8" t="s">
        <v>154</v>
      </c>
      <c r="AT190" s="238" t="s">
        <v>149</v>
      </c>
      <c r="AU190" s="238" t="s">
        <v>90</v>
      </c>
      <c r="AY190" s="18" t="s">
        <v>147</v>
      </c>
      <c r="BE190" s="239">
        <f>IF(N190="základní",J190,0)</f>
        <v>0</v>
      </c>
      <c r="BF190" s="239">
        <f>IF(N190="snížená",J190,0)</f>
        <v>0</v>
      </c>
      <c r="BG190" s="239">
        <f>IF(N190="zákl. přenesená",J190,0)</f>
        <v>0</v>
      </c>
      <c r="BH190" s="239">
        <f>IF(N190="sníž. přenesená",J190,0)</f>
        <v>0</v>
      </c>
      <c r="BI190" s="239">
        <f>IF(N190="nulová",J190,0)</f>
        <v>0</v>
      </c>
      <c r="BJ190" s="18" t="s">
        <v>88</v>
      </c>
      <c r="BK190" s="239">
        <f>ROUND(I190*H190,2)</f>
        <v>0</v>
      </c>
      <c r="BL190" s="18" t="s">
        <v>154</v>
      </c>
      <c r="BM190" s="238" t="s">
        <v>618</v>
      </c>
    </row>
    <row r="191" spans="1:47" s="2" customFormat="1" ht="12">
      <c r="A191" s="39"/>
      <c r="B191" s="40"/>
      <c r="C191" s="41"/>
      <c r="D191" s="240" t="s">
        <v>156</v>
      </c>
      <c r="E191" s="41"/>
      <c r="F191" s="241" t="s">
        <v>619</v>
      </c>
      <c r="G191" s="41"/>
      <c r="H191" s="41"/>
      <c r="I191" s="242"/>
      <c r="J191" s="41"/>
      <c r="K191" s="41"/>
      <c r="L191" s="45"/>
      <c r="M191" s="243"/>
      <c r="N191" s="244"/>
      <c r="O191" s="92"/>
      <c r="P191" s="92"/>
      <c r="Q191" s="92"/>
      <c r="R191" s="92"/>
      <c r="S191" s="92"/>
      <c r="T191" s="93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156</v>
      </c>
      <c r="AU191" s="18" t="s">
        <v>90</v>
      </c>
    </row>
    <row r="192" spans="1:47" s="2" customFormat="1" ht="12">
      <c r="A192" s="39"/>
      <c r="B192" s="40"/>
      <c r="C192" s="41"/>
      <c r="D192" s="245" t="s">
        <v>158</v>
      </c>
      <c r="E192" s="41"/>
      <c r="F192" s="246" t="s">
        <v>620</v>
      </c>
      <c r="G192" s="41"/>
      <c r="H192" s="41"/>
      <c r="I192" s="242"/>
      <c r="J192" s="41"/>
      <c r="K192" s="41"/>
      <c r="L192" s="45"/>
      <c r="M192" s="243"/>
      <c r="N192" s="244"/>
      <c r="O192" s="92"/>
      <c r="P192" s="92"/>
      <c r="Q192" s="92"/>
      <c r="R192" s="92"/>
      <c r="S192" s="92"/>
      <c r="T192" s="93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158</v>
      </c>
      <c r="AU192" s="18" t="s">
        <v>90</v>
      </c>
    </row>
    <row r="193" spans="1:47" s="2" customFormat="1" ht="12">
      <c r="A193" s="39"/>
      <c r="B193" s="40"/>
      <c r="C193" s="41"/>
      <c r="D193" s="240" t="s">
        <v>270</v>
      </c>
      <c r="E193" s="41"/>
      <c r="F193" s="300" t="s">
        <v>621</v>
      </c>
      <c r="G193" s="41"/>
      <c r="H193" s="41"/>
      <c r="I193" s="242"/>
      <c r="J193" s="41"/>
      <c r="K193" s="41"/>
      <c r="L193" s="45"/>
      <c r="M193" s="243"/>
      <c r="N193" s="244"/>
      <c r="O193" s="92"/>
      <c r="P193" s="92"/>
      <c r="Q193" s="92"/>
      <c r="R193" s="92"/>
      <c r="S193" s="92"/>
      <c r="T193" s="93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270</v>
      </c>
      <c r="AU193" s="18" t="s">
        <v>90</v>
      </c>
    </row>
    <row r="194" spans="1:51" s="14" customFormat="1" ht="12">
      <c r="A194" s="14"/>
      <c r="B194" s="257"/>
      <c r="C194" s="258"/>
      <c r="D194" s="240" t="s">
        <v>160</v>
      </c>
      <c r="E194" s="259" t="s">
        <v>1</v>
      </c>
      <c r="F194" s="260" t="s">
        <v>622</v>
      </c>
      <c r="G194" s="258"/>
      <c r="H194" s="261">
        <v>4.464</v>
      </c>
      <c r="I194" s="262"/>
      <c r="J194" s="258"/>
      <c r="K194" s="258"/>
      <c r="L194" s="263"/>
      <c r="M194" s="264"/>
      <c r="N194" s="265"/>
      <c r="O194" s="265"/>
      <c r="P194" s="265"/>
      <c r="Q194" s="265"/>
      <c r="R194" s="265"/>
      <c r="S194" s="265"/>
      <c r="T194" s="266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7" t="s">
        <v>160</v>
      </c>
      <c r="AU194" s="267" t="s">
        <v>90</v>
      </c>
      <c r="AV194" s="14" t="s">
        <v>90</v>
      </c>
      <c r="AW194" s="14" t="s">
        <v>37</v>
      </c>
      <c r="AX194" s="14" t="s">
        <v>88</v>
      </c>
      <c r="AY194" s="267" t="s">
        <v>147</v>
      </c>
    </row>
    <row r="195" spans="1:63" s="12" customFormat="1" ht="22.8" customHeight="1">
      <c r="A195" s="12"/>
      <c r="B195" s="211"/>
      <c r="C195" s="212"/>
      <c r="D195" s="213" t="s">
        <v>80</v>
      </c>
      <c r="E195" s="225" t="s">
        <v>90</v>
      </c>
      <c r="F195" s="225" t="s">
        <v>208</v>
      </c>
      <c r="G195" s="212"/>
      <c r="H195" s="212"/>
      <c r="I195" s="215"/>
      <c r="J195" s="226">
        <f>BK195</f>
        <v>0</v>
      </c>
      <c r="K195" s="212"/>
      <c r="L195" s="217"/>
      <c r="M195" s="218"/>
      <c r="N195" s="219"/>
      <c r="O195" s="219"/>
      <c r="P195" s="220">
        <f>SUM(P196:P223)</f>
        <v>0</v>
      </c>
      <c r="Q195" s="219"/>
      <c r="R195" s="220">
        <f>SUM(R196:R223)</f>
        <v>15.945742919999999</v>
      </c>
      <c r="S195" s="219"/>
      <c r="T195" s="221">
        <f>SUM(T196:T223)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22" t="s">
        <v>88</v>
      </c>
      <c r="AT195" s="223" t="s">
        <v>80</v>
      </c>
      <c r="AU195" s="223" t="s">
        <v>88</v>
      </c>
      <c r="AY195" s="222" t="s">
        <v>147</v>
      </c>
      <c r="BK195" s="224">
        <f>SUM(BK196:BK223)</f>
        <v>0</v>
      </c>
    </row>
    <row r="196" spans="1:65" s="2" customFormat="1" ht="16.5" customHeight="1">
      <c r="A196" s="39"/>
      <c r="B196" s="40"/>
      <c r="C196" s="227" t="s">
        <v>244</v>
      </c>
      <c r="D196" s="227" t="s">
        <v>149</v>
      </c>
      <c r="E196" s="228" t="s">
        <v>623</v>
      </c>
      <c r="F196" s="229" t="s">
        <v>624</v>
      </c>
      <c r="G196" s="230" t="s">
        <v>318</v>
      </c>
      <c r="H196" s="231">
        <v>24.24</v>
      </c>
      <c r="I196" s="232"/>
      <c r="J196" s="233">
        <f>ROUND(I196*H196,2)</f>
        <v>0</v>
      </c>
      <c r="K196" s="229" t="s">
        <v>153</v>
      </c>
      <c r="L196" s="45"/>
      <c r="M196" s="234" t="s">
        <v>1</v>
      </c>
      <c r="N196" s="235" t="s">
        <v>46</v>
      </c>
      <c r="O196" s="92"/>
      <c r="P196" s="236">
        <f>O196*H196</f>
        <v>0</v>
      </c>
      <c r="Q196" s="236">
        <v>0.00264</v>
      </c>
      <c r="R196" s="236">
        <f>Q196*H196</f>
        <v>0.0639936</v>
      </c>
      <c r="S196" s="236">
        <v>0</v>
      </c>
      <c r="T196" s="237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8" t="s">
        <v>154</v>
      </c>
      <c r="AT196" s="238" t="s">
        <v>149</v>
      </c>
      <c r="AU196" s="238" t="s">
        <v>90</v>
      </c>
      <c r="AY196" s="18" t="s">
        <v>147</v>
      </c>
      <c r="BE196" s="239">
        <f>IF(N196="základní",J196,0)</f>
        <v>0</v>
      </c>
      <c r="BF196" s="239">
        <f>IF(N196="snížená",J196,0)</f>
        <v>0</v>
      </c>
      <c r="BG196" s="239">
        <f>IF(N196="zákl. přenesená",J196,0)</f>
        <v>0</v>
      </c>
      <c r="BH196" s="239">
        <f>IF(N196="sníž. přenesená",J196,0)</f>
        <v>0</v>
      </c>
      <c r="BI196" s="239">
        <f>IF(N196="nulová",J196,0)</f>
        <v>0</v>
      </c>
      <c r="BJ196" s="18" t="s">
        <v>88</v>
      </c>
      <c r="BK196" s="239">
        <f>ROUND(I196*H196,2)</f>
        <v>0</v>
      </c>
      <c r="BL196" s="18" t="s">
        <v>154</v>
      </c>
      <c r="BM196" s="238" t="s">
        <v>625</v>
      </c>
    </row>
    <row r="197" spans="1:47" s="2" customFormat="1" ht="12">
      <c r="A197" s="39"/>
      <c r="B197" s="40"/>
      <c r="C197" s="41"/>
      <c r="D197" s="240" t="s">
        <v>156</v>
      </c>
      <c r="E197" s="41"/>
      <c r="F197" s="241" t="s">
        <v>626</v>
      </c>
      <c r="G197" s="41"/>
      <c r="H197" s="41"/>
      <c r="I197" s="242"/>
      <c r="J197" s="41"/>
      <c r="K197" s="41"/>
      <c r="L197" s="45"/>
      <c r="M197" s="243"/>
      <c r="N197" s="244"/>
      <c r="O197" s="92"/>
      <c r="P197" s="92"/>
      <c r="Q197" s="92"/>
      <c r="R197" s="92"/>
      <c r="S197" s="92"/>
      <c r="T197" s="93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156</v>
      </c>
      <c r="AU197" s="18" t="s">
        <v>90</v>
      </c>
    </row>
    <row r="198" spans="1:47" s="2" customFormat="1" ht="12">
      <c r="A198" s="39"/>
      <c r="B198" s="40"/>
      <c r="C198" s="41"/>
      <c r="D198" s="245" t="s">
        <v>158</v>
      </c>
      <c r="E198" s="41"/>
      <c r="F198" s="246" t="s">
        <v>627</v>
      </c>
      <c r="G198" s="41"/>
      <c r="H198" s="41"/>
      <c r="I198" s="242"/>
      <c r="J198" s="41"/>
      <c r="K198" s="41"/>
      <c r="L198" s="45"/>
      <c r="M198" s="243"/>
      <c r="N198" s="244"/>
      <c r="O198" s="92"/>
      <c r="P198" s="92"/>
      <c r="Q198" s="92"/>
      <c r="R198" s="92"/>
      <c r="S198" s="92"/>
      <c r="T198" s="93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158</v>
      </c>
      <c r="AU198" s="18" t="s">
        <v>90</v>
      </c>
    </row>
    <row r="199" spans="1:51" s="13" customFormat="1" ht="12">
      <c r="A199" s="13"/>
      <c r="B199" s="247"/>
      <c r="C199" s="248"/>
      <c r="D199" s="240" t="s">
        <v>160</v>
      </c>
      <c r="E199" s="249" t="s">
        <v>1</v>
      </c>
      <c r="F199" s="250" t="s">
        <v>599</v>
      </c>
      <c r="G199" s="248"/>
      <c r="H199" s="249" t="s">
        <v>1</v>
      </c>
      <c r="I199" s="251"/>
      <c r="J199" s="248"/>
      <c r="K199" s="248"/>
      <c r="L199" s="252"/>
      <c r="M199" s="253"/>
      <c r="N199" s="254"/>
      <c r="O199" s="254"/>
      <c r="P199" s="254"/>
      <c r="Q199" s="254"/>
      <c r="R199" s="254"/>
      <c r="S199" s="254"/>
      <c r="T199" s="25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6" t="s">
        <v>160</v>
      </c>
      <c r="AU199" s="256" t="s">
        <v>90</v>
      </c>
      <c r="AV199" s="13" t="s">
        <v>88</v>
      </c>
      <c r="AW199" s="13" t="s">
        <v>37</v>
      </c>
      <c r="AX199" s="13" t="s">
        <v>81</v>
      </c>
      <c r="AY199" s="256" t="s">
        <v>147</v>
      </c>
    </row>
    <row r="200" spans="1:51" s="14" customFormat="1" ht="12">
      <c r="A200" s="14"/>
      <c r="B200" s="257"/>
      <c r="C200" s="258"/>
      <c r="D200" s="240" t="s">
        <v>160</v>
      </c>
      <c r="E200" s="259" t="s">
        <v>1</v>
      </c>
      <c r="F200" s="260" t="s">
        <v>628</v>
      </c>
      <c r="G200" s="258"/>
      <c r="H200" s="261">
        <v>5.04</v>
      </c>
      <c r="I200" s="262"/>
      <c r="J200" s="258"/>
      <c r="K200" s="258"/>
      <c r="L200" s="263"/>
      <c r="M200" s="264"/>
      <c r="N200" s="265"/>
      <c r="O200" s="265"/>
      <c r="P200" s="265"/>
      <c r="Q200" s="265"/>
      <c r="R200" s="265"/>
      <c r="S200" s="265"/>
      <c r="T200" s="266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67" t="s">
        <v>160</v>
      </c>
      <c r="AU200" s="267" t="s">
        <v>90</v>
      </c>
      <c r="AV200" s="14" t="s">
        <v>90</v>
      </c>
      <c r="AW200" s="14" t="s">
        <v>37</v>
      </c>
      <c r="AX200" s="14" t="s">
        <v>81</v>
      </c>
      <c r="AY200" s="267" t="s">
        <v>147</v>
      </c>
    </row>
    <row r="201" spans="1:51" s="14" customFormat="1" ht="12">
      <c r="A201" s="14"/>
      <c r="B201" s="257"/>
      <c r="C201" s="258"/>
      <c r="D201" s="240" t="s">
        <v>160</v>
      </c>
      <c r="E201" s="259" t="s">
        <v>1</v>
      </c>
      <c r="F201" s="260" t="s">
        <v>629</v>
      </c>
      <c r="G201" s="258"/>
      <c r="H201" s="261">
        <v>7.68</v>
      </c>
      <c r="I201" s="262"/>
      <c r="J201" s="258"/>
      <c r="K201" s="258"/>
      <c r="L201" s="263"/>
      <c r="M201" s="264"/>
      <c r="N201" s="265"/>
      <c r="O201" s="265"/>
      <c r="P201" s="265"/>
      <c r="Q201" s="265"/>
      <c r="R201" s="265"/>
      <c r="S201" s="265"/>
      <c r="T201" s="266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67" t="s">
        <v>160</v>
      </c>
      <c r="AU201" s="267" t="s">
        <v>90</v>
      </c>
      <c r="AV201" s="14" t="s">
        <v>90</v>
      </c>
      <c r="AW201" s="14" t="s">
        <v>37</v>
      </c>
      <c r="AX201" s="14" t="s">
        <v>81</v>
      </c>
      <c r="AY201" s="267" t="s">
        <v>147</v>
      </c>
    </row>
    <row r="202" spans="1:51" s="14" customFormat="1" ht="12">
      <c r="A202" s="14"/>
      <c r="B202" s="257"/>
      <c r="C202" s="258"/>
      <c r="D202" s="240" t="s">
        <v>160</v>
      </c>
      <c r="E202" s="259" t="s">
        <v>1</v>
      </c>
      <c r="F202" s="260" t="s">
        <v>630</v>
      </c>
      <c r="G202" s="258"/>
      <c r="H202" s="261">
        <v>11.52</v>
      </c>
      <c r="I202" s="262"/>
      <c r="J202" s="258"/>
      <c r="K202" s="258"/>
      <c r="L202" s="263"/>
      <c r="M202" s="264"/>
      <c r="N202" s="265"/>
      <c r="O202" s="265"/>
      <c r="P202" s="265"/>
      <c r="Q202" s="265"/>
      <c r="R202" s="265"/>
      <c r="S202" s="265"/>
      <c r="T202" s="266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7" t="s">
        <v>160</v>
      </c>
      <c r="AU202" s="267" t="s">
        <v>90</v>
      </c>
      <c r="AV202" s="14" t="s">
        <v>90</v>
      </c>
      <c r="AW202" s="14" t="s">
        <v>37</v>
      </c>
      <c r="AX202" s="14" t="s">
        <v>81</v>
      </c>
      <c r="AY202" s="267" t="s">
        <v>147</v>
      </c>
    </row>
    <row r="203" spans="1:51" s="15" customFormat="1" ht="12">
      <c r="A203" s="15"/>
      <c r="B203" s="268"/>
      <c r="C203" s="269"/>
      <c r="D203" s="240" t="s">
        <v>160</v>
      </c>
      <c r="E203" s="270" t="s">
        <v>1</v>
      </c>
      <c r="F203" s="271" t="s">
        <v>164</v>
      </c>
      <c r="G203" s="269"/>
      <c r="H203" s="272">
        <v>24.24</v>
      </c>
      <c r="I203" s="273"/>
      <c r="J203" s="269"/>
      <c r="K203" s="269"/>
      <c r="L203" s="274"/>
      <c r="M203" s="275"/>
      <c r="N203" s="276"/>
      <c r="O203" s="276"/>
      <c r="P203" s="276"/>
      <c r="Q203" s="276"/>
      <c r="R203" s="276"/>
      <c r="S203" s="276"/>
      <c r="T203" s="277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78" t="s">
        <v>160</v>
      </c>
      <c r="AU203" s="278" t="s">
        <v>90</v>
      </c>
      <c r="AV203" s="15" t="s">
        <v>154</v>
      </c>
      <c r="AW203" s="15" t="s">
        <v>37</v>
      </c>
      <c r="AX203" s="15" t="s">
        <v>88</v>
      </c>
      <c r="AY203" s="278" t="s">
        <v>147</v>
      </c>
    </row>
    <row r="204" spans="1:65" s="2" customFormat="1" ht="16.5" customHeight="1">
      <c r="A204" s="39"/>
      <c r="B204" s="40"/>
      <c r="C204" s="227" t="s">
        <v>252</v>
      </c>
      <c r="D204" s="227" t="s">
        <v>149</v>
      </c>
      <c r="E204" s="228" t="s">
        <v>631</v>
      </c>
      <c r="F204" s="229" t="s">
        <v>632</v>
      </c>
      <c r="G204" s="230" t="s">
        <v>318</v>
      </c>
      <c r="H204" s="231">
        <v>24.24</v>
      </c>
      <c r="I204" s="232"/>
      <c r="J204" s="233">
        <f>ROUND(I204*H204,2)</f>
        <v>0</v>
      </c>
      <c r="K204" s="229" t="s">
        <v>153</v>
      </c>
      <c r="L204" s="45"/>
      <c r="M204" s="234" t="s">
        <v>1</v>
      </c>
      <c r="N204" s="235" t="s">
        <v>46</v>
      </c>
      <c r="O204" s="92"/>
      <c r="P204" s="236">
        <f>O204*H204</f>
        <v>0</v>
      </c>
      <c r="Q204" s="236">
        <v>0</v>
      </c>
      <c r="R204" s="236">
        <f>Q204*H204</f>
        <v>0</v>
      </c>
      <c r="S204" s="236">
        <v>0</v>
      </c>
      <c r="T204" s="237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8" t="s">
        <v>154</v>
      </c>
      <c r="AT204" s="238" t="s">
        <v>149</v>
      </c>
      <c r="AU204" s="238" t="s">
        <v>90</v>
      </c>
      <c r="AY204" s="18" t="s">
        <v>147</v>
      </c>
      <c r="BE204" s="239">
        <f>IF(N204="základní",J204,0)</f>
        <v>0</v>
      </c>
      <c r="BF204" s="239">
        <f>IF(N204="snížená",J204,0)</f>
        <v>0</v>
      </c>
      <c r="BG204" s="239">
        <f>IF(N204="zákl. přenesená",J204,0)</f>
        <v>0</v>
      </c>
      <c r="BH204" s="239">
        <f>IF(N204="sníž. přenesená",J204,0)</f>
        <v>0</v>
      </c>
      <c r="BI204" s="239">
        <f>IF(N204="nulová",J204,0)</f>
        <v>0</v>
      </c>
      <c r="BJ204" s="18" t="s">
        <v>88</v>
      </c>
      <c r="BK204" s="239">
        <f>ROUND(I204*H204,2)</f>
        <v>0</v>
      </c>
      <c r="BL204" s="18" t="s">
        <v>154</v>
      </c>
      <c r="BM204" s="238" t="s">
        <v>633</v>
      </c>
    </row>
    <row r="205" spans="1:47" s="2" customFormat="1" ht="12">
      <c r="A205" s="39"/>
      <c r="B205" s="40"/>
      <c r="C205" s="41"/>
      <c r="D205" s="240" t="s">
        <v>156</v>
      </c>
      <c r="E205" s="41"/>
      <c r="F205" s="241" t="s">
        <v>634</v>
      </c>
      <c r="G205" s="41"/>
      <c r="H205" s="41"/>
      <c r="I205" s="242"/>
      <c r="J205" s="41"/>
      <c r="K205" s="41"/>
      <c r="L205" s="45"/>
      <c r="M205" s="243"/>
      <c r="N205" s="244"/>
      <c r="O205" s="92"/>
      <c r="P205" s="92"/>
      <c r="Q205" s="92"/>
      <c r="R205" s="92"/>
      <c r="S205" s="92"/>
      <c r="T205" s="93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156</v>
      </c>
      <c r="AU205" s="18" t="s">
        <v>90</v>
      </c>
    </row>
    <row r="206" spans="1:47" s="2" customFormat="1" ht="12">
      <c r="A206" s="39"/>
      <c r="B206" s="40"/>
      <c r="C206" s="41"/>
      <c r="D206" s="245" t="s">
        <v>158</v>
      </c>
      <c r="E206" s="41"/>
      <c r="F206" s="246" t="s">
        <v>635</v>
      </c>
      <c r="G206" s="41"/>
      <c r="H206" s="41"/>
      <c r="I206" s="242"/>
      <c r="J206" s="41"/>
      <c r="K206" s="41"/>
      <c r="L206" s="45"/>
      <c r="M206" s="243"/>
      <c r="N206" s="244"/>
      <c r="O206" s="92"/>
      <c r="P206" s="92"/>
      <c r="Q206" s="92"/>
      <c r="R206" s="92"/>
      <c r="S206" s="92"/>
      <c r="T206" s="93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158</v>
      </c>
      <c r="AU206" s="18" t="s">
        <v>90</v>
      </c>
    </row>
    <row r="207" spans="1:65" s="2" customFormat="1" ht="16.5" customHeight="1">
      <c r="A207" s="39"/>
      <c r="B207" s="40"/>
      <c r="C207" s="227" t="s">
        <v>260</v>
      </c>
      <c r="D207" s="227" t="s">
        <v>149</v>
      </c>
      <c r="E207" s="228" t="s">
        <v>636</v>
      </c>
      <c r="F207" s="229" t="s">
        <v>637</v>
      </c>
      <c r="G207" s="230" t="s">
        <v>197</v>
      </c>
      <c r="H207" s="231">
        <v>0.934</v>
      </c>
      <c r="I207" s="232"/>
      <c r="J207" s="233">
        <f>ROUND(I207*H207,2)</f>
        <v>0</v>
      </c>
      <c r="K207" s="229" t="s">
        <v>153</v>
      </c>
      <c r="L207" s="45"/>
      <c r="M207" s="234" t="s">
        <v>1</v>
      </c>
      <c r="N207" s="235" t="s">
        <v>46</v>
      </c>
      <c r="O207" s="92"/>
      <c r="P207" s="236">
        <f>O207*H207</f>
        <v>0</v>
      </c>
      <c r="Q207" s="236">
        <v>1.06062</v>
      </c>
      <c r="R207" s="236">
        <f>Q207*H207</f>
        <v>0.99061908</v>
      </c>
      <c r="S207" s="236">
        <v>0</v>
      </c>
      <c r="T207" s="237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8" t="s">
        <v>154</v>
      </c>
      <c r="AT207" s="238" t="s">
        <v>149</v>
      </c>
      <c r="AU207" s="238" t="s">
        <v>90</v>
      </c>
      <c r="AY207" s="18" t="s">
        <v>147</v>
      </c>
      <c r="BE207" s="239">
        <f>IF(N207="základní",J207,0)</f>
        <v>0</v>
      </c>
      <c r="BF207" s="239">
        <f>IF(N207="snížená",J207,0)</f>
        <v>0</v>
      </c>
      <c r="BG207" s="239">
        <f>IF(N207="zákl. přenesená",J207,0)</f>
        <v>0</v>
      </c>
      <c r="BH207" s="239">
        <f>IF(N207="sníž. přenesená",J207,0)</f>
        <v>0</v>
      </c>
      <c r="BI207" s="239">
        <f>IF(N207="nulová",J207,0)</f>
        <v>0</v>
      </c>
      <c r="BJ207" s="18" t="s">
        <v>88</v>
      </c>
      <c r="BK207" s="239">
        <f>ROUND(I207*H207,2)</f>
        <v>0</v>
      </c>
      <c r="BL207" s="18" t="s">
        <v>154</v>
      </c>
      <c r="BM207" s="238" t="s">
        <v>638</v>
      </c>
    </row>
    <row r="208" spans="1:47" s="2" customFormat="1" ht="12">
      <c r="A208" s="39"/>
      <c r="B208" s="40"/>
      <c r="C208" s="41"/>
      <c r="D208" s="240" t="s">
        <v>156</v>
      </c>
      <c r="E208" s="41"/>
      <c r="F208" s="241" t="s">
        <v>639</v>
      </c>
      <c r="G208" s="41"/>
      <c r="H208" s="41"/>
      <c r="I208" s="242"/>
      <c r="J208" s="41"/>
      <c r="K208" s="41"/>
      <c r="L208" s="45"/>
      <c r="M208" s="243"/>
      <c r="N208" s="244"/>
      <c r="O208" s="92"/>
      <c r="P208" s="92"/>
      <c r="Q208" s="92"/>
      <c r="R208" s="92"/>
      <c r="S208" s="92"/>
      <c r="T208" s="93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156</v>
      </c>
      <c r="AU208" s="18" t="s">
        <v>90</v>
      </c>
    </row>
    <row r="209" spans="1:47" s="2" customFormat="1" ht="12">
      <c r="A209" s="39"/>
      <c r="B209" s="40"/>
      <c r="C209" s="41"/>
      <c r="D209" s="245" t="s">
        <v>158</v>
      </c>
      <c r="E209" s="41"/>
      <c r="F209" s="246" t="s">
        <v>640</v>
      </c>
      <c r="G209" s="41"/>
      <c r="H209" s="41"/>
      <c r="I209" s="242"/>
      <c r="J209" s="41"/>
      <c r="K209" s="41"/>
      <c r="L209" s="45"/>
      <c r="M209" s="243"/>
      <c r="N209" s="244"/>
      <c r="O209" s="92"/>
      <c r="P209" s="92"/>
      <c r="Q209" s="92"/>
      <c r="R209" s="92"/>
      <c r="S209" s="92"/>
      <c r="T209" s="93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158</v>
      </c>
      <c r="AU209" s="18" t="s">
        <v>90</v>
      </c>
    </row>
    <row r="210" spans="1:47" s="2" customFormat="1" ht="12">
      <c r="A210" s="39"/>
      <c r="B210" s="40"/>
      <c r="C210" s="41"/>
      <c r="D210" s="240" t="s">
        <v>270</v>
      </c>
      <c r="E210" s="41"/>
      <c r="F210" s="300" t="s">
        <v>641</v>
      </c>
      <c r="G210" s="41"/>
      <c r="H210" s="41"/>
      <c r="I210" s="242"/>
      <c r="J210" s="41"/>
      <c r="K210" s="41"/>
      <c r="L210" s="45"/>
      <c r="M210" s="243"/>
      <c r="N210" s="244"/>
      <c r="O210" s="92"/>
      <c r="P210" s="92"/>
      <c r="Q210" s="92"/>
      <c r="R210" s="92"/>
      <c r="S210" s="92"/>
      <c r="T210" s="93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270</v>
      </c>
      <c r="AU210" s="18" t="s">
        <v>90</v>
      </c>
    </row>
    <row r="211" spans="1:51" s="13" customFormat="1" ht="12">
      <c r="A211" s="13"/>
      <c r="B211" s="247"/>
      <c r="C211" s="248"/>
      <c r="D211" s="240" t="s">
        <v>160</v>
      </c>
      <c r="E211" s="249" t="s">
        <v>1</v>
      </c>
      <c r="F211" s="250" t="s">
        <v>599</v>
      </c>
      <c r="G211" s="248"/>
      <c r="H211" s="249" t="s">
        <v>1</v>
      </c>
      <c r="I211" s="251"/>
      <c r="J211" s="248"/>
      <c r="K211" s="248"/>
      <c r="L211" s="252"/>
      <c r="M211" s="253"/>
      <c r="N211" s="254"/>
      <c r="O211" s="254"/>
      <c r="P211" s="254"/>
      <c r="Q211" s="254"/>
      <c r="R211" s="254"/>
      <c r="S211" s="254"/>
      <c r="T211" s="25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6" t="s">
        <v>160</v>
      </c>
      <c r="AU211" s="256" t="s">
        <v>90</v>
      </c>
      <c r="AV211" s="13" t="s">
        <v>88</v>
      </c>
      <c r="AW211" s="13" t="s">
        <v>37</v>
      </c>
      <c r="AX211" s="13" t="s">
        <v>81</v>
      </c>
      <c r="AY211" s="256" t="s">
        <v>147</v>
      </c>
    </row>
    <row r="212" spans="1:51" s="14" customFormat="1" ht="12">
      <c r="A212" s="14"/>
      <c r="B212" s="257"/>
      <c r="C212" s="258"/>
      <c r="D212" s="240" t="s">
        <v>160</v>
      </c>
      <c r="E212" s="259" t="s">
        <v>1</v>
      </c>
      <c r="F212" s="260" t="s">
        <v>642</v>
      </c>
      <c r="G212" s="258"/>
      <c r="H212" s="261">
        <v>0.203</v>
      </c>
      <c r="I212" s="262"/>
      <c r="J212" s="258"/>
      <c r="K212" s="258"/>
      <c r="L212" s="263"/>
      <c r="M212" s="264"/>
      <c r="N212" s="265"/>
      <c r="O212" s="265"/>
      <c r="P212" s="265"/>
      <c r="Q212" s="265"/>
      <c r="R212" s="265"/>
      <c r="S212" s="265"/>
      <c r="T212" s="266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67" t="s">
        <v>160</v>
      </c>
      <c r="AU212" s="267" t="s">
        <v>90</v>
      </c>
      <c r="AV212" s="14" t="s">
        <v>90</v>
      </c>
      <c r="AW212" s="14" t="s">
        <v>37</v>
      </c>
      <c r="AX212" s="14" t="s">
        <v>81</v>
      </c>
      <c r="AY212" s="267" t="s">
        <v>147</v>
      </c>
    </row>
    <row r="213" spans="1:51" s="14" customFormat="1" ht="12">
      <c r="A213" s="14"/>
      <c r="B213" s="257"/>
      <c r="C213" s="258"/>
      <c r="D213" s="240" t="s">
        <v>160</v>
      </c>
      <c r="E213" s="259" t="s">
        <v>1</v>
      </c>
      <c r="F213" s="260" t="s">
        <v>643</v>
      </c>
      <c r="G213" s="258"/>
      <c r="H213" s="261">
        <v>0.46</v>
      </c>
      <c r="I213" s="262"/>
      <c r="J213" s="258"/>
      <c r="K213" s="258"/>
      <c r="L213" s="263"/>
      <c r="M213" s="264"/>
      <c r="N213" s="265"/>
      <c r="O213" s="265"/>
      <c r="P213" s="265"/>
      <c r="Q213" s="265"/>
      <c r="R213" s="265"/>
      <c r="S213" s="265"/>
      <c r="T213" s="266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7" t="s">
        <v>160</v>
      </c>
      <c r="AU213" s="267" t="s">
        <v>90</v>
      </c>
      <c r="AV213" s="14" t="s">
        <v>90</v>
      </c>
      <c r="AW213" s="14" t="s">
        <v>37</v>
      </c>
      <c r="AX213" s="14" t="s">
        <v>81</v>
      </c>
      <c r="AY213" s="267" t="s">
        <v>147</v>
      </c>
    </row>
    <row r="214" spans="1:51" s="14" customFormat="1" ht="12">
      <c r="A214" s="14"/>
      <c r="B214" s="257"/>
      <c r="C214" s="258"/>
      <c r="D214" s="240" t="s">
        <v>160</v>
      </c>
      <c r="E214" s="259" t="s">
        <v>1</v>
      </c>
      <c r="F214" s="260" t="s">
        <v>644</v>
      </c>
      <c r="G214" s="258"/>
      <c r="H214" s="261">
        <v>0.271</v>
      </c>
      <c r="I214" s="262"/>
      <c r="J214" s="258"/>
      <c r="K214" s="258"/>
      <c r="L214" s="263"/>
      <c r="M214" s="264"/>
      <c r="N214" s="265"/>
      <c r="O214" s="265"/>
      <c r="P214" s="265"/>
      <c r="Q214" s="265"/>
      <c r="R214" s="265"/>
      <c r="S214" s="265"/>
      <c r="T214" s="266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67" t="s">
        <v>160</v>
      </c>
      <c r="AU214" s="267" t="s">
        <v>90</v>
      </c>
      <c r="AV214" s="14" t="s">
        <v>90</v>
      </c>
      <c r="AW214" s="14" t="s">
        <v>37</v>
      </c>
      <c r="AX214" s="14" t="s">
        <v>81</v>
      </c>
      <c r="AY214" s="267" t="s">
        <v>147</v>
      </c>
    </row>
    <row r="215" spans="1:51" s="15" customFormat="1" ht="12">
      <c r="A215" s="15"/>
      <c r="B215" s="268"/>
      <c r="C215" s="269"/>
      <c r="D215" s="240" t="s">
        <v>160</v>
      </c>
      <c r="E215" s="270" t="s">
        <v>1</v>
      </c>
      <c r="F215" s="271" t="s">
        <v>164</v>
      </c>
      <c r="G215" s="269"/>
      <c r="H215" s="272">
        <v>0.934</v>
      </c>
      <c r="I215" s="273"/>
      <c r="J215" s="269"/>
      <c r="K215" s="269"/>
      <c r="L215" s="274"/>
      <c r="M215" s="275"/>
      <c r="N215" s="276"/>
      <c r="O215" s="276"/>
      <c r="P215" s="276"/>
      <c r="Q215" s="276"/>
      <c r="R215" s="276"/>
      <c r="S215" s="276"/>
      <c r="T215" s="277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78" t="s">
        <v>160</v>
      </c>
      <c r="AU215" s="278" t="s">
        <v>90</v>
      </c>
      <c r="AV215" s="15" t="s">
        <v>154</v>
      </c>
      <c r="AW215" s="15" t="s">
        <v>37</v>
      </c>
      <c r="AX215" s="15" t="s">
        <v>88</v>
      </c>
      <c r="AY215" s="278" t="s">
        <v>147</v>
      </c>
    </row>
    <row r="216" spans="1:65" s="2" customFormat="1" ht="16.5" customHeight="1">
      <c r="A216" s="39"/>
      <c r="B216" s="40"/>
      <c r="C216" s="227" t="s">
        <v>8</v>
      </c>
      <c r="D216" s="227" t="s">
        <v>149</v>
      </c>
      <c r="E216" s="228" t="s">
        <v>645</v>
      </c>
      <c r="F216" s="229" t="s">
        <v>646</v>
      </c>
      <c r="G216" s="230" t="s">
        <v>152</v>
      </c>
      <c r="H216" s="231">
        <v>5.952</v>
      </c>
      <c r="I216" s="232"/>
      <c r="J216" s="233">
        <f>ROUND(I216*H216,2)</f>
        <v>0</v>
      </c>
      <c r="K216" s="229" t="s">
        <v>153</v>
      </c>
      <c r="L216" s="45"/>
      <c r="M216" s="234" t="s">
        <v>1</v>
      </c>
      <c r="N216" s="235" t="s">
        <v>46</v>
      </c>
      <c r="O216" s="92"/>
      <c r="P216" s="236">
        <f>O216*H216</f>
        <v>0</v>
      </c>
      <c r="Q216" s="236">
        <v>2.50187</v>
      </c>
      <c r="R216" s="236">
        <f>Q216*H216</f>
        <v>14.891130239999999</v>
      </c>
      <c r="S216" s="236">
        <v>0</v>
      </c>
      <c r="T216" s="237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8" t="s">
        <v>154</v>
      </c>
      <c r="AT216" s="238" t="s">
        <v>149</v>
      </c>
      <c r="AU216" s="238" t="s">
        <v>90</v>
      </c>
      <c r="AY216" s="18" t="s">
        <v>147</v>
      </c>
      <c r="BE216" s="239">
        <f>IF(N216="základní",J216,0)</f>
        <v>0</v>
      </c>
      <c r="BF216" s="239">
        <f>IF(N216="snížená",J216,0)</f>
        <v>0</v>
      </c>
      <c r="BG216" s="239">
        <f>IF(N216="zákl. přenesená",J216,0)</f>
        <v>0</v>
      </c>
      <c r="BH216" s="239">
        <f>IF(N216="sníž. přenesená",J216,0)</f>
        <v>0</v>
      </c>
      <c r="BI216" s="239">
        <f>IF(N216="nulová",J216,0)</f>
        <v>0</v>
      </c>
      <c r="BJ216" s="18" t="s">
        <v>88</v>
      </c>
      <c r="BK216" s="239">
        <f>ROUND(I216*H216,2)</f>
        <v>0</v>
      </c>
      <c r="BL216" s="18" t="s">
        <v>154</v>
      </c>
      <c r="BM216" s="238" t="s">
        <v>647</v>
      </c>
    </row>
    <row r="217" spans="1:47" s="2" customFormat="1" ht="12">
      <c r="A217" s="39"/>
      <c r="B217" s="40"/>
      <c r="C217" s="41"/>
      <c r="D217" s="240" t="s">
        <v>156</v>
      </c>
      <c r="E217" s="41"/>
      <c r="F217" s="241" t="s">
        <v>648</v>
      </c>
      <c r="G217" s="41"/>
      <c r="H217" s="41"/>
      <c r="I217" s="242"/>
      <c r="J217" s="41"/>
      <c r="K217" s="41"/>
      <c r="L217" s="45"/>
      <c r="M217" s="243"/>
      <c r="N217" s="244"/>
      <c r="O217" s="92"/>
      <c r="P217" s="92"/>
      <c r="Q217" s="92"/>
      <c r="R217" s="92"/>
      <c r="S217" s="92"/>
      <c r="T217" s="93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156</v>
      </c>
      <c r="AU217" s="18" t="s">
        <v>90</v>
      </c>
    </row>
    <row r="218" spans="1:47" s="2" customFormat="1" ht="12">
      <c r="A218" s="39"/>
      <c r="B218" s="40"/>
      <c r="C218" s="41"/>
      <c r="D218" s="245" t="s">
        <v>158</v>
      </c>
      <c r="E218" s="41"/>
      <c r="F218" s="246" t="s">
        <v>649</v>
      </c>
      <c r="G218" s="41"/>
      <c r="H218" s="41"/>
      <c r="I218" s="242"/>
      <c r="J218" s="41"/>
      <c r="K218" s="41"/>
      <c r="L218" s="45"/>
      <c r="M218" s="243"/>
      <c r="N218" s="244"/>
      <c r="O218" s="92"/>
      <c r="P218" s="92"/>
      <c r="Q218" s="92"/>
      <c r="R218" s="92"/>
      <c r="S218" s="92"/>
      <c r="T218" s="93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158</v>
      </c>
      <c r="AU218" s="18" t="s">
        <v>90</v>
      </c>
    </row>
    <row r="219" spans="1:51" s="13" customFormat="1" ht="12">
      <c r="A219" s="13"/>
      <c r="B219" s="247"/>
      <c r="C219" s="248"/>
      <c r="D219" s="240" t="s">
        <v>160</v>
      </c>
      <c r="E219" s="249" t="s">
        <v>1</v>
      </c>
      <c r="F219" s="250" t="s">
        <v>650</v>
      </c>
      <c r="G219" s="248"/>
      <c r="H219" s="249" t="s">
        <v>1</v>
      </c>
      <c r="I219" s="251"/>
      <c r="J219" s="248"/>
      <c r="K219" s="248"/>
      <c r="L219" s="252"/>
      <c r="M219" s="253"/>
      <c r="N219" s="254"/>
      <c r="O219" s="254"/>
      <c r="P219" s="254"/>
      <c r="Q219" s="254"/>
      <c r="R219" s="254"/>
      <c r="S219" s="254"/>
      <c r="T219" s="25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6" t="s">
        <v>160</v>
      </c>
      <c r="AU219" s="256" t="s">
        <v>90</v>
      </c>
      <c r="AV219" s="13" t="s">
        <v>88</v>
      </c>
      <c r="AW219" s="13" t="s">
        <v>37</v>
      </c>
      <c r="AX219" s="13" t="s">
        <v>81</v>
      </c>
      <c r="AY219" s="256" t="s">
        <v>147</v>
      </c>
    </row>
    <row r="220" spans="1:51" s="14" customFormat="1" ht="12">
      <c r="A220" s="14"/>
      <c r="B220" s="257"/>
      <c r="C220" s="258"/>
      <c r="D220" s="240" t="s">
        <v>160</v>
      </c>
      <c r="E220" s="259" t="s">
        <v>1</v>
      </c>
      <c r="F220" s="260" t="s">
        <v>651</v>
      </c>
      <c r="G220" s="258"/>
      <c r="H220" s="261">
        <v>1.296</v>
      </c>
      <c r="I220" s="262"/>
      <c r="J220" s="258"/>
      <c r="K220" s="258"/>
      <c r="L220" s="263"/>
      <c r="M220" s="264"/>
      <c r="N220" s="265"/>
      <c r="O220" s="265"/>
      <c r="P220" s="265"/>
      <c r="Q220" s="265"/>
      <c r="R220" s="265"/>
      <c r="S220" s="265"/>
      <c r="T220" s="266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67" t="s">
        <v>160</v>
      </c>
      <c r="AU220" s="267" t="s">
        <v>90</v>
      </c>
      <c r="AV220" s="14" t="s">
        <v>90</v>
      </c>
      <c r="AW220" s="14" t="s">
        <v>37</v>
      </c>
      <c r="AX220" s="14" t="s">
        <v>81</v>
      </c>
      <c r="AY220" s="267" t="s">
        <v>147</v>
      </c>
    </row>
    <row r="221" spans="1:51" s="14" customFormat="1" ht="12">
      <c r="A221" s="14"/>
      <c r="B221" s="257"/>
      <c r="C221" s="258"/>
      <c r="D221" s="240" t="s">
        <v>160</v>
      </c>
      <c r="E221" s="259" t="s">
        <v>1</v>
      </c>
      <c r="F221" s="260" t="s">
        <v>652</v>
      </c>
      <c r="G221" s="258"/>
      <c r="H221" s="261">
        <v>2.928</v>
      </c>
      <c r="I221" s="262"/>
      <c r="J221" s="258"/>
      <c r="K221" s="258"/>
      <c r="L221" s="263"/>
      <c r="M221" s="264"/>
      <c r="N221" s="265"/>
      <c r="O221" s="265"/>
      <c r="P221" s="265"/>
      <c r="Q221" s="265"/>
      <c r="R221" s="265"/>
      <c r="S221" s="265"/>
      <c r="T221" s="266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67" t="s">
        <v>160</v>
      </c>
      <c r="AU221" s="267" t="s">
        <v>90</v>
      </c>
      <c r="AV221" s="14" t="s">
        <v>90</v>
      </c>
      <c r="AW221" s="14" t="s">
        <v>37</v>
      </c>
      <c r="AX221" s="14" t="s">
        <v>81</v>
      </c>
      <c r="AY221" s="267" t="s">
        <v>147</v>
      </c>
    </row>
    <row r="222" spans="1:51" s="14" customFormat="1" ht="12">
      <c r="A222" s="14"/>
      <c r="B222" s="257"/>
      <c r="C222" s="258"/>
      <c r="D222" s="240" t="s">
        <v>160</v>
      </c>
      <c r="E222" s="259" t="s">
        <v>1</v>
      </c>
      <c r="F222" s="260" t="s">
        <v>653</v>
      </c>
      <c r="G222" s="258"/>
      <c r="H222" s="261">
        <v>1.728</v>
      </c>
      <c r="I222" s="262"/>
      <c r="J222" s="258"/>
      <c r="K222" s="258"/>
      <c r="L222" s="263"/>
      <c r="M222" s="264"/>
      <c r="N222" s="265"/>
      <c r="O222" s="265"/>
      <c r="P222" s="265"/>
      <c r="Q222" s="265"/>
      <c r="R222" s="265"/>
      <c r="S222" s="265"/>
      <c r="T222" s="266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7" t="s">
        <v>160</v>
      </c>
      <c r="AU222" s="267" t="s">
        <v>90</v>
      </c>
      <c r="AV222" s="14" t="s">
        <v>90</v>
      </c>
      <c r="AW222" s="14" t="s">
        <v>37</v>
      </c>
      <c r="AX222" s="14" t="s">
        <v>81</v>
      </c>
      <c r="AY222" s="267" t="s">
        <v>147</v>
      </c>
    </row>
    <row r="223" spans="1:51" s="15" customFormat="1" ht="12">
      <c r="A223" s="15"/>
      <c r="B223" s="268"/>
      <c r="C223" s="269"/>
      <c r="D223" s="240" t="s">
        <v>160</v>
      </c>
      <c r="E223" s="270" t="s">
        <v>1</v>
      </c>
      <c r="F223" s="271" t="s">
        <v>164</v>
      </c>
      <c r="G223" s="269"/>
      <c r="H223" s="272">
        <v>5.952</v>
      </c>
      <c r="I223" s="273"/>
      <c r="J223" s="269"/>
      <c r="K223" s="269"/>
      <c r="L223" s="274"/>
      <c r="M223" s="275"/>
      <c r="N223" s="276"/>
      <c r="O223" s="276"/>
      <c r="P223" s="276"/>
      <c r="Q223" s="276"/>
      <c r="R223" s="276"/>
      <c r="S223" s="276"/>
      <c r="T223" s="277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78" t="s">
        <v>160</v>
      </c>
      <c r="AU223" s="278" t="s">
        <v>90</v>
      </c>
      <c r="AV223" s="15" t="s">
        <v>154</v>
      </c>
      <c r="AW223" s="15" t="s">
        <v>37</v>
      </c>
      <c r="AX223" s="15" t="s">
        <v>88</v>
      </c>
      <c r="AY223" s="278" t="s">
        <v>147</v>
      </c>
    </row>
    <row r="224" spans="1:63" s="12" customFormat="1" ht="22.8" customHeight="1">
      <c r="A224" s="12"/>
      <c r="B224" s="211"/>
      <c r="C224" s="212"/>
      <c r="D224" s="213" t="s">
        <v>80</v>
      </c>
      <c r="E224" s="225" t="s">
        <v>170</v>
      </c>
      <c r="F224" s="225" t="s">
        <v>654</v>
      </c>
      <c r="G224" s="212"/>
      <c r="H224" s="212"/>
      <c r="I224" s="215"/>
      <c r="J224" s="226">
        <f>BK224</f>
        <v>0</v>
      </c>
      <c r="K224" s="212"/>
      <c r="L224" s="217"/>
      <c r="M224" s="218"/>
      <c r="N224" s="219"/>
      <c r="O224" s="219"/>
      <c r="P224" s="220">
        <f>SUM(P225:P236)</f>
        <v>0</v>
      </c>
      <c r="Q224" s="219"/>
      <c r="R224" s="220">
        <f>SUM(R225:R236)</f>
        <v>1.4629818</v>
      </c>
      <c r="S224" s="219"/>
      <c r="T224" s="221">
        <f>SUM(T225:T236)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22" t="s">
        <v>88</v>
      </c>
      <c r="AT224" s="223" t="s">
        <v>80</v>
      </c>
      <c r="AU224" s="223" t="s">
        <v>88</v>
      </c>
      <c r="AY224" s="222" t="s">
        <v>147</v>
      </c>
      <c r="BK224" s="224">
        <f>SUM(BK225:BK236)</f>
        <v>0</v>
      </c>
    </row>
    <row r="225" spans="1:65" s="2" customFormat="1" ht="16.5" customHeight="1">
      <c r="A225" s="39"/>
      <c r="B225" s="40"/>
      <c r="C225" s="227" t="s">
        <v>280</v>
      </c>
      <c r="D225" s="227" t="s">
        <v>149</v>
      </c>
      <c r="E225" s="228" t="s">
        <v>655</v>
      </c>
      <c r="F225" s="229" t="s">
        <v>656</v>
      </c>
      <c r="G225" s="230" t="s">
        <v>152</v>
      </c>
      <c r="H225" s="231">
        <v>0.524</v>
      </c>
      <c r="I225" s="232"/>
      <c r="J225" s="233">
        <f>ROUND(I225*H225,2)</f>
        <v>0</v>
      </c>
      <c r="K225" s="229" t="s">
        <v>153</v>
      </c>
      <c r="L225" s="45"/>
      <c r="M225" s="234" t="s">
        <v>1</v>
      </c>
      <c r="N225" s="235" t="s">
        <v>46</v>
      </c>
      <c r="O225" s="92"/>
      <c r="P225" s="236">
        <f>O225*H225</f>
        <v>0</v>
      </c>
      <c r="Q225" s="236">
        <v>2.79195</v>
      </c>
      <c r="R225" s="236">
        <f>Q225*H225</f>
        <v>1.4629818</v>
      </c>
      <c r="S225" s="236">
        <v>0</v>
      </c>
      <c r="T225" s="237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8" t="s">
        <v>154</v>
      </c>
      <c r="AT225" s="238" t="s">
        <v>149</v>
      </c>
      <c r="AU225" s="238" t="s">
        <v>90</v>
      </c>
      <c r="AY225" s="18" t="s">
        <v>147</v>
      </c>
      <c r="BE225" s="239">
        <f>IF(N225="základní",J225,0)</f>
        <v>0</v>
      </c>
      <c r="BF225" s="239">
        <f>IF(N225="snížená",J225,0)</f>
        <v>0</v>
      </c>
      <c r="BG225" s="239">
        <f>IF(N225="zákl. přenesená",J225,0)</f>
        <v>0</v>
      </c>
      <c r="BH225" s="239">
        <f>IF(N225="sníž. přenesená",J225,0)</f>
        <v>0</v>
      </c>
      <c r="BI225" s="239">
        <f>IF(N225="nulová",J225,0)</f>
        <v>0</v>
      </c>
      <c r="BJ225" s="18" t="s">
        <v>88</v>
      </c>
      <c r="BK225" s="239">
        <f>ROUND(I225*H225,2)</f>
        <v>0</v>
      </c>
      <c r="BL225" s="18" t="s">
        <v>154</v>
      </c>
      <c r="BM225" s="238" t="s">
        <v>657</v>
      </c>
    </row>
    <row r="226" spans="1:47" s="2" customFormat="1" ht="12">
      <c r="A226" s="39"/>
      <c r="B226" s="40"/>
      <c r="C226" s="41"/>
      <c r="D226" s="240" t="s">
        <v>156</v>
      </c>
      <c r="E226" s="41"/>
      <c r="F226" s="241" t="s">
        <v>658</v>
      </c>
      <c r="G226" s="41"/>
      <c r="H226" s="41"/>
      <c r="I226" s="242"/>
      <c r="J226" s="41"/>
      <c r="K226" s="41"/>
      <c r="L226" s="45"/>
      <c r="M226" s="243"/>
      <c r="N226" s="244"/>
      <c r="O226" s="92"/>
      <c r="P226" s="92"/>
      <c r="Q226" s="92"/>
      <c r="R226" s="92"/>
      <c r="S226" s="92"/>
      <c r="T226" s="93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156</v>
      </c>
      <c r="AU226" s="18" t="s">
        <v>90</v>
      </c>
    </row>
    <row r="227" spans="1:47" s="2" customFormat="1" ht="12">
      <c r="A227" s="39"/>
      <c r="B227" s="40"/>
      <c r="C227" s="41"/>
      <c r="D227" s="245" t="s">
        <v>158</v>
      </c>
      <c r="E227" s="41"/>
      <c r="F227" s="246" t="s">
        <v>659</v>
      </c>
      <c r="G227" s="41"/>
      <c r="H227" s="41"/>
      <c r="I227" s="242"/>
      <c r="J227" s="41"/>
      <c r="K227" s="41"/>
      <c r="L227" s="45"/>
      <c r="M227" s="243"/>
      <c r="N227" s="244"/>
      <c r="O227" s="92"/>
      <c r="P227" s="92"/>
      <c r="Q227" s="92"/>
      <c r="R227" s="92"/>
      <c r="S227" s="92"/>
      <c r="T227" s="93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158</v>
      </c>
      <c r="AU227" s="18" t="s">
        <v>90</v>
      </c>
    </row>
    <row r="228" spans="1:51" s="13" customFormat="1" ht="12">
      <c r="A228" s="13"/>
      <c r="B228" s="247"/>
      <c r="C228" s="248"/>
      <c r="D228" s="240" t="s">
        <v>160</v>
      </c>
      <c r="E228" s="249" t="s">
        <v>1</v>
      </c>
      <c r="F228" s="250" t="s">
        <v>584</v>
      </c>
      <c r="G228" s="248"/>
      <c r="H228" s="249" t="s">
        <v>1</v>
      </c>
      <c r="I228" s="251"/>
      <c r="J228" s="248"/>
      <c r="K228" s="248"/>
      <c r="L228" s="252"/>
      <c r="M228" s="253"/>
      <c r="N228" s="254"/>
      <c r="O228" s="254"/>
      <c r="P228" s="254"/>
      <c r="Q228" s="254"/>
      <c r="R228" s="254"/>
      <c r="S228" s="254"/>
      <c r="T228" s="25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6" t="s">
        <v>160</v>
      </c>
      <c r="AU228" s="256" t="s">
        <v>90</v>
      </c>
      <c r="AV228" s="13" t="s">
        <v>88</v>
      </c>
      <c r="AW228" s="13" t="s">
        <v>37</v>
      </c>
      <c r="AX228" s="13" t="s">
        <v>81</v>
      </c>
      <c r="AY228" s="256" t="s">
        <v>147</v>
      </c>
    </row>
    <row r="229" spans="1:51" s="13" customFormat="1" ht="12">
      <c r="A229" s="13"/>
      <c r="B229" s="247"/>
      <c r="C229" s="248"/>
      <c r="D229" s="240" t="s">
        <v>160</v>
      </c>
      <c r="E229" s="249" t="s">
        <v>1</v>
      </c>
      <c r="F229" s="250" t="s">
        <v>660</v>
      </c>
      <c r="G229" s="248"/>
      <c r="H229" s="249" t="s">
        <v>1</v>
      </c>
      <c r="I229" s="251"/>
      <c r="J229" s="248"/>
      <c r="K229" s="248"/>
      <c r="L229" s="252"/>
      <c r="M229" s="253"/>
      <c r="N229" s="254"/>
      <c r="O229" s="254"/>
      <c r="P229" s="254"/>
      <c r="Q229" s="254"/>
      <c r="R229" s="254"/>
      <c r="S229" s="254"/>
      <c r="T229" s="25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6" t="s">
        <v>160</v>
      </c>
      <c r="AU229" s="256" t="s">
        <v>90</v>
      </c>
      <c r="AV229" s="13" t="s">
        <v>88</v>
      </c>
      <c r="AW229" s="13" t="s">
        <v>37</v>
      </c>
      <c r="AX229" s="13" t="s">
        <v>81</v>
      </c>
      <c r="AY229" s="256" t="s">
        <v>147</v>
      </c>
    </row>
    <row r="230" spans="1:51" s="14" customFormat="1" ht="12">
      <c r="A230" s="14"/>
      <c r="B230" s="257"/>
      <c r="C230" s="258"/>
      <c r="D230" s="240" t="s">
        <v>160</v>
      </c>
      <c r="E230" s="259" t="s">
        <v>1</v>
      </c>
      <c r="F230" s="260" t="s">
        <v>661</v>
      </c>
      <c r="G230" s="258"/>
      <c r="H230" s="261">
        <v>0.144</v>
      </c>
      <c r="I230" s="262"/>
      <c r="J230" s="258"/>
      <c r="K230" s="258"/>
      <c r="L230" s="263"/>
      <c r="M230" s="264"/>
      <c r="N230" s="265"/>
      <c r="O230" s="265"/>
      <c r="P230" s="265"/>
      <c r="Q230" s="265"/>
      <c r="R230" s="265"/>
      <c r="S230" s="265"/>
      <c r="T230" s="266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67" t="s">
        <v>160</v>
      </c>
      <c r="AU230" s="267" t="s">
        <v>90</v>
      </c>
      <c r="AV230" s="14" t="s">
        <v>90</v>
      </c>
      <c r="AW230" s="14" t="s">
        <v>37</v>
      </c>
      <c r="AX230" s="14" t="s">
        <v>81</v>
      </c>
      <c r="AY230" s="267" t="s">
        <v>147</v>
      </c>
    </row>
    <row r="231" spans="1:51" s="14" customFormat="1" ht="12">
      <c r="A231" s="14"/>
      <c r="B231" s="257"/>
      <c r="C231" s="258"/>
      <c r="D231" s="240" t="s">
        <v>160</v>
      </c>
      <c r="E231" s="259" t="s">
        <v>1</v>
      </c>
      <c r="F231" s="260" t="s">
        <v>662</v>
      </c>
      <c r="G231" s="258"/>
      <c r="H231" s="261">
        <v>0.284</v>
      </c>
      <c r="I231" s="262"/>
      <c r="J231" s="258"/>
      <c r="K231" s="258"/>
      <c r="L231" s="263"/>
      <c r="M231" s="264"/>
      <c r="N231" s="265"/>
      <c r="O231" s="265"/>
      <c r="P231" s="265"/>
      <c r="Q231" s="265"/>
      <c r="R231" s="265"/>
      <c r="S231" s="265"/>
      <c r="T231" s="266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67" t="s">
        <v>160</v>
      </c>
      <c r="AU231" s="267" t="s">
        <v>90</v>
      </c>
      <c r="AV231" s="14" t="s">
        <v>90</v>
      </c>
      <c r="AW231" s="14" t="s">
        <v>37</v>
      </c>
      <c r="AX231" s="14" t="s">
        <v>81</v>
      </c>
      <c r="AY231" s="267" t="s">
        <v>147</v>
      </c>
    </row>
    <row r="232" spans="1:51" s="16" customFormat="1" ht="12">
      <c r="A232" s="16"/>
      <c r="B232" s="279"/>
      <c r="C232" s="280"/>
      <c r="D232" s="240" t="s">
        <v>160</v>
      </c>
      <c r="E232" s="281" t="s">
        <v>1</v>
      </c>
      <c r="F232" s="282" t="s">
        <v>221</v>
      </c>
      <c r="G232" s="280"/>
      <c r="H232" s="283">
        <v>0.428</v>
      </c>
      <c r="I232" s="284"/>
      <c r="J232" s="280"/>
      <c r="K232" s="280"/>
      <c r="L232" s="285"/>
      <c r="M232" s="286"/>
      <c r="N232" s="287"/>
      <c r="O232" s="287"/>
      <c r="P232" s="287"/>
      <c r="Q232" s="287"/>
      <c r="R232" s="287"/>
      <c r="S232" s="287"/>
      <c r="T232" s="288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T232" s="289" t="s">
        <v>160</v>
      </c>
      <c r="AU232" s="289" t="s">
        <v>90</v>
      </c>
      <c r="AV232" s="16" t="s">
        <v>170</v>
      </c>
      <c r="AW232" s="16" t="s">
        <v>37</v>
      </c>
      <c r="AX232" s="16" t="s">
        <v>81</v>
      </c>
      <c r="AY232" s="289" t="s">
        <v>147</v>
      </c>
    </row>
    <row r="233" spans="1:51" s="13" customFormat="1" ht="12">
      <c r="A233" s="13"/>
      <c r="B233" s="247"/>
      <c r="C233" s="248"/>
      <c r="D233" s="240" t="s">
        <v>160</v>
      </c>
      <c r="E233" s="249" t="s">
        <v>1</v>
      </c>
      <c r="F233" s="250" t="s">
        <v>663</v>
      </c>
      <c r="G233" s="248"/>
      <c r="H233" s="249" t="s">
        <v>1</v>
      </c>
      <c r="I233" s="251"/>
      <c r="J233" s="248"/>
      <c r="K233" s="248"/>
      <c r="L233" s="252"/>
      <c r="M233" s="253"/>
      <c r="N233" s="254"/>
      <c r="O233" s="254"/>
      <c r="P233" s="254"/>
      <c r="Q233" s="254"/>
      <c r="R233" s="254"/>
      <c r="S233" s="254"/>
      <c r="T233" s="25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6" t="s">
        <v>160</v>
      </c>
      <c r="AU233" s="256" t="s">
        <v>90</v>
      </c>
      <c r="AV233" s="13" t="s">
        <v>88</v>
      </c>
      <c r="AW233" s="13" t="s">
        <v>37</v>
      </c>
      <c r="AX233" s="13" t="s">
        <v>81</v>
      </c>
      <c r="AY233" s="256" t="s">
        <v>147</v>
      </c>
    </row>
    <row r="234" spans="1:51" s="14" customFormat="1" ht="12">
      <c r="A234" s="14"/>
      <c r="B234" s="257"/>
      <c r="C234" s="258"/>
      <c r="D234" s="240" t="s">
        <v>160</v>
      </c>
      <c r="E234" s="259" t="s">
        <v>1</v>
      </c>
      <c r="F234" s="260" t="s">
        <v>664</v>
      </c>
      <c r="G234" s="258"/>
      <c r="H234" s="261">
        <v>0.096</v>
      </c>
      <c r="I234" s="262"/>
      <c r="J234" s="258"/>
      <c r="K234" s="258"/>
      <c r="L234" s="263"/>
      <c r="M234" s="264"/>
      <c r="N234" s="265"/>
      <c r="O234" s="265"/>
      <c r="P234" s="265"/>
      <c r="Q234" s="265"/>
      <c r="R234" s="265"/>
      <c r="S234" s="265"/>
      <c r="T234" s="266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67" t="s">
        <v>160</v>
      </c>
      <c r="AU234" s="267" t="s">
        <v>90</v>
      </c>
      <c r="AV234" s="14" t="s">
        <v>90</v>
      </c>
      <c r="AW234" s="14" t="s">
        <v>37</v>
      </c>
      <c r="AX234" s="14" t="s">
        <v>81</v>
      </c>
      <c r="AY234" s="267" t="s">
        <v>147</v>
      </c>
    </row>
    <row r="235" spans="1:51" s="16" customFormat="1" ht="12">
      <c r="A235" s="16"/>
      <c r="B235" s="279"/>
      <c r="C235" s="280"/>
      <c r="D235" s="240" t="s">
        <v>160</v>
      </c>
      <c r="E235" s="281" t="s">
        <v>1</v>
      </c>
      <c r="F235" s="282" t="s">
        <v>221</v>
      </c>
      <c r="G235" s="280"/>
      <c r="H235" s="283">
        <v>0.096</v>
      </c>
      <c r="I235" s="284"/>
      <c r="J235" s="280"/>
      <c r="K235" s="280"/>
      <c r="L235" s="285"/>
      <c r="M235" s="286"/>
      <c r="N235" s="287"/>
      <c r="O235" s="287"/>
      <c r="P235" s="287"/>
      <c r="Q235" s="287"/>
      <c r="R235" s="287"/>
      <c r="S235" s="287"/>
      <c r="T235" s="288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T235" s="289" t="s">
        <v>160</v>
      </c>
      <c r="AU235" s="289" t="s">
        <v>90</v>
      </c>
      <c r="AV235" s="16" t="s">
        <v>170</v>
      </c>
      <c r="AW235" s="16" t="s">
        <v>37</v>
      </c>
      <c r="AX235" s="16" t="s">
        <v>81</v>
      </c>
      <c r="AY235" s="289" t="s">
        <v>147</v>
      </c>
    </row>
    <row r="236" spans="1:51" s="15" customFormat="1" ht="12">
      <c r="A236" s="15"/>
      <c r="B236" s="268"/>
      <c r="C236" s="269"/>
      <c r="D236" s="240" t="s">
        <v>160</v>
      </c>
      <c r="E236" s="270" t="s">
        <v>1</v>
      </c>
      <c r="F236" s="271" t="s">
        <v>164</v>
      </c>
      <c r="G236" s="269"/>
      <c r="H236" s="272">
        <v>0.524</v>
      </c>
      <c r="I236" s="273"/>
      <c r="J236" s="269"/>
      <c r="K236" s="269"/>
      <c r="L236" s="274"/>
      <c r="M236" s="275"/>
      <c r="N236" s="276"/>
      <c r="O236" s="276"/>
      <c r="P236" s="276"/>
      <c r="Q236" s="276"/>
      <c r="R236" s="276"/>
      <c r="S236" s="276"/>
      <c r="T236" s="277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78" t="s">
        <v>160</v>
      </c>
      <c r="AU236" s="278" t="s">
        <v>90</v>
      </c>
      <c r="AV236" s="15" t="s">
        <v>154</v>
      </c>
      <c r="AW236" s="15" t="s">
        <v>37</v>
      </c>
      <c r="AX236" s="15" t="s">
        <v>88</v>
      </c>
      <c r="AY236" s="278" t="s">
        <v>147</v>
      </c>
    </row>
    <row r="237" spans="1:63" s="12" customFormat="1" ht="22.8" customHeight="1">
      <c r="A237" s="12"/>
      <c r="B237" s="211"/>
      <c r="C237" s="212"/>
      <c r="D237" s="213" t="s">
        <v>80</v>
      </c>
      <c r="E237" s="225" t="s">
        <v>182</v>
      </c>
      <c r="F237" s="225" t="s">
        <v>665</v>
      </c>
      <c r="G237" s="212"/>
      <c r="H237" s="212"/>
      <c r="I237" s="215"/>
      <c r="J237" s="226">
        <f>BK237</f>
        <v>0</v>
      </c>
      <c r="K237" s="212"/>
      <c r="L237" s="217"/>
      <c r="M237" s="218"/>
      <c r="N237" s="219"/>
      <c r="O237" s="219"/>
      <c r="P237" s="220">
        <f>SUM(P238:P250)</f>
        <v>0</v>
      </c>
      <c r="Q237" s="219"/>
      <c r="R237" s="220">
        <f>SUM(R238:R250)</f>
        <v>1.6097648</v>
      </c>
      <c r="S237" s="219"/>
      <c r="T237" s="221">
        <f>SUM(T238:T250)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22" t="s">
        <v>88</v>
      </c>
      <c r="AT237" s="223" t="s">
        <v>80</v>
      </c>
      <c r="AU237" s="223" t="s">
        <v>88</v>
      </c>
      <c r="AY237" s="222" t="s">
        <v>147</v>
      </c>
      <c r="BK237" s="224">
        <f>SUM(BK238:BK250)</f>
        <v>0</v>
      </c>
    </row>
    <row r="238" spans="1:65" s="2" customFormat="1" ht="16.5" customHeight="1">
      <c r="A238" s="39"/>
      <c r="B238" s="40"/>
      <c r="C238" s="227" t="s">
        <v>292</v>
      </c>
      <c r="D238" s="227" t="s">
        <v>149</v>
      </c>
      <c r="E238" s="228" t="s">
        <v>666</v>
      </c>
      <c r="F238" s="229" t="s">
        <v>667</v>
      </c>
      <c r="G238" s="230" t="s">
        <v>318</v>
      </c>
      <c r="H238" s="231">
        <v>1.98</v>
      </c>
      <c r="I238" s="232"/>
      <c r="J238" s="233">
        <f>ROUND(I238*H238,2)</f>
        <v>0</v>
      </c>
      <c r="K238" s="229" t="s">
        <v>153</v>
      </c>
      <c r="L238" s="45"/>
      <c r="M238" s="234" t="s">
        <v>1</v>
      </c>
      <c r="N238" s="235" t="s">
        <v>46</v>
      </c>
      <c r="O238" s="92"/>
      <c r="P238" s="236">
        <f>O238*H238</f>
        <v>0</v>
      </c>
      <c r="Q238" s="236">
        <v>0.13404</v>
      </c>
      <c r="R238" s="236">
        <f>Q238*H238</f>
        <v>0.2653992</v>
      </c>
      <c r="S238" s="236">
        <v>0</v>
      </c>
      <c r="T238" s="237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8" t="s">
        <v>154</v>
      </c>
      <c r="AT238" s="238" t="s">
        <v>149</v>
      </c>
      <c r="AU238" s="238" t="s">
        <v>90</v>
      </c>
      <c r="AY238" s="18" t="s">
        <v>147</v>
      </c>
      <c r="BE238" s="239">
        <f>IF(N238="základní",J238,0)</f>
        <v>0</v>
      </c>
      <c r="BF238" s="239">
        <f>IF(N238="snížená",J238,0)</f>
        <v>0</v>
      </c>
      <c r="BG238" s="239">
        <f>IF(N238="zákl. přenesená",J238,0)</f>
        <v>0</v>
      </c>
      <c r="BH238" s="239">
        <f>IF(N238="sníž. přenesená",J238,0)</f>
        <v>0</v>
      </c>
      <c r="BI238" s="239">
        <f>IF(N238="nulová",J238,0)</f>
        <v>0</v>
      </c>
      <c r="BJ238" s="18" t="s">
        <v>88</v>
      </c>
      <c r="BK238" s="239">
        <f>ROUND(I238*H238,2)</f>
        <v>0</v>
      </c>
      <c r="BL238" s="18" t="s">
        <v>154</v>
      </c>
      <c r="BM238" s="238" t="s">
        <v>668</v>
      </c>
    </row>
    <row r="239" spans="1:47" s="2" customFormat="1" ht="12">
      <c r="A239" s="39"/>
      <c r="B239" s="40"/>
      <c r="C239" s="41"/>
      <c r="D239" s="240" t="s">
        <v>156</v>
      </c>
      <c r="E239" s="41"/>
      <c r="F239" s="241" t="s">
        <v>669</v>
      </c>
      <c r="G239" s="41"/>
      <c r="H239" s="41"/>
      <c r="I239" s="242"/>
      <c r="J239" s="41"/>
      <c r="K239" s="41"/>
      <c r="L239" s="45"/>
      <c r="M239" s="243"/>
      <c r="N239" s="244"/>
      <c r="O239" s="92"/>
      <c r="P239" s="92"/>
      <c r="Q239" s="92"/>
      <c r="R239" s="92"/>
      <c r="S239" s="92"/>
      <c r="T239" s="93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156</v>
      </c>
      <c r="AU239" s="18" t="s">
        <v>90</v>
      </c>
    </row>
    <row r="240" spans="1:47" s="2" customFormat="1" ht="12">
      <c r="A240" s="39"/>
      <c r="B240" s="40"/>
      <c r="C240" s="41"/>
      <c r="D240" s="245" t="s">
        <v>158</v>
      </c>
      <c r="E240" s="41"/>
      <c r="F240" s="246" t="s">
        <v>670</v>
      </c>
      <c r="G240" s="41"/>
      <c r="H240" s="41"/>
      <c r="I240" s="242"/>
      <c r="J240" s="41"/>
      <c r="K240" s="41"/>
      <c r="L240" s="45"/>
      <c r="M240" s="243"/>
      <c r="N240" s="244"/>
      <c r="O240" s="92"/>
      <c r="P240" s="92"/>
      <c r="Q240" s="92"/>
      <c r="R240" s="92"/>
      <c r="S240" s="92"/>
      <c r="T240" s="93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158</v>
      </c>
      <c r="AU240" s="18" t="s">
        <v>90</v>
      </c>
    </row>
    <row r="241" spans="1:51" s="13" customFormat="1" ht="12">
      <c r="A241" s="13"/>
      <c r="B241" s="247"/>
      <c r="C241" s="248"/>
      <c r="D241" s="240" t="s">
        <v>160</v>
      </c>
      <c r="E241" s="249" t="s">
        <v>1</v>
      </c>
      <c r="F241" s="250" t="s">
        <v>599</v>
      </c>
      <c r="G241" s="248"/>
      <c r="H241" s="249" t="s">
        <v>1</v>
      </c>
      <c r="I241" s="251"/>
      <c r="J241" s="248"/>
      <c r="K241" s="248"/>
      <c r="L241" s="252"/>
      <c r="M241" s="253"/>
      <c r="N241" s="254"/>
      <c r="O241" s="254"/>
      <c r="P241" s="254"/>
      <c r="Q241" s="254"/>
      <c r="R241" s="254"/>
      <c r="S241" s="254"/>
      <c r="T241" s="25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6" t="s">
        <v>160</v>
      </c>
      <c r="AU241" s="256" t="s">
        <v>90</v>
      </c>
      <c r="AV241" s="13" t="s">
        <v>88</v>
      </c>
      <c r="AW241" s="13" t="s">
        <v>37</v>
      </c>
      <c r="AX241" s="13" t="s">
        <v>81</v>
      </c>
      <c r="AY241" s="256" t="s">
        <v>147</v>
      </c>
    </row>
    <row r="242" spans="1:51" s="14" customFormat="1" ht="12">
      <c r="A242" s="14"/>
      <c r="B242" s="257"/>
      <c r="C242" s="258"/>
      <c r="D242" s="240" t="s">
        <v>160</v>
      </c>
      <c r="E242" s="259" t="s">
        <v>1</v>
      </c>
      <c r="F242" s="260" t="s">
        <v>671</v>
      </c>
      <c r="G242" s="258"/>
      <c r="H242" s="261">
        <v>1.98</v>
      </c>
      <c r="I242" s="262"/>
      <c r="J242" s="258"/>
      <c r="K242" s="258"/>
      <c r="L242" s="263"/>
      <c r="M242" s="264"/>
      <c r="N242" s="265"/>
      <c r="O242" s="265"/>
      <c r="P242" s="265"/>
      <c r="Q242" s="265"/>
      <c r="R242" s="265"/>
      <c r="S242" s="265"/>
      <c r="T242" s="266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67" t="s">
        <v>160</v>
      </c>
      <c r="AU242" s="267" t="s">
        <v>90</v>
      </c>
      <c r="AV242" s="14" t="s">
        <v>90</v>
      </c>
      <c r="AW242" s="14" t="s">
        <v>37</v>
      </c>
      <c r="AX242" s="14" t="s">
        <v>88</v>
      </c>
      <c r="AY242" s="267" t="s">
        <v>147</v>
      </c>
    </row>
    <row r="243" spans="1:65" s="2" customFormat="1" ht="16.5" customHeight="1">
      <c r="A243" s="39"/>
      <c r="B243" s="40"/>
      <c r="C243" s="290" t="s">
        <v>672</v>
      </c>
      <c r="D243" s="290" t="s">
        <v>228</v>
      </c>
      <c r="E243" s="291" t="s">
        <v>673</v>
      </c>
      <c r="F243" s="292" t="s">
        <v>674</v>
      </c>
      <c r="G243" s="293" t="s">
        <v>197</v>
      </c>
      <c r="H243" s="294">
        <v>1.238</v>
      </c>
      <c r="I243" s="295"/>
      <c r="J243" s="296">
        <f>ROUND(I243*H243,2)</f>
        <v>0</v>
      </c>
      <c r="K243" s="292" t="s">
        <v>153</v>
      </c>
      <c r="L243" s="297"/>
      <c r="M243" s="298" t="s">
        <v>1</v>
      </c>
      <c r="N243" s="299" t="s">
        <v>46</v>
      </c>
      <c r="O243" s="92"/>
      <c r="P243" s="236">
        <f>O243*H243</f>
        <v>0</v>
      </c>
      <c r="Q243" s="236">
        <v>1</v>
      </c>
      <c r="R243" s="236">
        <f>Q243*H243</f>
        <v>1.238</v>
      </c>
      <c r="S243" s="236">
        <v>0</v>
      </c>
      <c r="T243" s="237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8" t="s">
        <v>202</v>
      </c>
      <c r="AT243" s="238" t="s">
        <v>228</v>
      </c>
      <c r="AU243" s="238" t="s">
        <v>90</v>
      </c>
      <c r="AY243" s="18" t="s">
        <v>147</v>
      </c>
      <c r="BE243" s="239">
        <f>IF(N243="základní",J243,0)</f>
        <v>0</v>
      </c>
      <c r="BF243" s="239">
        <f>IF(N243="snížená",J243,0)</f>
        <v>0</v>
      </c>
      <c r="BG243" s="239">
        <f>IF(N243="zákl. přenesená",J243,0)</f>
        <v>0</v>
      </c>
      <c r="BH243" s="239">
        <f>IF(N243="sníž. přenesená",J243,0)</f>
        <v>0</v>
      </c>
      <c r="BI243" s="239">
        <f>IF(N243="nulová",J243,0)</f>
        <v>0</v>
      </c>
      <c r="BJ243" s="18" t="s">
        <v>88</v>
      </c>
      <c r="BK243" s="239">
        <f>ROUND(I243*H243,2)</f>
        <v>0</v>
      </c>
      <c r="BL243" s="18" t="s">
        <v>154</v>
      </c>
      <c r="BM243" s="238" t="s">
        <v>675</v>
      </c>
    </row>
    <row r="244" spans="1:47" s="2" customFormat="1" ht="12">
      <c r="A244" s="39"/>
      <c r="B244" s="40"/>
      <c r="C244" s="41"/>
      <c r="D244" s="240" t="s">
        <v>156</v>
      </c>
      <c r="E244" s="41"/>
      <c r="F244" s="241" t="s">
        <v>674</v>
      </c>
      <c r="G244" s="41"/>
      <c r="H244" s="41"/>
      <c r="I244" s="242"/>
      <c r="J244" s="41"/>
      <c r="K244" s="41"/>
      <c r="L244" s="45"/>
      <c r="M244" s="243"/>
      <c r="N244" s="244"/>
      <c r="O244" s="92"/>
      <c r="P244" s="92"/>
      <c r="Q244" s="92"/>
      <c r="R244" s="92"/>
      <c r="S244" s="92"/>
      <c r="T244" s="93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156</v>
      </c>
      <c r="AU244" s="18" t="s">
        <v>90</v>
      </c>
    </row>
    <row r="245" spans="1:51" s="13" customFormat="1" ht="12">
      <c r="A245" s="13"/>
      <c r="B245" s="247"/>
      <c r="C245" s="248"/>
      <c r="D245" s="240" t="s">
        <v>160</v>
      </c>
      <c r="E245" s="249" t="s">
        <v>1</v>
      </c>
      <c r="F245" s="250" t="s">
        <v>599</v>
      </c>
      <c r="G245" s="248"/>
      <c r="H245" s="249" t="s">
        <v>1</v>
      </c>
      <c r="I245" s="251"/>
      <c r="J245" s="248"/>
      <c r="K245" s="248"/>
      <c r="L245" s="252"/>
      <c r="M245" s="253"/>
      <c r="N245" s="254"/>
      <c r="O245" s="254"/>
      <c r="P245" s="254"/>
      <c r="Q245" s="254"/>
      <c r="R245" s="254"/>
      <c r="S245" s="254"/>
      <c r="T245" s="255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56" t="s">
        <v>160</v>
      </c>
      <c r="AU245" s="256" t="s">
        <v>90</v>
      </c>
      <c r="AV245" s="13" t="s">
        <v>88</v>
      </c>
      <c r="AW245" s="13" t="s">
        <v>37</v>
      </c>
      <c r="AX245" s="13" t="s">
        <v>81</v>
      </c>
      <c r="AY245" s="256" t="s">
        <v>147</v>
      </c>
    </row>
    <row r="246" spans="1:51" s="13" customFormat="1" ht="12">
      <c r="A246" s="13"/>
      <c r="B246" s="247"/>
      <c r="C246" s="248"/>
      <c r="D246" s="240" t="s">
        <v>160</v>
      </c>
      <c r="E246" s="249" t="s">
        <v>1</v>
      </c>
      <c r="F246" s="250" t="s">
        <v>676</v>
      </c>
      <c r="G246" s="248"/>
      <c r="H246" s="249" t="s">
        <v>1</v>
      </c>
      <c r="I246" s="251"/>
      <c r="J246" s="248"/>
      <c r="K246" s="248"/>
      <c r="L246" s="252"/>
      <c r="M246" s="253"/>
      <c r="N246" s="254"/>
      <c r="O246" s="254"/>
      <c r="P246" s="254"/>
      <c r="Q246" s="254"/>
      <c r="R246" s="254"/>
      <c r="S246" s="254"/>
      <c r="T246" s="25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6" t="s">
        <v>160</v>
      </c>
      <c r="AU246" s="256" t="s">
        <v>90</v>
      </c>
      <c r="AV246" s="13" t="s">
        <v>88</v>
      </c>
      <c r="AW246" s="13" t="s">
        <v>37</v>
      </c>
      <c r="AX246" s="13" t="s">
        <v>81</v>
      </c>
      <c r="AY246" s="256" t="s">
        <v>147</v>
      </c>
    </row>
    <row r="247" spans="1:51" s="14" customFormat="1" ht="12">
      <c r="A247" s="14"/>
      <c r="B247" s="257"/>
      <c r="C247" s="258"/>
      <c r="D247" s="240" t="s">
        <v>160</v>
      </c>
      <c r="E247" s="259" t="s">
        <v>1</v>
      </c>
      <c r="F247" s="260" t="s">
        <v>677</v>
      </c>
      <c r="G247" s="258"/>
      <c r="H247" s="261">
        <v>1.238</v>
      </c>
      <c r="I247" s="262"/>
      <c r="J247" s="258"/>
      <c r="K247" s="258"/>
      <c r="L247" s="263"/>
      <c r="M247" s="264"/>
      <c r="N247" s="265"/>
      <c r="O247" s="265"/>
      <c r="P247" s="265"/>
      <c r="Q247" s="265"/>
      <c r="R247" s="265"/>
      <c r="S247" s="265"/>
      <c r="T247" s="266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67" t="s">
        <v>160</v>
      </c>
      <c r="AU247" s="267" t="s">
        <v>90</v>
      </c>
      <c r="AV247" s="14" t="s">
        <v>90</v>
      </c>
      <c r="AW247" s="14" t="s">
        <v>37</v>
      </c>
      <c r="AX247" s="14" t="s">
        <v>88</v>
      </c>
      <c r="AY247" s="267" t="s">
        <v>147</v>
      </c>
    </row>
    <row r="248" spans="1:65" s="2" customFormat="1" ht="16.5" customHeight="1">
      <c r="A248" s="39"/>
      <c r="B248" s="40"/>
      <c r="C248" s="227" t="s">
        <v>297</v>
      </c>
      <c r="D248" s="227" t="s">
        <v>149</v>
      </c>
      <c r="E248" s="228" t="s">
        <v>678</v>
      </c>
      <c r="F248" s="229" t="s">
        <v>679</v>
      </c>
      <c r="G248" s="230" t="s">
        <v>318</v>
      </c>
      <c r="H248" s="231">
        <v>1.98</v>
      </c>
      <c r="I248" s="232"/>
      <c r="J248" s="233">
        <f>ROUND(I248*H248,2)</f>
        <v>0</v>
      </c>
      <c r="K248" s="229" t="s">
        <v>153</v>
      </c>
      <c r="L248" s="45"/>
      <c r="M248" s="234" t="s">
        <v>1</v>
      </c>
      <c r="N248" s="235" t="s">
        <v>46</v>
      </c>
      <c r="O248" s="92"/>
      <c r="P248" s="236">
        <f>O248*H248</f>
        <v>0</v>
      </c>
      <c r="Q248" s="236">
        <v>0.05372</v>
      </c>
      <c r="R248" s="236">
        <f>Q248*H248</f>
        <v>0.10636559999999999</v>
      </c>
      <c r="S248" s="236">
        <v>0</v>
      </c>
      <c r="T248" s="237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8" t="s">
        <v>154</v>
      </c>
      <c r="AT248" s="238" t="s">
        <v>149</v>
      </c>
      <c r="AU248" s="238" t="s">
        <v>90</v>
      </c>
      <c r="AY248" s="18" t="s">
        <v>147</v>
      </c>
      <c r="BE248" s="239">
        <f>IF(N248="základní",J248,0)</f>
        <v>0</v>
      </c>
      <c r="BF248" s="239">
        <f>IF(N248="snížená",J248,0)</f>
        <v>0</v>
      </c>
      <c r="BG248" s="239">
        <f>IF(N248="zákl. přenesená",J248,0)</f>
        <v>0</v>
      </c>
      <c r="BH248" s="239">
        <f>IF(N248="sníž. přenesená",J248,0)</f>
        <v>0</v>
      </c>
      <c r="BI248" s="239">
        <f>IF(N248="nulová",J248,0)</f>
        <v>0</v>
      </c>
      <c r="BJ248" s="18" t="s">
        <v>88</v>
      </c>
      <c r="BK248" s="239">
        <f>ROUND(I248*H248,2)</f>
        <v>0</v>
      </c>
      <c r="BL248" s="18" t="s">
        <v>154</v>
      </c>
      <c r="BM248" s="238" t="s">
        <v>680</v>
      </c>
    </row>
    <row r="249" spans="1:47" s="2" customFormat="1" ht="12">
      <c r="A249" s="39"/>
      <c r="B249" s="40"/>
      <c r="C249" s="41"/>
      <c r="D249" s="240" t="s">
        <v>156</v>
      </c>
      <c r="E249" s="41"/>
      <c r="F249" s="241" t="s">
        <v>681</v>
      </c>
      <c r="G249" s="41"/>
      <c r="H249" s="41"/>
      <c r="I249" s="242"/>
      <c r="J249" s="41"/>
      <c r="K249" s="41"/>
      <c r="L249" s="45"/>
      <c r="M249" s="243"/>
      <c r="N249" s="244"/>
      <c r="O249" s="92"/>
      <c r="P249" s="92"/>
      <c r="Q249" s="92"/>
      <c r="R249" s="92"/>
      <c r="S249" s="92"/>
      <c r="T249" s="93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156</v>
      </c>
      <c r="AU249" s="18" t="s">
        <v>90</v>
      </c>
    </row>
    <row r="250" spans="1:47" s="2" customFormat="1" ht="12">
      <c r="A250" s="39"/>
      <c r="B250" s="40"/>
      <c r="C250" s="41"/>
      <c r="D250" s="245" t="s">
        <v>158</v>
      </c>
      <c r="E250" s="41"/>
      <c r="F250" s="246" t="s">
        <v>682</v>
      </c>
      <c r="G250" s="41"/>
      <c r="H250" s="41"/>
      <c r="I250" s="242"/>
      <c r="J250" s="41"/>
      <c r="K250" s="41"/>
      <c r="L250" s="45"/>
      <c r="M250" s="243"/>
      <c r="N250" s="244"/>
      <c r="O250" s="92"/>
      <c r="P250" s="92"/>
      <c r="Q250" s="92"/>
      <c r="R250" s="92"/>
      <c r="S250" s="92"/>
      <c r="T250" s="93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158</v>
      </c>
      <c r="AU250" s="18" t="s">
        <v>90</v>
      </c>
    </row>
    <row r="251" spans="1:63" s="12" customFormat="1" ht="22.8" customHeight="1">
      <c r="A251" s="12"/>
      <c r="B251" s="211"/>
      <c r="C251" s="212"/>
      <c r="D251" s="213" t="s">
        <v>80</v>
      </c>
      <c r="E251" s="225" t="s">
        <v>188</v>
      </c>
      <c r="F251" s="225" t="s">
        <v>683</v>
      </c>
      <c r="G251" s="212"/>
      <c r="H251" s="212"/>
      <c r="I251" s="215"/>
      <c r="J251" s="226">
        <f>BK251</f>
        <v>0</v>
      </c>
      <c r="K251" s="212"/>
      <c r="L251" s="217"/>
      <c r="M251" s="218"/>
      <c r="N251" s="219"/>
      <c r="O251" s="219"/>
      <c r="P251" s="220">
        <f>SUM(P252:P257)</f>
        <v>0</v>
      </c>
      <c r="Q251" s="219"/>
      <c r="R251" s="220">
        <f>SUM(R252:R257)</f>
        <v>0.39936399999999994</v>
      </c>
      <c r="S251" s="219"/>
      <c r="T251" s="221">
        <f>SUM(T252:T257)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22" t="s">
        <v>88</v>
      </c>
      <c r="AT251" s="223" t="s">
        <v>80</v>
      </c>
      <c r="AU251" s="223" t="s">
        <v>88</v>
      </c>
      <c r="AY251" s="222" t="s">
        <v>147</v>
      </c>
      <c r="BK251" s="224">
        <f>SUM(BK252:BK257)</f>
        <v>0</v>
      </c>
    </row>
    <row r="252" spans="1:65" s="2" customFormat="1" ht="16.5" customHeight="1">
      <c r="A252" s="39"/>
      <c r="B252" s="40"/>
      <c r="C252" s="227" t="s">
        <v>301</v>
      </c>
      <c r="D252" s="227" t="s">
        <v>149</v>
      </c>
      <c r="E252" s="228" t="s">
        <v>684</v>
      </c>
      <c r="F252" s="229" t="s">
        <v>685</v>
      </c>
      <c r="G252" s="230" t="s">
        <v>686</v>
      </c>
      <c r="H252" s="231">
        <v>2852.6</v>
      </c>
      <c r="I252" s="232"/>
      <c r="J252" s="233">
        <f>ROUND(I252*H252,2)</f>
        <v>0</v>
      </c>
      <c r="K252" s="229" t="s">
        <v>153</v>
      </c>
      <c r="L252" s="45"/>
      <c r="M252" s="234" t="s">
        <v>1</v>
      </c>
      <c r="N252" s="235" t="s">
        <v>46</v>
      </c>
      <c r="O252" s="92"/>
      <c r="P252" s="236">
        <f>O252*H252</f>
        <v>0</v>
      </c>
      <c r="Q252" s="236">
        <v>0.00014</v>
      </c>
      <c r="R252" s="236">
        <f>Q252*H252</f>
        <v>0.39936399999999994</v>
      </c>
      <c r="S252" s="236">
        <v>0</v>
      </c>
      <c r="T252" s="237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8" t="s">
        <v>154</v>
      </c>
      <c r="AT252" s="238" t="s">
        <v>149</v>
      </c>
      <c r="AU252" s="238" t="s">
        <v>90</v>
      </c>
      <c r="AY252" s="18" t="s">
        <v>147</v>
      </c>
      <c r="BE252" s="239">
        <f>IF(N252="základní",J252,0)</f>
        <v>0</v>
      </c>
      <c r="BF252" s="239">
        <f>IF(N252="snížená",J252,0)</f>
        <v>0</v>
      </c>
      <c r="BG252" s="239">
        <f>IF(N252="zákl. přenesená",J252,0)</f>
        <v>0</v>
      </c>
      <c r="BH252" s="239">
        <f>IF(N252="sníž. přenesená",J252,0)</f>
        <v>0</v>
      </c>
      <c r="BI252" s="239">
        <f>IF(N252="nulová",J252,0)</f>
        <v>0</v>
      </c>
      <c r="BJ252" s="18" t="s">
        <v>88</v>
      </c>
      <c r="BK252" s="239">
        <f>ROUND(I252*H252,2)</f>
        <v>0</v>
      </c>
      <c r="BL252" s="18" t="s">
        <v>154</v>
      </c>
      <c r="BM252" s="238" t="s">
        <v>687</v>
      </c>
    </row>
    <row r="253" spans="1:47" s="2" customFormat="1" ht="12">
      <c r="A253" s="39"/>
      <c r="B253" s="40"/>
      <c r="C253" s="41"/>
      <c r="D253" s="240" t="s">
        <v>156</v>
      </c>
      <c r="E253" s="41"/>
      <c r="F253" s="241" t="s">
        <v>688</v>
      </c>
      <c r="G253" s="41"/>
      <c r="H253" s="41"/>
      <c r="I253" s="242"/>
      <c r="J253" s="41"/>
      <c r="K253" s="41"/>
      <c r="L253" s="45"/>
      <c r="M253" s="243"/>
      <c r="N253" s="244"/>
      <c r="O253" s="92"/>
      <c r="P253" s="92"/>
      <c r="Q253" s="92"/>
      <c r="R253" s="92"/>
      <c r="S253" s="92"/>
      <c r="T253" s="93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156</v>
      </c>
      <c r="AU253" s="18" t="s">
        <v>90</v>
      </c>
    </row>
    <row r="254" spans="1:47" s="2" customFormat="1" ht="12">
      <c r="A254" s="39"/>
      <c r="B254" s="40"/>
      <c r="C254" s="41"/>
      <c r="D254" s="245" t="s">
        <v>158</v>
      </c>
      <c r="E254" s="41"/>
      <c r="F254" s="246" t="s">
        <v>689</v>
      </c>
      <c r="G254" s="41"/>
      <c r="H254" s="41"/>
      <c r="I254" s="242"/>
      <c r="J254" s="41"/>
      <c r="K254" s="41"/>
      <c r="L254" s="45"/>
      <c r="M254" s="243"/>
      <c r="N254" s="244"/>
      <c r="O254" s="92"/>
      <c r="P254" s="92"/>
      <c r="Q254" s="92"/>
      <c r="R254" s="92"/>
      <c r="S254" s="92"/>
      <c r="T254" s="93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158</v>
      </c>
      <c r="AU254" s="18" t="s">
        <v>90</v>
      </c>
    </row>
    <row r="255" spans="1:51" s="14" customFormat="1" ht="12">
      <c r="A255" s="14"/>
      <c r="B255" s="257"/>
      <c r="C255" s="258"/>
      <c r="D255" s="240" t="s">
        <v>160</v>
      </c>
      <c r="E255" s="259" t="s">
        <v>1</v>
      </c>
      <c r="F255" s="260" t="s">
        <v>690</v>
      </c>
      <c r="G255" s="258"/>
      <c r="H255" s="261">
        <v>152.6</v>
      </c>
      <c r="I255" s="262"/>
      <c r="J255" s="258"/>
      <c r="K255" s="258"/>
      <c r="L255" s="263"/>
      <c r="M255" s="264"/>
      <c r="N255" s="265"/>
      <c r="O255" s="265"/>
      <c r="P255" s="265"/>
      <c r="Q255" s="265"/>
      <c r="R255" s="265"/>
      <c r="S255" s="265"/>
      <c r="T255" s="266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7" t="s">
        <v>160</v>
      </c>
      <c r="AU255" s="267" t="s">
        <v>90</v>
      </c>
      <c r="AV255" s="14" t="s">
        <v>90</v>
      </c>
      <c r="AW255" s="14" t="s">
        <v>37</v>
      </c>
      <c r="AX255" s="14" t="s">
        <v>81</v>
      </c>
      <c r="AY255" s="267" t="s">
        <v>147</v>
      </c>
    </row>
    <row r="256" spans="1:51" s="14" customFormat="1" ht="12">
      <c r="A256" s="14"/>
      <c r="B256" s="257"/>
      <c r="C256" s="258"/>
      <c r="D256" s="240" t="s">
        <v>160</v>
      </c>
      <c r="E256" s="259" t="s">
        <v>1</v>
      </c>
      <c r="F256" s="260" t="s">
        <v>691</v>
      </c>
      <c r="G256" s="258"/>
      <c r="H256" s="261">
        <v>2700</v>
      </c>
      <c r="I256" s="262"/>
      <c r="J256" s="258"/>
      <c r="K256" s="258"/>
      <c r="L256" s="263"/>
      <c r="M256" s="264"/>
      <c r="N256" s="265"/>
      <c r="O256" s="265"/>
      <c r="P256" s="265"/>
      <c r="Q256" s="265"/>
      <c r="R256" s="265"/>
      <c r="S256" s="265"/>
      <c r="T256" s="266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67" t="s">
        <v>160</v>
      </c>
      <c r="AU256" s="267" t="s">
        <v>90</v>
      </c>
      <c r="AV256" s="14" t="s">
        <v>90</v>
      </c>
      <c r="AW256" s="14" t="s">
        <v>37</v>
      </c>
      <c r="AX256" s="14" t="s">
        <v>81</v>
      </c>
      <c r="AY256" s="267" t="s">
        <v>147</v>
      </c>
    </row>
    <row r="257" spans="1:51" s="15" customFormat="1" ht="12">
      <c r="A257" s="15"/>
      <c r="B257" s="268"/>
      <c r="C257" s="269"/>
      <c r="D257" s="240" t="s">
        <v>160</v>
      </c>
      <c r="E257" s="270" t="s">
        <v>1</v>
      </c>
      <c r="F257" s="271" t="s">
        <v>164</v>
      </c>
      <c r="G257" s="269"/>
      <c r="H257" s="272">
        <v>2852.6</v>
      </c>
      <c r="I257" s="273"/>
      <c r="J257" s="269"/>
      <c r="K257" s="269"/>
      <c r="L257" s="274"/>
      <c r="M257" s="275"/>
      <c r="N257" s="276"/>
      <c r="O257" s="276"/>
      <c r="P257" s="276"/>
      <c r="Q257" s="276"/>
      <c r="R257" s="276"/>
      <c r="S257" s="276"/>
      <c r="T257" s="277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78" t="s">
        <v>160</v>
      </c>
      <c r="AU257" s="278" t="s">
        <v>90</v>
      </c>
      <c r="AV257" s="15" t="s">
        <v>154</v>
      </c>
      <c r="AW257" s="15" t="s">
        <v>37</v>
      </c>
      <c r="AX257" s="15" t="s">
        <v>88</v>
      </c>
      <c r="AY257" s="278" t="s">
        <v>147</v>
      </c>
    </row>
    <row r="258" spans="1:63" s="12" customFormat="1" ht="22.8" customHeight="1">
      <c r="A258" s="12"/>
      <c r="B258" s="211"/>
      <c r="C258" s="212"/>
      <c r="D258" s="213" t="s">
        <v>80</v>
      </c>
      <c r="E258" s="225" t="s">
        <v>202</v>
      </c>
      <c r="F258" s="225" t="s">
        <v>321</v>
      </c>
      <c r="G258" s="212"/>
      <c r="H258" s="212"/>
      <c r="I258" s="215"/>
      <c r="J258" s="226">
        <f>BK258</f>
        <v>0</v>
      </c>
      <c r="K258" s="212"/>
      <c r="L258" s="217"/>
      <c r="M258" s="218"/>
      <c r="N258" s="219"/>
      <c r="O258" s="219"/>
      <c r="P258" s="220">
        <f>SUM(P259:P292)</f>
        <v>0</v>
      </c>
      <c r="Q258" s="219"/>
      <c r="R258" s="220">
        <f>SUM(R259:R292)</f>
        <v>0.3769</v>
      </c>
      <c r="S258" s="219"/>
      <c r="T258" s="221">
        <f>SUM(T259:T292)</f>
        <v>3.17384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22" t="s">
        <v>88</v>
      </c>
      <c r="AT258" s="223" t="s">
        <v>80</v>
      </c>
      <c r="AU258" s="223" t="s">
        <v>88</v>
      </c>
      <c r="AY258" s="222" t="s">
        <v>147</v>
      </c>
      <c r="BK258" s="224">
        <f>SUM(BK259:BK292)</f>
        <v>0</v>
      </c>
    </row>
    <row r="259" spans="1:65" s="2" customFormat="1" ht="16.5" customHeight="1">
      <c r="A259" s="39"/>
      <c r="B259" s="40"/>
      <c r="C259" s="227" t="s">
        <v>315</v>
      </c>
      <c r="D259" s="227" t="s">
        <v>149</v>
      </c>
      <c r="E259" s="228" t="s">
        <v>692</v>
      </c>
      <c r="F259" s="229" t="s">
        <v>693</v>
      </c>
      <c r="G259" s="230" t="s">
        <v>268</v>
      </c>
      <c r="H259" s="231">
        <v>2</v>
      </c>
      <c r="I259" s="232"/>
      <c r="J259" s="233">
        <f>ROUND(I259*H259,2)</f>
        <v>0</v>
      </c>
      <c r="K259" s="229" t="s">
        <v>153</v>
      </c>
      <c r="L259" s="45"/>
      <c r="M259" s="234" t="s">
        <v>1</v>
      </c>
      <c r="N259" s="235" t="s">
        <v>46</v>
      </c>
      <c r="O259" s="92"/>
      <c r="P259" s="236">
        <f>O259*H259</f>
        <v>0</v>
      </c>
      <c r="Q259" s="236">
        <v>0</v>
      </c>
      <c r="R259" s="236">
        <f>Q259*H259</f>
        <v>0</v>
      </c>
      <c r="S259" s="236">
        <v>0.16192</v>
      </c>
      <c r="T259" s="237">
        <f>S259*H259</f>
        <v>0.32384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8" t="s">
        <v>154</v>
      </c>
      <c r="AT259" s="238" t="s">
        <v>149</v>
      </c>
      <c r="AU259" s="238" t="s">
        <v>90</v>
      </c>
      <c r="AY259" s="18" t="s">
        <v>147</v>
      </c>
      <c r="BE259" s="239">
        <f>IF(N259="základní",J259,0)</f>
        <v>0</v>
      </c>
      <c r="BF259" s="239">
        <f>IF(N259="snížená",J259,0)</f>
        <v>0</v>
      </c>
      <c r="BG259" s="239">
        <f>IF(N259="zákl. přenesená",J259,0)</f>
        <v>0</v>
      </c>
      <c r="BH259" s="239">
        <f>IF(N259="sníž. přenesená",J259,0)</f>
        <v>0</v>
      </c>
      <c r="BI259" s="239">
        <f>IF(N259="nulová",J259,0)</f>
        <v>0</v>
      </c>
      <c r="BJ259" s="18" t="s">
        <v>88</v>
      </c>
      <c r="BK259" s="239">
        <f>ROUND(I259*H259,2)</f>
        <v>0</v>
      </c>
      <c r="BL259" s="18" t="s">
        <v>154</v>
      </c>
      <c r="BM259" s="238" t="s">
        <v>694</v>
      </c>
    </row>
    <row r="260" spans="1:47" s="2" customFormat="1" ht="12">
      <c r="A260" s="39"/>
      <c r="B260" s="40"/>
      <c r="C260" s="41"/>
      <c r="D260" s="240" t="s">
        <v>156</v>
      </c>
      <c r="E260" s="41"/>
      <c r="F260" s="241" t="s">
        <v>695</v>
      </c>
      <c r="G260" s="41"/>
      <c r="H260" s="41"/>
      <c r="I260" s="242"/>
      <c r="J260" s="41"/>
      <c r="K260" s="41"/>
      <c r="L260" s="45"/>
      <c r="M260" s="243"/>
      <c r="N260" s="244"/>
      <c r="O260" s="92"/>
      <c r="P260" s="92"/>
      <c r="Q260" s="92"/>
      <c r="R260" s="92"/>
      <c r="S260" s="92"/>
      <c r="T260" s="93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156</v>
      </c>
      <c r="AU260" s="18" t="s">
        <v>90</v>
      </c>
    </row>
    <row r="261" spans="1:47" s="2" customFormat="1" ht="12">
      <c r="A261" s="39"/>
      <c r="B261" s="40"/>
      <c r="C261" s="41"/>
      <c r="D261" s="245" t="s">
        <v>158</v>
      </c>
      <c r="E261" s="41"/>
      <c r="F261" s="246" t="s">
        <v>696</v>
      </c>
      <c r="G261" s="41"/>
      <c r="H261" s="41"/>
      <c r="I261" s="242"/>
      <c r="J261" s="41"/>
      <c r="K261" s="41"/>
      <c r="L261" s="45"/>
      <c r="M261" s="243"/>
      <c r="N261" s="244"/>
      <c r="O261" s="92"/>
      <c r="P261" s="92"/>
      <c r="Q261" s="92"/>
      <c r="R261" s="92"/>
      <c r="S261" s="92"/>
      <c r="T261" s="93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158</v>
      </c>
      <c r="AU261" s="18" t="s">
        <v>90</v>
      </c>
    </row>
    <row r="262" spans="1:51" s="13" customFormat="1" ht="12">
      <c r="A262" s="13"/>
      <c r="B262" s="247"/>
      <c r="C262" s="248"/>
      <c r="D262" s="240" t="s">
        <v>160</v>
      </c>
      <c r="E262" s="249" t="s">
        <v>1</v>
      </c>
      <c r="F262" s="250" t="s">
        <v>584</v>
      </c>
      <c r="G262" s="248"/>
      <c r="H262" s="249" t="s">
        <v>1</v>
      </c>
      <c r="I262" s="251"/>
      <c r="J262" s="248"/>
      <c r="K262" s="248"/>
      <c r="L262" s="252"/>
      <c r="M262" s="253"/>
      <c r="N262" s="254"/>
      <c r="O262" s="254"/>
      <c r="P262" s="254"/>
      <c r="Q262" s="254"/>
      <c r="R262" s="254"/>
      <c r="S262" s="254"/>
      <c r="T262" s="255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6" t="s">
        <v>160</v>
      </c>
      <c r="AU262" s="256" t="s">
        <v>90</v>
      </c>
      <c r="AV262" s="13" t="s">
        <v>88</v>
      </c>
      <c r="AW262" s="13" t="s">
        <v>37</v>
      </c>
      <c r="AX262" s="13" t="s">
        <v>81</v>
      </c>
      <c r="AY262" s="256" t="s">
        <v>147</v>
      </c>
    </row>
    <row r="263" spans="1:51" s="13" customFormat="1" ht="12">
      <c r="A263" s="13"/>
      <c r="B263" s="247"/>
      <c r="C263" s="248"/>
      <c r="D263" s="240" t="s">
        <v>160</v>
      </c>
      <c r="E263" s="249" t="s">
        <v>1</v>
      </c>
      <c r="F263" s="250" t="s">
        <v>697</v>
      </c>
      <c r="G263" s="248"/>
      <c r="H263" s="249" t="s">
        <v>1</v>
      </c>
      <c r="I263" s="251"/>
      <c r="J263" s="248"/>
      <c r="K263" s="248"/>
      <c r="L263" s="252"/>
      <c r="M263" s="253"/>
      <c r="N263" s="254"/>
      <c r="O263" s="254"/>
      <c r="P263" s="254"/>
      <c r="Q263" s="254"/>
      <c r="R263" s="254"/>
      <c r="S263" s="254"/>
      <c r="T263" s="25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6" t="s">
        <v>160</v>
      </c>
      <c r="AU263" s="256" t="s">
        <v>90</v>
      </c>
      <c r="AV263" s="13" t="s">
        <v>88</v>
      </c>
      <c r="AW263" s="13" t="s">
        <v>37</v>
      </c>
      <c r="AX263" s="13" t="s">
        <v>81</v>
      </c>
      <c r="AY263" s="256" t="s">
        <v>147</v>
      </c>
    </row>
    <row r="264" spans="1:51" s="14" customFormat="1" ht="12">
      <c r="A264" s="14"/>
      <c r="B264" s="257"/>
      <c r="C264" s="258"/>
      <c r="D264" s="240" t="s">
        <v>160</v>
      </c>
      <c r="E264" s="259" t="s">
        <v>1</v>
      </c>
      <c r="F264" s="260" t="s">
        <v>698</v>
      </c>
      <c r="G264" s="258"/>
      <c r="H264" s="261">
        <v>1</v>
      </c>
      <c r="I264" s="262"/>
      <c r="J264" s="258"/>
      <c r="K264" s="258"/>
      <c r="L264" s="263"/>
      <c r="M264" s="264"/>
      <c r="N264" s="265"/>
      <c r="O264" s="265"/>
      <c r="P264" s="265"/>
      <c r="Q264" s="265"/>
      <c r="R264" s="265"/>
      <c r="S264" s="265"/>
      <c r="T264" s="266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67" t="s">
        <v>160</v>
      </c>
      <c r="AU264" s="267" t="s">
        <v>90</v>
      </c>
      <c r="AV264" s="14" t="s">
        <v>90</v>
      </c>
      <c r="AW264" s="14" t="s">
        <v>37</v>
      </c>
      <c r="AX264" s="14" t="s">
        <v>81</v>
      </c>
      <c r="AY264" s="267" t="s">
        <v>147</v>
      </c>
    </row>
    <row r="265" spans="1:51" s="14" customFormat="1" ht="12">
      <c r="A265" s="14"/>
      <c r="B265" s="257"/>
      <c r="C265" s="258"/>
      <c r="D265" s="240" t="s">
        <v>160</v>
      </c>
      <c r="E265" s="259" t="s">
        <v>1</v>
      </c>
      <c r="F265" s="260" t="s">
        <v>699</v>
      </c>
      <c r="G265" s="258"/>
      <c r="H265" s="261">
        <v>1</v>
      </c>
      <c r="I265" s="262"/>
      <c r="J265" s="258"/>
      <c r="K265" s="258"/>
      <c r="L265" s="263"/>
      <c r="M265" s="264"/>
      <c r="N265" s="265"/>
      <c r="O265" s="265"/>
      <c r="P265" s="265"/>
      <c r="Q265" s="265"/>
      <c r="R265" s="265"/>
      <c r="S265" s="265"/>
      <c r="T265" s="266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67" t="s">
        <v>160</v>
      </c>
      <c r="AU265" s="267" t="s">
        <v>90</v>
      </c>
      <c r="AV265" s="14" t="s">
        <v>90</v>
      </c>
      <c r="AW265" s="14" t="s">
        <v>37</v>
      </c>
      <c r="AX265" s="14" t="s">
        <v>81</v>
      </c>
      <c r="AY265" s="267" t="s">
        <v>147</v>
      </c>
    </row>
    <row r="266" spans="1:51" s="15" customFormat="1" ht="12">
      <c r="A266" s="15"/>
      <c r="B266" s="268"/>
      <c r="C266" s="269"/>
      <c r="D266" s="240" t="s">
        <v>160</v>
      </c>
      <c r="E266" s="270" t="s">
        <v>1</v>
      </c>
      <c r="F266" s="271" t="s">
        <v>164</v>
      </c>
      <c r="G266" s="269"/>
      <c r="H266" s="272">
        <v>2</v>
      </c>
      <c r="I266" s="273"/>
      <c r="J266" s="269"/>
      <c r="K266" s="269"/>
      <c r="L266" s="274"/>
      <c r="M266" s="275"/>
      <c r="N266" s="276"/>
      <c r="O266" s="276"/>
      <c r="P266" s="276"/>
      <c r="Q266" s="276"/>
      <c r="R266" s="276"/>
      <c r="S266" s="276"/>
      <c r="T266" s="277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78" t="s">
        <v>160</v>
      </c>
      <c r="AU266" s="278" t="s">
        <v>90</v>
      </c>
      <c r="AV266" s="15" t="s">
        <v>154</v>
      </c>
      <c r="AW266" s="15" t="s">
        <v>37</v>
      </c>
      <c r="AX266" s="15" t="s">
        <v>88</v>
      </c>
      <c r="AY266" s="278" t="s">
        <v>147</v>
      </c>
    </row>
    <row r="267" spans="1:65" s="2" customFormat="1" ht="16.5" customHeight="1">
      <c r="A267" s="39"/>
      <c r="B267" s="40"/>
      <c r="C267" s="227" t="s">
        <v>7</v>
      </c>
      <c r="D267" s="227" t="s">
        <v>149</v>
      </c>
      <c r="E267" s="228" t="s">
        <v>700</v>
      </c>
      <c r="F267" s="229" t="s">
        <v>701</v>
      </c>
      <c r="G267" s="230" t="s">
        <v>152</v>
      </c>
      <c r="H267" s="231">
        <v>1.425</v>
      </c>
      <c r="I267" s="232"/>
      <c r="J267" s="233">
        <f>ROUND(I267*H267,2)</f>
        <v>0</v>
      </c>
      <c r="K267" s="229" t="s">
        <v>153</v>
      </c>
      <c r="L267" s="45"/>
      <c r="M267" s="234" t="s">
        <v>1</v>
      </c>
      <c r="N267" s="235" t="s">
        <v>46</v>
      </c>
      <c r="O267" s="92"/>
      <c r="P267" s="236">
        <f>O267*H267</f>
        <v>0</v>
      </c>
      <c r="Q267" s="236">
        <v>0</v>
      </c>
      <c r="R267" s="236">
        <f>Q267*H267</f>
        <v>0</v>
      </c>
      <c r="S267" s="236">
        <v>2</v>
      </c>
      <c r="T267" s="237">
        <f>S267*H267</f>
        <v>2.85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8" t="s">
        <v>154</v>
      </c>
      <c r="AT267" s="238" t="s">
        <v>149</v>
      </c>
      <c r="AU267" s="238" t="s">
        <v>90</v>
      </c>
      <c r="AY267" s="18" t="s">
        <v>147</v>
      </c>
      <c r="BE267" s="239">
        <f>IF(N267="základní",J267,0)</f>
        <v>0</v>
      </c>
      <c r="BF267" s="239">
        <f>IF(N267="snížená",J267,0)</f>
        <v>0</v>
      </c>
      <c r="BG267" s="239">
        <f>IF(N267="zákl. přenesená",J267,0)</f>
        <v>0</v>
      </c>
      <c r="BH267" s="239">
        <f>IF(N267="sníž. přenesená",J267,0)</f>
        <v>0</v>
      </c>
      <c r="BI267" s="239">
        <f>IF(N267="nulová",J267,0)</f>
        <v>0</v>
      </c>
      <c r="BJ267" s="18" t="s">
        <v>88</v>
      </c>
      <c r="BK267" s="239">
        <f>ROUND(I267*H267,2)</f>
        <v>0</v>
      </c>
      <c r="BL267" s="18" t="s">
        <v>154</v>
      </c>
      <c r="BM267" s="238" t="s">
        <v>702</v>
      </c>
    </row>
    <row r="268" spans="1:47" s="2" customFormat="1" ht="12">
      <c r="A268" s="39"/>
      <c r="B268" s="40"/>
      <c r="C268" s="41"/>
      <c r="D268" s="240" t="s">
        <v>156</v>
      </c>
      <c r="E268" s="41"/>
      <c r="F268" s="241" t="s">
        <v>703</v>
      </c>
      <c r="G268" s="41"/>
      <c r="H268" s="41"/>
      <c r="I268" s="242"/>
      <c r="J268" s="41"/>
      <c r="K268" s="41"/>
      <c r="L268" s="45"/>
      <c r="M268" s="243"/>
      <c r="N268" s="244"/>
      <c r="O268" s="92"/>
      <c r="P268" s="92"/>
      <c r="Q268" s="92"/>
      <c r="R268" s="92"/>
      <c r="S268" s="92"/>
      <c r="T268" s="93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156</v>
      </c>
      <c r="AU268" s="18" t="s">
        <v>90</v>
      </c>
    </row>
    <row r="269" spans="1:47" s="2" customFormat="1" ht="12">
      <c r="A269" s="39"/>
      <c r="B269" s="40"/>
      <c r="C269" s="41"/>
      <c r="D269" s="245" t="s">
        <v>158</v>
      </c>
      <c r="E269" s="41"/>
      <c r="F269" s="246" t="s">
        <v>704</v>
      </c>
      <c r="G269" s="41"/>
      <c r="H269" s="41"/>
      <c r="I269" s="242"/>
      <c r="J269" s="41"/>
      <c r="K269" s="41"/>
      <c r="L269" s="45"/>
      <c r="M269" s="243"/>
      <c r="N269" s="244"/>
      <c r="O269" s="92"/>
      <c r="P269" s="92"/>
      <c r="Q269" s="92"/>
      <c r="R269" s="92"/>
      <c r="S269" s="92"/>
      <c r="T269" s="93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158</v>
      </c>
      <c r="AU269" s="18" t="s">
        <v>90</v>
      </c>
    </row>
    <row r="270" spans="1:51" s="13" customFormat="1" ht="12">
      <c r="A270" s="13"/>
      <c r="B270" s="247"/>
      <c r="C270" s="248"/>
      <c r="D270" s="240" t="s">
        <v>160</v>
      </c>
      <c r="E270" s="249" t="s">
        <v>1</v>
      </c>
      <c r="F270" s="250" t="s">
        <v>584</v>
      </c>
      <c r="G270" s="248"/>
      <c r="H270" s="249" t="s">
        <v>1</v>
      </c>
      <c r="I270" s="251"/>
      <c r="J270" s="248"/>
      <c r="K270" s="248"/>
      <c r="L270" s="252"/>
      <c r="M270" s="253"/>
      <c r="N270" s="254"/>
      <c r="O270" s="254"/>
      <c r="P270" s="254"/>
      <c r="Q270" s="254"/>
      <c r="R270" s="254"/>
      <c r="S270" s="254"/>
      <c r="T270" s="255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56" t="s">
        <v>160</v>
      </c>
      <c r="AU270" s="256" t="s">
        <v>90</v>
      </c>
      <c r="AV270" s="13" t="s">
        <v>88</v>
      </c>
      <c r="AW270" s="13" t="s">
        <v>37</v>
      </c>
      <c r="AX270" s="13" t="s">
        <v>81</v>
      </c>
      <c r="AY270" s="256" t="s">
        <v>147</v>
      </c>
    </row>
    <row r="271" spans="1:51" s="13" customFormat="1" ht="12">
      <c r="A271" s="13"/>
      <c r="B271" s="247"/>
      <c r="C271" s="248"/>
      <c r="D271" s="240" t="s">
        <v>160</v>
      </c>
      <c r="E271" s="249" t="s">
        <v>1</v>
      </c>
      <c r="F271" s="250" t="s">
        <v>705</v>
      </c>
      <c r="G271" s="248"/>
      <c r="H271" s="249" t="s">
        <v>1</v>
      </c>
      <c r="I271" s="251"/>
      <c r="J271" s="248"/>
      <c r="K271" s="248"/>
      <c r="L271" s="252"/>
      <c r="M271" s="253"/>
      <c r="N271" s="254"/>
      <c r="O271" s="254"/>
      <c r="P271" s="254"/>
      <c r="Q271" s="254"/>
      <c r="R271" s="254"/>
      <c r="S271" s="254"/>
      <c r="T271" s="255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6" t="s">
        <v>160</v>
      </c>
      <c r="AU271" s="256" t="s">
        <v>90</v>
      </c>
      <c r="AV271" s="13" t="s">
        <v>88</v>
      </c>
      <c r="AW271" s="13" t="s">
        <v>37</v>
      </c>
      <c r="AX271" s="13" t="s">
        <v>81</v>
      </c>
      <c r="AY271" s="256" t="s">
        <v>147</v>
      </c>
    </row>
    <row r="272" spans="1:51" s="14" customFormat="1" ht="12">
      <c r="A272" s="14"/>
      <c r="B272" s="257"/>
      <c r="C272" s="258"/>
      <c r="D272" s="240" t="s">
        <v>160</v>
      </c>
      <c r="E272" s="259" t="s">
        <v>1</v>
      </c>
      <c r="F272" s="260" t="s">
        <v>706</v>
      </c>
      <c r="G272" s="258"/>
      <c r="H272" s="261">
        <v>0.48</v>
      </c>
      <c r="I272" s="262"/>
      <c r="J272" s="258"/>
      <c r="K272" s="258"/>
      <c r="L272" s="263"/>
      <c r="M272" s="264"/>
      <c r="N272" s="265"/>
      <c r="O272" s="265"/>
      <c r="P272" s="265"/>
      <c r="Q272" s="265"/>
      <c r="R272" s="265"/>
      <c r="S272" s="265"/>
      <c r="T272" s="266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67" t="s">
        <v>160</v>
      </c>
      <c r="AU272" s="267" t="s">
        <v>90</v>
      </c>
      <c r="AV272" s="14" t="s">
        <v>90</v>
      </c>
      <c r="AW272" s="14" t="s">
        <v>37</v>
      </c>
      <c r="AX272" s="14" t="s">
        <v>81</v>
      </c>
      <c r="AY272" s="267" t="s">
        <v>147</v>
      </c>
    </row>
    <row r="273" spans="1:51" s="14" customFormat="1" ht="12">
      <c r="A273" s="14"/>
      <c r="B273" s="257"/>
      <c r="C273" s="258"/>
      <c r="D273" s="240" t="s">
        <v>160</v>
      </c>
      <c r="E273" s="259" t="s">
        <v>1</v>
      </c>
      <c r="F273" s="260" t="s">
        <v>707</v>
      </c>
      <c r="G273" s="258"/>
      <c r="H273" s="261">
        <v>0.945</v>
      </c>
      <c r="I273" s="262"/>
      <c r="J273" s="258"/>
      <c r="K273" s="258"/>
      <c r="L273" s="263"/>
      <c r="M273" s="264"/>
      <c r="N273" s="265"/>
      <c r="O273" s="265"/>
      <c r="P273" s="265"/>
      <c r="Q273" s="265"/>
      <c r="R273" s="265"/>
      <c r="S273" s="265"/>
      <c r="T273" s="266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67" t="s">
        <v>160</v>
      </c>
      <c r="AU273" s="267" t="s">
        <v>90</v>
      </c>
      <c r="AV273" s="14" t="s">
        <v>90</v>
      </c>
      <c r="AW273" s="14" t="s">
        <v>37</v>
      </c>
      <c r="AX273" s="14" t="s">
        <v>81</v>
      </c>
      <c r="AY273" s="267" t="s">
        <v>147</v>
      </c>
    </row>
    <row r="274" spans="1:51" s="15" customFormat="1" ht="12">
      <c r="A274" s="15"/>
      <c r="B274" s="268"/>
      <c r="C274" s="269"/>
      <c r="D274" s="240" t="s">
        <v>160</v>
      </c>
      <c r="E274" s="270" t="s">
        <v>1</v>
      </c>
      <c r="F274" s="271" t="s">
        <v>164</v>
      </c>
      <c r="G274" s="269"/>
      <c r="H274" s="272">
        <v>1.425</v>
      </c>
      <c r="I274" s="273"/>
      <c r="J274" s="269"/>
      <c r="K274" s="269"/>
      <c r="L274" s="274"/>
      <c r="M274" s="275"/>
      <c r="N274" s="276"/>
      <c r="O274" s="276"/>
      <c r="P274" s="276"/>
      <c r="Q274" s="276"/>
      <c r="R274" s="276"/>
      <c r="S274" s="276"/>
      <c r="T274" s="277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78" t="s">
        <v>160</v>
      </c>
      <c r="AU274" s="278" t="s">
        <v>90</v>
      </c>
      <c r="AV274" s="15" t="s">
        <v>154</v>
      </c>
      <c r="AW274" s="15" t="s">
        <v>37</v>
      </c>
      <c r="AX274" s="15" t="s">
        <v>88</v>
      </c>
      <c r="AY274" s="278" t="s">
        <v>147</v>
      </c>
    </row>
    <row r="275" spans="1:65" s="2" customFormat="1" ht="16.5" customHeight="1">
      <c r="A275" s="39"/>
      <c r="B275" s="40"/>
      <c r="C275" s="227" t="s">
        <v>329</v>
      </c>
      <c r="D275" s="227" t="s">
        <v>149</v>
      </c>
      <c r="E275" s="228" t="s">
        <v>708</v>
      </c>
      <c r="F275" s="229" t="s">
        <v>709</v>
      </c>
      <c r="G275" s="230" t="s">
        <v>268</v>
      </c>
      <c r="H275" s="231">
        <v>2</v>
      </c>
      <c r="I275" s="232"/>
      <c r="J275" s="233">
        <f>ROUND(I275*H275,2)</f>
        <v>0</v>
      </c>
      <c r="K275" s="229" t="s">
        <v>153</v>
      </c>
      <c r="L275" s="45"/>
      <c r="M275" s="234" t="s">
        <v>1</v>
      </c>
      <c r="N275" s="235" t="s">
        <v>46</v>
      </c>
      <c r="O275" s="92"/>
      <c r="P275" s="236">
        <f>O275*H275</f>
        <v>0</v>
      </c>
      <c r="Q275" s="236">
        <v>0.00545</v>
      </c>
      <c r="R275" s="236">
        <f>Q275*H275</f>
        <v>0.0109</v>
      </c>
      <c r="S275" s="236">
        <v>0</v>
      </c>
      <c r="T275" s="237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8" t="s">
        <v>154</v>
      </c>
      <c r="AT275" s="238" t="s">
        <v>149</v>
      </c>
      <c r="AU275" s="238" t="s">
        <v>90</v>
      </c>
      <c r="AY275" s="18" t="s">
        <v>147</v>
      </c>
      <c r="BE275" s="239">
        <f>IF(N275="základní",J275,0)</f>
        <v>0</v>
      </c>
      <c r="BF275" s="239">
        <f>IF(N275="snížená",J275,0)</f>
        <v>0</v>
      </c>
      <c r="BG275" s="239">
        <f>IF(N275="zákl. přenesená",J275,0)</f>
        <v>0</v>
      </c>
      <c r="BH275" s="239">
        <f>IF(N275="sníž. přenesená",J275,0)</f>
        <v>0</v>
      </c>
      <c r="BI275" s="239">
        <f>IF(N275="nulová",J275,0)</f>
        <v>0</v>
      </c>
      <c r="BJ275" s="18" t="s">
        <v>88</v>
      </c>
      <c r="BK275" s="239">
        <f>ROUND(I275*H275,2)</f>
        <v>0</v>
      </c>
      <c r="BL275" s="18" t="s">
        <v>154</v>
      </c>
      <c r="BM275" s="238" t="s">
        <v>710</v>
      </c>
    </row>
    <row r="276" spans="1:47" s="2" customFormat="1" ht="12">
      <c r="A276" s="39"/>
      <c r="B276" s="40"/>
      <c r="C276" s="41"/>
      <c r="D276" s="240" t="s">
        <v>156</v>
      </c>
      <c r="E276" s="41"/>
      <c r="F276" s="241" t="s">
        <v>711</v>
      </c>
      <c r="G276" s="41"/>
      <c r="H276" s="41"/>
      <c r="I276" s="242"/>
      <c r="J276" s="41"/>
      <c r="K276" s="41"/>
      <c r="L276" s="45"/>
      <c r="M276" s="243"/>
      <c r="N276" s="244"/>
      <c r="O276" s="92"/>
      <c r="P276" s="92"/>
      <c r="Q276" s="92"/>
      <c r="R276" s="92"/>
      <c r="S276" s="92"/>
      <c r="T276" s="93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156</v>
      </c>
      <c r="AU276" s="18" t="s">
        <v>90</v>
      </c>
    </row>
    <row r="277" spans="1:47" s="2" customFormat="1" ht="12">
      <c r="A277" s="39"/>
      <c r="B277" s="40"/>
      <c r="C277" s="41"/>
      <c r="D277" s="245" t="s">
        <v>158</v>
      </c>
      <c r="E277" s="41"/>
      <c r="F277" s="246" t="s">
        <v>712</v>
      </c>
      <c r="G277" s="41"/>
      <c r="H277" s="41"/>
      <c r="I277" s="242"/>
      <c r="J277" s="41"/>
      <c r="K277" s="41"/>
      <c r="L277" s="45"/>
      <c r="M277" s="243"/>
      <c r="N277" s="244"/>
      <c r="O277" s="92"/>
      <c r="P277" s="92"/>
      <c r="Q277" s="92"/>
      <c r="R277" s="92"/>
      <c r="S277" s="92"/>
      <c r="T277" s="93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158</v>
      </c>
      <c r="AU277" s="18" t="s">
        <v>90</v>
      </c>
    </row>
    <row r="278" spans="1:51" s="13" customFormat="1" ht="12">
      <c r="A278" s="13"/>
      <c r="B278" s="247"/>
      <c r="C278" s="248"/>
      <c r="D278" s="240" t="s">
        <v>160</v>
      </c>
      <c r="E278" s="249" t="s">
        <v>1</v>
      </c>
      <c r="F278" s="250" t="s">
        <v>584</v>
      </c>
      <c r="G278" s="248"/>
      <c r="H278" s="249" t="s">
        <v>1</v>
      </c>
      <c r="I278" s="251"/>
      <c r="J278" s="248"/>
      <c r="K278" s="248"/>
      <c r="L278" s="252"/>
      <c r="M278" s="253"/>
      <c r="N278" s="254"/>
      <c r="O278" s="254"/>
      <c r="P278" s="254"/>
      <c r="Q278" s="254"/>
      <c r="R278" s="254"/>
      <c r="S278" s="254"/>
      <c r="T278" s="255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6" t="s">
        <v>160</v>
      </c>
      <c r="AU278" s="256" t="s">
        <v>90</v>
      </c>
      <c r="AV278" s="13" t="s">
        <v>88</v>
      </c>
      <c r="AW278" s="13" t="s">
        <v>37</v>
      </c>
      <c r="AX278" s="13" t="s">
        <v>81</v>
      </c>
      <c r="AY278" s="256" t="s">
        <v>147</v>
      </c>
    </row>
    <row r="279" spans="1:51" s="13" customFormat="1" ht="12">
      <c r="A279" s="13"/>
      <c r="B279" s="247"/>
      <c r="C279" s="248"/>
      <c r="D279" s="240" t="s">
        <v>160</v>
      </c>
      <c r="E279" s="249" t="s">
        <v>1</v>
      </c>
      <c r="F279" s="250" t="s">
        <v>713</v>
      </c>
      <c r="G279" s="248"/>
      <c r="H279" s="249" t="s">
        <v>1</v>
      </c>
      <c r="I279" s="251"/>
      <c r="J279" s="248"/>
      <c r="K279" s="248"/>
      <c r="L279" s="252"/>
      <c r="M279" s="253"/>
      <c r="N279" s="254"/>
      <c r="O279" s="254"/>
      <c r="P279" s="254"/>
      <c r="Q279" s="254"/>
      <c r="R279" s="254"/>
      <c r="S279" s="254"/>
      <c r="T279" s="255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56" t="s">
        <v>160</v>
      </c>
      <c r="AU279" s="256" t="s">
        <v>90</v>
      </c>
      <c r="AV279" s="13" t="s">
        <v>88</v>
      </c>
      <c r="AW279" s="13" t="s">
        <v>37</v>
      </c>
      <c r="AX279" s="13" t="s">
        <v>81</v>
      </c>
      <c r="AY279" s="256" t="s">
        <v>147</v>
      </c>
    </row>
    <row r="280" spans="1:51" s="14" customFormat="1" ht="12">
      <c r="A280" s="14"/>
      <c r="B280" s="257"/>
      <c r="C280" s="258"/>
      <c r="D280" s="240" t="s">
        <v>160</v>
      </c>
      <c r="E280" s="259" t="s">
        <v>1</v>
      </c>
      <c r="F280" s="260" t="s">
        <v>698</v>
      </c>
      <c r="G280" s="258"/>
      <c r="H280" s="261">
        <v>1</v>
      </c>
      <c r="I280" s="262"/>
      <c r="J280" s="258"/>
      <c r="K280" s="258"/>
      <c r="L280" s="263"/>
      <c r="M280" s="264"/>
      <c r="N280" s="265"/>
      <c r="O280" s="265"/>
      <c r="P280" s="265"/>
      <c r="Q280" s="265"/>
      <c r="R280" s="265"/>
      <c r="S280" s="265"/>
      <c r="T280" s="266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67" t="s">
        <v>160</v>
      </c>
      <c r="AU280" s="267" t="s">
        <v>90</v>
      </c>
      <c r="AV280" s="14" t="s">
        <v>90</v>
      </c>
      <c r="AW280" s="14" t="s">
        <v>37</v>
      </c>
      <c r="AX280" s="14" t="s">
        <v>81</v>
      </c>
      <c r="AY280" s="267" t="s">
        <v>147</v>
      </c>
    </row>
    <row r="281" spans="1:51" s="14" customFormat="1" ht="12">
      <c r="A281" s="14"/>
      <c r="B281" s="257"/>
      <c r="C281" s="258"/>
      <c r="D281" s="240" t="s">
        <v>160</v>
      </c>
      <c r="E281" s="259" t="s">
        <v>1</v>
      </c>
      <c r="F281" s="260" t="s">
        <v>699</v>
      </c>
      <c r="G281" s="258"/>
      <c r="H281" s="261">
        <v>1</v>
      </c>
      <c r="I281" s="262"/>
      <c r="J281" s="258"/>
      <c r="K281" s="258"/>
      <c r="L281" s="263"/>
      <c r="M281" s="264"/>
      <c r="N281" s="265"/>
      <c r="O281" s="265"/>
      <c r="P281" s="265"/>
      <c r="Q281" s="265"/>
      <c r="R281" s="265"/>
      <c r="S281" s="265"/>
      <c r="T281" s="266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67" t="s">
        <v>160</v>
      </c>
      <c r="AU281" s="267" t="s">
        <v>90</v>
      </c>
      <c r="AV281" s="14" t="s">
        <v>90</v>
      </c>
      <c r="AW281" s="14" t="s">
        <v>37</v>
      </c>
      <c r="AX281" s="14" t="s">
        <v>81</v>
      </c>
      <c r="AY281" s="267" t="s">
        <v>147</v>
      </c>
    </row>
    <row r="282" spans="1:51" s="15" customFormat="1" ht="12">
      <c r="A282" s="15"/>
      <c r="B282" s="268"/>
      <c r="C282" s="269"/>
      <c r="D282" s="240" t="s">
        <v>160</v>
      </c>
      <c r="E282" s="270" t="s">
        <v>1</v>
      </c>
      <c r="F282" s="271" t="s">
        <v>164</v>
      </c>
      <c r="G282" s="269"/>
      <c r="H282" s="272">
        <v>2</v>
      </c>
      <c r="I282" s="273"/>
      <c r="J282" s="269"/>
      <c r="K282" s="269"/>
      <c r="L282" s="274"/>
      <c r="M282" s="275"/>
      <c r="N282" s="276"/>
      <c r="O282" s="276"/>
      <c r="P282" s="276"/>
      <c r="Q282" s="276"/>
      <c r="R282" s="276"/>
      <c r="S282" s="276"/>
      <c r="T282" s="277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78" t="s">
        <v>160</v>
      </c>
      <c r="AU282" s="278" t="s">
        <v>90</v>
      </c>
      <c r="AV282" s="15" t="s">
        <v>154</v>
      </c>
      <c r="AW282" s="15" t="s">
        <v>37</v>
      </c>
      <c r="AX282" s="15" t="s">
        <v>88</v>
      </c>
      <c r="AY282" s="278" t="s">
        <v>147</v>
      </c>
    </row>
    <row r="283" spans="1:65" s="2" customFormat="1" ht="16.5" customHeight="1">
      <c r="A283" s="39"/>
      <c r="B283" s="40"/>
      <c r="C283" s="290" t="s">
        <v>335</v>
      </c>
      <c r="D283" s="290" t="s">
        <v>228</v>
      </c>
      <c r="E283" s="291" t="s">
        <v>714</v>
      </c>
      <c r="F283" s="292" t="s">
        <v>715</v>
      </c>
      <c r="G283" s="293" t="s">
        <v>268</v>
      </c>
      <c r="H283" s="294">
        <v>2</v>
      </c>
      <c r="I283" s="295"/>
      <c r="J283" s="296">
        <f>ROUND(I283*H283,2)</f>
        <v>0</v>
      </c>
      <c r="K283" s="292" t="s">
        <v>153</v>
      </c>
      <c r="L283" s="297"/>
      <c r="M283" s="298" t="s">
        <v>1</v>
      </c>
      <c r="N283" s="299" t="s">
        <v>46</v>
      </c>
      <c r="O283" s="92"/>
      <c r="P283" s="236">
        <f>O283*H283</f>
        <v>0</v>
      </c>
      <c r="Q283" s="236">
        <v>0.147</v>
      </c>
      <c r="R283" s="236">
        <f>Q283*H283</f>
        <v>0.294</v>
      </c>
      <c r="S283" s="236">
        <v>0</v>
      </c>
      <c r="T283" s="237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8" t="s">
        <v>202</v>
      </c>
      <c r="AT283" s="238" t="s">
        <v>228</v>
      </c>
      <c r="AU283" s="238" t="s">
        <v>90</v>
      </c>
      <c r="AY283" s="18" t="s">
        <v>147</v>
      </c>
      <c r="BE283" s="239">
        <f>IF(N283="základní",J283,0)</f>
        <v>0</v>
      </c>
      <c r="BF283" s="239">
        <f>IF(N283="snížená",J283,0)</f>
        <v>0</v>
      </c>
      <c r="BG283" s="239">
        <f>IF(N283="zákl. přenesená",J283,0)</f>
        <v>0</v>
      </c>
      <c r="BH283" s="239">
        <f>IF(N283="sníž. přenesená",J283,0)</f>
        <v>0</v>
      </c>
      <c r="BI283" s="239">
        <f>IF(N283="nulová",J283,0)</f>
        <v>0</v>
      </c>
      <c r="BJ283" s="18" t="s">
        <v>88</v>
      </c>
      <c r="BK283" s="239">
        <f>ROUND(I283*H283,2)</f>
        <v>0</v>
      </c>
      <c r="BL283" s="18" t="s">
        <v>154</v>
      </c>
      <c r="BM283" s="238" t="s">
        <v>716</v>
      </c>
    </row>
    <row r="284" spans="1:47" s="2" customFormat="1" ht="12">
      <c r="A284" s="39"/>
      <c r="B284" s="40"/>
      <c r="C284" s="41"/>
      <c r="D284" s="240" t="s">
        <v>156</v>
      </c>
      <c r="E284" s="41"/>
      <c r="F284" s="241" t="s">
        <v>715</v>
      </c>
      <c r="G284" s="41"/>
      <c r="H284" s="41"/>
      <c r="I284" s="242"/>
      <c r="J284" s="41"/>
      <c r="K284" s="41"/>
      <c r="L284" s="45"/>
      <c r="M284" s="243"/>
      <c r="N284" s="244"/>
      <c r="O284" s="92"/>
      <c r="P284" s="92"/>
      <c r="Q284" s="92"/>
      <c r="R284" s="92"/>
      <c r="S284" s="92"/>
      <c r="T284" s="93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156</v>
      </c>
      <c r="AU284" s="18" t="s">
        <v>90</v>
      </c>
    </row>
    <row r="285" spans="1:65" s="2" customFormat="1" ht="16.5" customHeight="1">
      <c r="A285" s="39"/>
      <c r="B285" s="40"/>
      <c r="C285" s="290" t="s">
        <v>346</v>
      </c>
      <c r="D285" s="290" t="s">
        <v>228</v>
      </c>
      <c r="E285" s="291" t="s">
        <v>717</v>
      </c>
      <c r="F285" s="292" t="s">
        <v>718</v>
      </c>
      <c r="G285" s="293" t="s">
        <v>268</v>
      </c>
      <c r="H285" s="294">
        <v>2</v>
      </c>
      <c r="I285" s="295"/>
      <c r="J285" s="296">
        <f>ROUND(I285*H285,2)</f>
        <v>0</v>
      </c>
      <c r="K285" s="292" t="s">
        <v>153</v>
      </c>
      <c r="L285" s="297"/>
      <c r="M285" s="298" t="s">
        <v>1</v>
      </c>
      <c r="N285" s="299" t="s">
        <v>46</v>
      </c>
      <c r="O285" s="92"/>
      <c r="P285" s="236">
        <f>O285*H285</f>
        <v>0</v>
      </c>
      <c r="Q285" s="236">
        <v>0.011</v>
      </c>
      <c r="R285" s="236">
        <f>Q285*H285</f>
        <v>0.022</v>
      </c>
      <c r="S285" s="236">
        <v>0</v>
      </c>
      <c r="T285" s="237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8" t="s">
        <v>202</v>
      </c>
      <c r="AT285" s="238" t="s">
        <v>228</v>
      </c>
      <c r="AU285" s="238" t="s">
        <v>90</v>
      </c>
      <c r="AY285" s="18" t="s">
        <v>147</v>
      </c>
      <c r="BE285" s="239">
        <f>IF(N285="základní",J285,0)</f>
        <v>0</v>
      </c>
      <c r="BF285" s="239">
        <f>IF(N285="snížená",J285,0)</f>
        <v>0</v>
      </c>
      <c r="BG285" s="239">
        <f>IF(N285="zákl. přenesená",J285,0)</f>
        <v>0</v>
      </c>
      <c r="BH285" s="239">
        <f>IF(N285="sníž. přenesená",J285,0)</f>
        <v>0</v>
      </c>
      <c r="BI285" s="239">
        <f>IF(N285="nulová",J285,0)</f>
        <v>0</v>
      </c>
      <c r="BJ285" s="18" t="s">
        <v>88</v>
      </c>
      <c r="BK285" s="239">
        <f>ROUND(I285*H285,2)</f>
        <v>0</v>
      </c>
      <c r="BL285" s="18" t="s">
        <v>154</v>
      </c>
      <c r="BM285" s="238" t="s">
        <v>719</v>
      </c>
    </row>
    <row r="286" spans="1:47" s="2" customFormat="1" ht="12">
      <c r="A286" s="39"/>
      <c r="B286" s="40"/>
      <c r="C286" s="41"/>
      <c r="D286" s="240" t="s">
        <v>156</v>
      </c>
      <c r="E286" s="41"/>
      <c r="F286" s="241" t="s">
        <v>718</v>
      </c>
      <c r="G286" s="41"/>
      <c r="H286" s="41"/>
      <c r="I286" s="242"/>
      <c r="J286" s="41"/>
      <c r="K286" s="41"/>
      <c r="L286" s="45"/>
      <c r="M286" s="243"/>
      <c r="N286" s="244"/>
      <c r="O286" s="92"/>
      <c r="P286" s="92"/>
      <c r="Q286" s="92"/>
      <c r="R286" s="92"/>
      <c r="S286" s="92"/>
      <c r="T286" s="93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156</v>
      </c>
      <c r="AU286" s="18" t="s">
        <v>90</v>
      </c>
    </row>
    <row r="287" spans="1:65" s="2" customFormat="1" ht="16.5" customHeight="1">
      <c r="A287" s="39"/>
      <c r="B287" s="40"/>
      <c r="C287" s="290" t="s">
        <v>356</v>
      </c>
      <c r="D287" s="290" t="s">
        <v>228</v>
      </c>
      <c r="E287" s="291" t="s">
        <v>720</v>
      </c>
      <c r="F287" s="292" t="s">
        <v>721</v>
      </c>
      <c r="G287" s="293" t="s">
        <v>536</v>
      </c>
      <c r="H287" s="294">
        <v>2</v>
      </c>
      <c r="I287" s="295"/>
      <c r="J287" s="296">
        <f>ROUND(I287*H287,2)</f>
        <v>0</v>
      </c>
      <c r="K287" s="292" t="s">
        <v>1</v>
      </c>
      <c r="L287" s="297"/>
      <c r="M287" s="298" t="s">
        <v>1</v>
      </c>
      <c r="N287" s="299" t="s">
        <v>46</v>
      </c>
      <c r="O287" s="92"/>
      <c r="P287" s="236">
        <f>O287*H287</f>
        <v>0</v>
      </c>
      <c r="Q287" s="236">
        <v>0.025</v>
      </c>
      <c r="R287" s="236">
        <f>Q287*H287</f>
        <v>0.05</v>
      </c>
      <c r="S287" s="236">
        <v>0</v>
      </c>
      <c r="T287" s="237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8" t="s">
        <v>403</v>
      </c>
      <c r="AT287" s="238" t="s">
        <v>228</v>
      </c>
      <c r="AU287" s="238" t="s">
        <v>90</v>
      </c>
      <c r="AY287" s="18" t="s">
        <v>147</v>
      </c>
      <c r="BE287" s="239">
        <f>IF(N287="základní",J287,0)</f>
        <v>0</v>
      </c>
      <c r="BF287" s="239">
        <f>IF(N287="snížená",J287,0)</f>
        <v>0</v>
      </c>
      <c r="BG287" s="239">
        <f>IF(N287="zákl. přenesená",J287,0)</f>
        <v>0</v>
      </c>
      <c r="BH287" s="239">
        <f>IF(N287="sníž. přenesená",J287,0)</f>
        <v>0</v>
      </c>
      <c r="BI287" s="239">
        <f>IF(N287="nulová",J287,0)</f>
        <v>0</v>
      </c>
      <c r="BJ287" s="18" t="s">
        <v>88</v>
      </c>
      <c r="BK287" s="239">
        <f>ROUND(I287*H287,2)</f>
        <v>0</v>
      </c>
      <c r="BL287" s="18" t="s">
        <v>280</v>
      </c>
      <c r="BM287" s="238" t="s">
        <v>722</v>
      </c>
    </row>
    <row r="288" spans="1:47" s="2" customFormat="1" ht="12">
      <c r="A288" s="39"/>
      <c r="B288" s="40"/>
      <c r="C288" s="41"/>
      <c r="D288" s="240" t="s">
        <v>156</v>
      </c>
      <c r="E288" s="41"/>
      <c r="F288" s="241" t="s">
        <v>721</v>
      </c>
      <c r="G288" s="41"/>
      <c r="H288" s="41"/>
      <c r="I288" s="242"/>
      <c r="J288" s="41"/>
      <c r="K288" s="41"/>
      <c r="L288" s="45"/>
      <c r="M288" s="243"/>
      <c r="N288" s="244"/>
      <c r="O288" s="92"/>
      <c r="P288" s="92"/>
      <c r="Q288" s="92"/>
      <c r="R288" s="92"/>
      <c r="S288" s="92"/>
      <c r="T288" s="93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156</v>
      </c>
      <c r="AU288" s="18" t="s">
        <v>90</v>
      </c>
    </row>
    <row r="289" spans="1:47" s="2" customFormat="1" ht="12">
      <c r="A289" s="39"/>
      <c r="B289" s="40"/>
      <c r="C289" s="41"/>
      <c r="D289" s="240" t="s">
        <v>270</v>
      </c>
      <c r="E289" s="41"/>
      <c r="F289" s="300" t="s">
        <v>723</v>
      </c>
      <c r="G289" s="41"/>
      <c r="H289" s="41"/>
      <c r="I289" s="242"/>
      <c r="J289" s="41"/>
      <c r="K289" s="41"/>
      <c r="L289" s="45"/>
      <c r="M289" s="243"/>
      <c r="N289" s="244"/>
      <c r="O289" s="92"/>
      <c r="P289" s="92"/>
      <c r="Q289" s="92"/>
      <c r="R289" s="92"/>
      <c r="S289" s="92"/>
      <c r="T289" s="93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270</v>
      </c>
      <c r="AU289" s="18" t="s">
        <v>90</v>
      </c>
    </row>
    <row r="290" spans="1:65" s="2" customFormat="1" ht="16.5" customHeight="1">
      <c r="A290" s="39"/>
      <c r="B290" s="40"/>
      <c r="C290" s="227" t="s">
        <v>364</v>
      </c>
      <c r="D290" s="227" t="s">
        <v>149</v>
      </c>
      <c r="E290" s="228" t="s">
        <v>724</v>
      </c>
      <c r="F290" s="229" t="s">
        <v>725</v>
      </c>
      <c r="G290" s="230" t="s">
        <v>268</v>
      </c>
      <c r="H290" s="231">
        <v>2</v>
      </c>
      <c r="I290" s="232"/>
      <c r="J290" s="233">
        <f>ROUND(I290*H290,2)</f>
        <v>0</v>
      </c>
      <c r="K290" s="229" t="s">
        <v>153</v>
      </c>
      <c r="L290" s="45"/>
      <c r="M290" s="234" t="s">
        <v>1</v>
      </c>
      <c r="N290" s="235" t="s">
        <v>46</v>
      </c>
      <c r="O290" s="92"/>
      <c r="P290" s="236">
        <f>O290*H290</f>
        <v>0</v>
      </c>
      <c r="Q290" s="236">
        <v>0</v>
      </c>
      <c r="R290" s="236">
        <f>Q290*H290</f>
        <v>0</v>
      </c>
      <c r="S290" s="236">
        <v>0</v>
      </c>
      <c r="T290" s="237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38" t="s">
        <v>154</v>
      </c>
      <c r="AT290" s="238" t="s">
        <v>149</v>
      </c>
      <c r="AU290" s="238" t="s">
        <v>90</v>
      </c>
      <c r="AY290" s="18" t="s">
        <v>147</v>
      </c>
      <c r="BE290" s="239">
        <f>IF(N290="základní",J290,0)</f>
        <v>0</v>
      </c>
      <c r="BF290" s="239">
        <f>IF(N290="snížená",J290,0)</f>
        <v>0</v>
      </c>
      <c r="BG290" s="239">
        <f>IF(N290="zákl. přenesená",J290,0)</f>
        <v>0</v>
      </c>
      <c r="BH290" s="239">
        <f>IF(N290="sníž. přenesená",J290,0)</f>
        <v>0</v>
      </c>
      <c r="BI290" s="239">
        <f>IF(N290="nulová",J290,0)</f>
        <v>0</v>
      </c>
      <c r="BJ290" s="18" t="s">
        <v>88</v>
      </c>
      <c r="BK290" s="239">
        <f>ROUND(I290*H290,2)</f>
        <v>0</v>
      </c>
      <c r="BL290" s="18" t="s">
        <v>154</v>
      </c>
      <c r="BM290" s="238" t="s">
        <v>726</v>
      </c>
    </row>
    <row r="291" spans="1:47" s="2" customFormat="1" ht="12">
      <c r="A291" s="39"/>
      <c r="B291" s="40"/>
      <c r="C291" s="41"/>
      <c r="D291" s="240" t="s">
        <v>156</v>
      </c>
      <c r="E291" s="41"/>
      <c r="F291" s="241" t="s">
        <v>727</v>
      </c>
      <c r="G291" s="41"/>
      <c r="H291" s="41"/>
      <c r="I291" s="242"/>
      <c r="J291" s="41"/>
      <c r="K291" s="41"/>
      <c r="L291" s="45"/>
      <c r="M291" s="243"/>
      <c r="N291" s="244"/>
      <c r="O291" s="92"/>
      <c r="P291" s="92"/>
      <c r="Q291" s="92"/>
      <c r="R291" s="92"/>
      <c r="S291" s="92"/>
      <c r="T291" s="93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156</v>
      </c>
      <c r="AU291" s="18" t="s">
        <v>90</v>
      </c>
    </row>
    <row r="292" spans="1:47" s="2" customFormat="1" ht="12">
      <c r="A292" s="39"/>
      <c r="B292" s="40"/>
      <c r="C292" s="41"/>
      <c r="D292" s="245" t="s">
        <v>158</v>
      </c>
      <c r="E292" s="41"/>
      <c r="F292" s="246" t="s">
        <v>728</v>
      </c>
      <c r="G292" s="41"/>
      <c r="H292" s="41"/>
      <c r="I292" s="242"/>
      <c r="J292" s="41"/>
      <c r="K292" s="41"/>
      <c r="L292" s="45"/>
      <c r="M292" s="243"/>
      <c r="N292" s="244"/>
      <c r="O292" s="92"/>
      <c r="P292" s="92"/>
      <c r="Q292" s="92"/>
      <c r="R292" s="92"/>
      <c r="S292" s="92"/>
      <c r="T292" s="93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158</v>
      </c>
      <c r="AU292" s="18" t="s">
        <v>90</v>
      </c>
    </row>
    <row r="293" spans="1:63" s="12" customFormat="1" ht="22.8" customHeight="1">
      <c r="A293" s="12"/>
      <c r="B293" s="211"/>
      <c r="C293" s="212"/>
      <c r="D293" s="213" t="s">
        <v>80</v>
      </c>
      <c r="E293" s="225" t="s">
        <v>209</v>
      </c>
      <c r="F293" s="225" t="s">
        <v>334</v>
      </c>
      <c r="G293" s="212"/>
      <c r="H293" s="212"/>
      <c r="I293" s="215"/>
      <c r="J293" s="226">
        <f>BK293</f>
        <v>0</v>
      </c>
      <c r="K293" s="212"/>
      <c r="L293" s="217"/>
      <c r="M293" s="218"/>
      <c r="N293" s="219"/>
      <c r="O293" s="219"/>
      <c r="P293" s="220">
        <f>SUM(P294:P334)</f>
        <v>0</v>
      </c>
      <c r="Q293" s="219"/>
      <c r="R293" s="220">
        <f>SUM(R294:R334)</f>
        <v>0.15925</v>
      </c>
      <c r="S293" s="219"/>
      <c r="T293" s="221">
        <f>SUM(T294:T334)</f>
        <v>6.0174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22" t="s">
        <v>88</v>
      </c>
      <c r="AT293" s="223" t="s">
        <v>80</v>
      </c>
      <c r="AU293" s="223" t="s">
        <v>88</v>
      </c>
      <c r="AY293" s="222" t="s">
        <v>147</v>
      </c>
      <c r="BK293" s="224">
        <f>SUM(BK294:BK334)</f>
        <v>0</v>
      </c>
    </row>
    <row r="294" spans="1:65" s="2" customFormat="1" ht="16.5" customHeight="1">
      <c r="A294" s="39"/>
      <c r="B294" s="40"/>
      <c r="C294" s="227" t="s">
        <v>370</v>
      </c>
      <c r="D294" s="227" t="s">
        <v>149</v>
      </c>
      <c r="E294" s="228" t="s">
        <v>729</v>
      </c>
      <c r="F294" s="229" t="s">
        <v>730</v>
      </c>
      <c r="G294" s="230" t="s">
        <v>212</v>
      </c>
      <c r="H294" s="231">
        <v>3</v>
      </c>
      <c r="I294" s="232"/>
      <c r="J294" s="233">
        <f>ROUND(I294*H294,2)</f>
        <v>0</v>
      </c>
      <c r="K294" s="229" t="s">
        <v>153</v>
      </c>
      <c r="L294" s="45"/>
      <c r="M294" s="234" t="s">
        <v>1</v>
      </c>
      <c r="N294" s="235" t="s">
        <v>46</v>
      </c>
      <c r="O294" s="92"/>
      <c r="P294" s="236">
        <f>O294*H294</f>
        <v>0</v>
      </c>
      <c r="Q294" s="236">
        <v>0</v>
      </c>
      <c r="R294" s="236">
        <f>Q294*H294</f>
        <v>0</v>
      </c>
      <c r="S294" s="236">
        <v>0</v>
      </c>
      <c r="T294" s="237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8" t="s">
        <v>154</v>
      </c>
      <c r="AT294" s="238" t="s">
        <v>149</v>
      </c>
      <c r="AU294" s="238" t="s">
        <v>90</v>
      </c>
      <c r="AY294" s="18" t="s">
        <v>147</v>
      </c>
      <c r="BE294" s="239">
        <f>IF(N294="základní",J294,0)</f>
        <v>0</v>
      </c>
      <c r="BF294" s="239">
        <f>IF(N294="snížená",J294,0)</f>
        <v>0</v>
      </c>
      <c r="BG294" s="239">
        <f>IF(N294="zákl. přenesená",J294,0)</f>
        <v>0</v>
      </c>
      <c r="BH294" s="239">
        <f>IF(N294="sníž. přenesená",J294,0)</f>
        <v>0</v>
      </c>
      <c r="BI294" s="239">
        <f>IF(N294="nulová",J294,0)</f>
        <v>0</v>
      </c>
      <c r="BJ294" s="18" t="s">
        <v>88</v>
      </c>
      <c r="BK294" s="239">
        <f>ROUND(I294*H294,2)</f>
        <v>0</v>
      </c>
      <c r="BL294" s="18" t="s">
        <v>154</v>
      </c>
      <c r="BM294" s="238" t="s">
        <v>731</v>
      </c>
    </row>
    <row r="295" spans="1:47" s="2" customFormat="1" ht="12">
      <c r="A295" s="39"/>
      <c r="B295" s="40"/>
      <c r="C295" s="41"/>
      <c r="D295" s="240" t="s">
        <v>156</v>
      </c>
      <c r="E295" s="41"/>
      <c r="F295" s="241" t="s">
        <v>732</v>
      </c>
      <c r="G295" s="41"/>
      <c r="H295" s="41"/>
      <c r="I295" s="242"/>
      <c r="J295" s="41"/>
      <c r="K295" s="41"/>
      <c r="L295" s="45"/>
      <c r="M295" s="243"/>
      <c r="N295" s="244"/>
      <c r="O295" s="92"/>
      <c r="P295" s="92"/>
      <c r="Q295" s="92"/>
      <c r="R295" s="92"/>
      <c r="S295" s="92"/>
      <c r="T295" s="93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156</v>
      </c>
      <c r="AU295" s="18" t="s">
        <v>90</v>
      </c>
    </row>
    <row r="296" spans="1:47" s="2" customFormat="1" ht="12">
      <c r="A296" s="39"/>
      <c r="B296" s="40"/>
      <c r="C296" s="41"/>
      <c r="D296" s="245" t="s">
        <v>158</v>
      </c>
      <c r="E296" s="41"/>
      <c r="F296" s="246" t="s">
        <v>733</v>
      </c>
      <c r="G296" s="41"/>
      <c r="H296" s="41"/>
      <c r="I296" s="242"/>
      <c r="J296" s="41"/>
      <c r="K296" s="41"/>
      <c r="L296" s="45"/>
      <c r="M296" s="243"/>
      <c r="N296" s="244"/>
      <c r="O296" s="92"/>
      <c r="P296" s="92"/>
      <c r="Q296" s="92"/>
      <c r="R296" s="92"/>
      <c r="S296" s="92"/>
      <c r="T296" s="93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158</v>
      </c>
      <c r="AU296" s="18" t="s">
        <v>90</v>
      </c>
    </row>
    <row r="297" spans="1:47" s="2" customFormat="1" ht="12">
      <c r="A297" s="39"/>
      <c r="B297" s="40"/>
      <c r="C297" s="41"/>
      <c r="D297" s="240" t="s">
        <v>270</v>
      </c>
      <c r="E297" s="41"/>
      <c r="F297" s="300" t="s">
        <v>734</v>
      </c>
      <c r="G297" s="41"/>
      <c r="H297" s="41"/>
      <c r="I297" s="242"/>
      <c r="J297" s="41"/>
      <c r="K297" s="41"/>
      <c r="L297" s="45"/>
      <c r="M297" s="243"/>
      <c r="N297" s="244"/>
      <c r="O297" s="92"/>
      <c r="P297" s="92"/>
      <c r="Q297" s="92"/>
      <c r="R297" s="92"/>
      <c r="S297" s="92"/>
      <c r="T297" s="93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270</v>
      </c>
      <c r="AU297" s="18" t="s">
        <v>90</v>
      </c>
    </row>
    <row r="298" spans="1:51" s="14" customFormat="1" ht="12">
      <c r="A298" s="14"/>
      <c r="B298" s="257"/>
      <c r="C298" s="258"/>
      <c r="D298" s="240" t="s">
        <v>160</v>
      </c>
      <c r="E298" s="259" t="s">
        <v>1</v>
      </c>
      <c r="F298" s="260" t="s">
        <v>735</v>
      </c>
      <c r="G298" s="258"/>
      <c r="H298" s="261">
        <v>3</v>
      </c>
      <c r="I298" s="262"/>
      <c r="J298" s="258"/>
      <c r="K298" s="258"/>
      <c r="L298" s="263"/>
      <c r="M298" s="264"/>
      <c r="N298" s="265"/>
      <c r="O298" s="265"/>
      <c r="P298" s="265"/>
      <c r="Q298" s="265"/>
      <c r="R298" s="265"/>
      <c r="S298" s="265"/>
      <c r="T298" s="266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67" t="s">
        <v>160</v>
      </c>
      <c r="AU298" s="267" t="s">
        <v>90</v>
      </c>
      <c r="AV298" s="14" t="s">
        <v>90</v>
      </c>
      <c r="AW298" s="14" t="s">
        <v>37</v>
      </c>
      <c r="AX298" s="14" t="s">
        <v>88</v>
      </c>
      <c r="AY298" s="267" t="s">
        <v>147</v>
      </c>
    </row>
    <row r="299" spans="1:65" s="2" customFormat="1" ht="16.5" customHeight="1">
      <c r="A299" s="39"/>
      <c r="B299" s="40"/>
      <c r="C299" s="290" t="s">
        <v>376</v>
      </c>
      <c r="D299" s="290" t="s">
        <v>228</v>
      </c>
      <c r="E299" s="291" t="s">
        <v>736</v>
      </c>
      <c r="F299" s="292" t="s">
        <v>737</v>
      </c>
      <c r="G299" s="293" t="s">
        <v>212</v>
      </c>
      <c r="H299" s="294">
        <v>3</v>
      </c>
      <c r="I299" s="295"/>
      <c r="J299" s="296">
        <f>ROUND(I299*H299,2)</f>
        <v>0</v>
      </c>
      <c r="K299" s="292" t="s">
        <v>153</v>
      </c>
      <c r="L299" s="297"/>
      <c r="M299" s="298" t="s">
        <v>1</v>
      </c>
      <c r="N299" s="299" t="s">
        <v>46</v>
      </c>
      <c r="O299" s="92"/>
      <c r="P299" s="236">
        <f>O299*H299</f>
        <v>0</v>
      </c>
      <c r="Q299" s="236">
        <v>0.00358</v>
      </c>
      <c r="R299" s="236">
        <f>Q299*H299</f>
        <v>0.01074</v>
      </c>
      <c r="S299" s="236">
        <v>0</v>
      </c>
      <c r="T299" s="237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38" t="s">
        <v>202</v>
      </c>
      <c r="AT299" s="238" t="s">
        <v>228</v>
      </c>
      <c r="AU299" s="238" t="s">
        <v>90</v>
      </c>
      <c r="AY299" s="18" t="s">
        <v>147</v>
      </c>
      <c r="BE299" s="239">
        <f>IF(N299="základní",J299,0)</f>
        <v>0</v>
      </c>
      <c r="BF299" s="239">
        <f>IF(N299="snížená",J299,0)</f>
        <v>0</v>
      </c>
      <c r="BG299" s="239">
        <f>IF(N299="zákl. přenesená",J299,0)</f>
        <v>0</v>
      </c>
      <c r="BH299" s="239">
        <f>IF(N299="sníž. přenesená",J299,0)</f>
        <v>0</v>
      </c>
      <c r="BI299" s="239">
        <f>IF(N299="nulová",J299,0)</f>
        <v>0</v>
      </c>
      <c r="BJ299" s="18" t="s">
        <v>88</v>
      </c>
      <c r="BK299" s="239">
        <f>ROUND(I299*H299,2)</f>
        <v>0</v>
      </c>
      <c r="BL299" s="18" t="s">
        <v>154</v>
      </c>
      <c r="BM299" s="238" t="s">
        <v>738</v>
      </c>
    </row>
    <row r="300" spans="1:47" s="2" customFormat="1" ht="12">
      <c r="A300" s="39"/>
      <c r="B300" s="40"/>
      <c r="C300" s="41"/>
      <c r="D300" s="240" t="s">
        <v>156</v>
      </c>
      <c r="E300" s="41"/>
      <c r="F300" s="241" t="s">
        <v>737</v>
      </c>
      <c r="G300" s="41"/>
      <c r="H300" s="41"/>
      <c r="I300" s="242"/>
      <c r="J300" s="41"/>
      <c r="K300" s="41"/>
      <c r="L300" s="45"/>
      <c r="M300" s="243"/>
      <c r="N300" s="244"/>
      <c r="O300" s="92"/>
      <c r="P300" s="92"/>
      <c r="Q300" s="92"/>
      <c r="R300" s="92"/>
      <c r="S300" s="92"/>
      <c r="T300" s="93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156</v>
      </c>
      <c r="AU300" s="18" t="s">
        <v>90</v>
      </c>
    </row>
    <row r="301" spans="1:65" s="2" customFormat="1" ht="16.5" customHeight="1">
      <c r="A301" s="39"/>
      <c r="B301" s="40"/>
      <c r="C301" s="227" t="s">
        <v>382</v>
      </c>
      <c r="D301" s="227" t="s">
        <v>149</v>
      </c>
      <c r="E301" s="228" t="s">
        <v>739</v>
      </c>
      <c r="F301" s="229" t="s">
        <v>740</v>
      </c>
      <c r="G301" s="230" t="s">
        <v>268</v>
      </c>
      <c r="H301" s="231">
        <v>16</v>
      </c>
      <c r="I301" s="232"/>
      <c r="J301" s="233">
        <f>ROUND(I301*H301,2)</f>
        <v>0</v>
      </c>
      <c r="K301" s="229" t="s">
        <v>153</v>
      </c>
      <c r="L301" s="45"/>
      <c r="M301" s="234" t="s">
        <v>1</v>
      </c>
      <c r="N301" s="235" t="s">
        <v>46</v>
      </c>
      <c r="O301" s="92"/>
      <c r="P301" s="236">
        <f>O301*H301</f>
        <v>0</v>
      </c>
      <c r="Q301" s="236">
        <v>0.00028</v>
      </c>
      <c r="R301" s="236">
        <f>Q301*H301</f>
        <v>0.00448</v>
      </c>
      <c r="S301" s="236">
        <v>0</v>
      </c>
      <c r="T301" s="237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38" t="s">
        <v>154</v>
      </c>
      <c r="AT301" s="238" t="s">
        <v>149</v>
      </c>
      <c r="AU301" s="238" t="s">
        <v>90</v>
      </c>
      <c r="AY301" s="18" t="s">
        <v>147</v>
      </c>
      <c r="BE301" s="239">
        <f>IF(N301="základní",J301,0)</f>
        <v>0</v>
      </c>
      <c r="BF301" s="239">
        <f>IF(N301="snížená",J301,0)</f>
        <v>0</v>
      </c>
      <c r="BG301" s="239">
        <f>IF(N301="zákl. přenesená",J301,0)</f>
        <v>0</v>
      </c>
      <c r="BH301" s="239">
        <f>IF(N301="sníž. přenesená",J301,0)</f>
        <v>0</v>
      </c>
      <c r="BI301" s="239">
        <f>IF(N301="nulová",J301,0)</f>
        <v>0</v>
      </c>
      <c r="BJ301" s="18" t="s">
        <v>88</v>
      </c>
      <c r="BK301" s="239">
        <f>ROUND(I301*H301,2)</f>
        <v>0</v>
      </c>
      <c r="BL301" s="18" t="s">
        <v>154</v>
      </c>
      <c r="BM301" s="238" t="s">
        <v>741</v>
      </c>
    </row>
    <row r="302" spans="1:47" s="2" customFormat="1" ht="12">
      <c r="A302" s="39"/>
      <c r="B302" s="40"/>
      <c r="C302" s="41"/>
      <c r="D302" s="240" t="s">
        <v>156</v>
      </c>
      <c r="E302" s="41"/>
      <c r="F302" s="241" t="s">
        <v>742</v>
      </c>
      <c r="G302" s="41"/>
      <c r="H302" s="41"/>
      <c r="I302" s="242"/>
      <c r="J302" s="41"/>
      <c r="K302" s="41"/>
      <c r="L302" s="45"/>
      <c r="M302" s="243"/>
      <c r="N302" s="244"/>
      <c r="O302" s="92"/>
      <c r="P302" s="92"/>
      <c r="Q302" s="92"/>
      <c r="R302" s="92"/>
      <c r="S302" s="92"/>
      <c r="T302" s="93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156</v>
      </c>
      <c r="AU302" s="18" t="s">
        <v>90</v>
      </c>
    </row>
    <row r="303" spans="1:47" s="2" customFormat="1" ht="12">
      <c r="A303" s="39"/>
      <c r="B303" s="40"/>
      <c r="C303" s="41"/>
      <c r="D303" s="245" t="s">
        <v>158</v>
      </c>
      <c r="E303" s="41"/>
      <c r="F303" s="246" t="s">
        <v>743</v>
      </c>
      <c r="G303" s="41"/>
      <c r="H303" s="41"/>
      <c r="I303" s="242"/>
      <c r="J303" s="41"/>
      <c r="K303" s="41"/>
      <c r="L303" s="45"/>
      <c r="M303" s="243"/>
      <c r="N303" s="244"/>
      <c r="O303" s="92"/>
      <c r="P303" s="92"/>
      <c r="Q303" s="92"/>
      <c r="R303" s="92"/>
      <c r="S303" s="92"/>
      <c r="T303" s="93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158</v>
      </c>
      <c r="AU303" s="18" t="s">
        <v>90</v>
      </c>
    </row>
    <row r="304" spans="1:51" s="13" customFormat="1" ht="12">
      <c r="A304" s="13"/>
      <c r="B304" s="247"/>
      <c r="C304" s="248"/>
      <c r="D304" s="240" t="s">
        <v>160</v>
      </c>
      <c r="E304" s="249" t="s">
        <v>1</v>
      </c>
      <c r="F304" s="250" t="s">
        <v>584</v>
      </c>
      <c r="G304" s="248"/>
      <c r="H304" s="249" t="s">
        <v>1</v>
      </c>
      <c r="I304" s="251"/>
      <c r="J304" s="248"/>
      <c r="K304" s="248"/>
      <c r="L304" s="252"/>
      <c r="M304" s="253"/>
      <c r="N304" s="254"/>
      <c r="O304" s="254"/>
      <c r="P304" s="254"/>
      <c r="Q304" s="254"/>
      <c r="R304" s="254"/>
      <c r="S304" s="254"/>
      <c r="T304" s="255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56" t="s">
        <v>160</v>
      </c>
      <c r="AU304" s="256" t="s">
        <v>90</v>
      </c>
      <c r="AV304" s="13" t="s">
        <v>88</v>
      </c>
      <c r="AW304" s="13" t="s">
        <v>37</v>
      </c>
      <c r="AX304" s="13" t="s">
        <v>81</v>
      </c>
      <c r="AY304" s="256" t="s">
        <v>147</v>
      </c>
    </row>
    <row r="305" spans="1:51" s="13" customFormat="1" ht="12">
      <c r="A305" s="13"/>
      <c r="B305" s="247"/>
      <c r="C305" s="248"/>
      <c r="D305" s="240" t="s">
        <v>160</v>
      </c>
      <c r="E305" s="249" t="s">
        <v>1</v>
      </c>
      <c r="F305" s="250" t="s">
        <v>744</v>
      </c>
      <c r="G305" s="248"/>
      <c r="H305" s="249" t="s">
        <v>1</v>
      </c>
      <c r="I305" s="251"/>
      <c r="J305" s="248"/>
      <c r="K305" s="248"/>
      <c r="L305" s="252"/>
      <c r="M305" s="253"/>
      <c r="N305" s="254"/>
      <c r="O305" s="254"/>
      <c r="P305" s="254"/>
      <c r="Q305" s="254"/>
      <c r="R305" s="254"/>
      <c r="S305" s="254"/>
      <c r="T305" s="255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56" t="s">
        <v>160</v>
      </c>
      <c r="AU305" s="256" t="s">
        <v>90</v>
      </c>
      <c r="AV305" s="13" t="s">
        <v>88</v>
      </c>
      <c r="AW305" s="13" t="s">
        <v>37</v>
      </c>
      <c r="AX305" s="13" t="s">
        <v>81</v>
      </c>
      <c r="AY305" s="256" t="s">
        <v>147</v>
      </c>
    </row>
    <row r="306" spans="1:51" s="14" customFormat="1" ht="12">
      <c r="A306" s="14"/>
      <c r="B306" s="257"/>
      <c r="C306" s="258"/>
      <c r="D306" s="240" t="s">
        <v>160</v>
      </c>
      <c r="E306" s="259" t="s">
        <v>1</v>
      </c>
      <c r="F306" s="260" t="s">
        <v>745</v>
      </c>
      <c r="G306" s="258"/>
      <c r="H306" s="261">
        <v>8</v>
      </c>
      <c r="I306" s="262"/>
      <c r="J306" s="258"/>
      <c r="K306" s="258"/>
      <c r="L306" s="263"/>
      <c r="M306" s="264"/>
      <c r="N306" s="265"/>
      <c r="O306" s="265"/>
      <c r="P306" s="265"/>
      <c r="Q306" s="265"/>
      <c r="R306" s="265"/>
      <c r="S306" s="265"/>
      <c r="T306" s="266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67" t="s">
        <v>160</v>
      </c>
      <c r="AU306" s="267" t="s">
        <v>90</v>
      </c>
      <c r="AV306" s="14" t="s">
        <v>90</v>
      </c>
      <c r="AW306" s="14" t="s">
        <v>37</v>
      </c>
      <c r="AX306" s="14" t="s">
        <v>81</v>
      </c>
      <c r="AY306" s="267" t="s">
        <v>147</v>
      </c>
    </row>
    <row r="307" spans="1:51" s="14" customFormat="1" ht="12">
      <c r="A307" s="14"/>
      <c r="B307" s="257"/>
      <c r="C307" s="258"/>
      <c r="D307" s="240" t="s">
        <v>160</v>
      </c>
      <c r="E307" s="259" t="s">
        <v>1</v>
      </c>
      <c r="F307" s="260" t="s">
        <v>746</v>
      </c>
      <c r="G307" s="258"/>
      <c r="H307" s="261">
        <v>8</v>
      </c>
      <c r="I307" s="262"/>
      <c r="J307" s="258"/>
      <c r="K307" s="258"/>
      <c r="L307" s="263"/>
      <c r="M307" s="264"/>
      <c r="N307" s="265"/>
      <c r="O307" s="265"/>
      <c r="P307" s="265"/>
      <c r="Q307" s="265"/>
      <c r="R307" s="265"/>
      <c r="S307" s="265"/>
      <c r="T307" s="266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67" t="s">
        <v>160</v>
      </c>
      <c r="AU307" s="267" t="s">
        <v>90</v>
      </c>
      <c r="AV307" s="14" t="s">
        <v>90</v>
      </c>
      <c r="AW307" s="14" t="s">
        <v>37</v>
      </c>
      <c r="AX307" s="14" t="s">
        <v>81</v>
      </c>
      <c r="AY307" s="267" t="s">
        <v>147</v>
      </c>
    </row>
    <row r="308" spans="1:51" s="15" customFormat="1" ht="12">
      <c r="A308" s="15"/>
      <c r="B308" s="268"/>
      <c r="C308" s="269"/>
      <c r="D308" s="240" t="s">
        <v>160</v>
      </c>
      <c r="E308" s="270" t="s">
        <v>1</v>
      </c>
      <c r="F308" s="271" t="s">
        <v>164</v>
      </c>
      <c r="G308" s="269"/>
      <c r="H308" s="272">
        <v>16</v>
      </c>
      <c r="I308" s="273"/>
      <c r="J308" s="269"/>
      <c r="K308" s="269"/>
      <c r="L308" s="274"/>
      <c r="M308" s="275"/>
      <c r="N308" s="276"/>
      <c r="O308" s="276"/>
      <c r="P308" s="276"/>
      <c r="Q308" s="276"/>
      <c r="R308" s="276"/>
      <c r="S308" s="276"/>
      <c r="T308" s="277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278" t="s">
        <v>160</v>
      </c>
      <c r="AU308" s="278" t="s">
        <v>90</v>
      </c>
      <c r="AV308" s="15" t="s">
        <v>154</v>
      </c>
      <c r="AW308" s="15" t="s">
        <v>37</v>
      </c>
      <c r="AX308" s="15" t="s">
        <v>88</v>
      </c>
      <c r="AY308" s="278" t="s">
        <v>147</v>
      </c>
    </row>
    <row r="309" spans="1:65" s="2" customFormat="1" ht="16.5" customHeight="1">
      <c r="A309" s="39"/>
      <c r="B309" s="40"/>
      <c r="C309" s="227" t="s">
        <v>389</v>
      </c>
      <c r="D309" s="227" t="s">
        <v>149</v>
      </c>
      <c r="E309" s="228" t="s">
        <v>747</v>
      </c>
      <c r="F309" s="229" t="s">
        <v>748</v>
      </c>
      <c r="G309" s="230" t="s">
        <v>152</v>
      </c>
      <c r="H309" s="231">
        <v>1.2</v>
      </c>
      <c r="I309" s="232"/>
      <c r="J309" s="233">
        <f>ROUND(I309*H309,2)</f>
        <v>0</v>
      </c>
      <c r="K309" s="229" t="s">
        <v>153</v>
      </c>
      <c r="L309" s="45"/>
      <c r="M309" s="234" t="s">
        <v>1</v>
      </c>
      <c r="N309" s="235" t="s">
        <v>46</v>
      </c>
      <c r="O309" s="92"/>
      <c r="P309" s="236">
        <f>O309*H309</f>
        <v>0</v>
      </c>
      <c r="Q309" s="236">
        <v>0.12</v>
      </c>
      <c r="R309" s="236">
        <f>Q309*H309</f>
        <v>0.144</v>
      </c>
      <c r="S309" s="236">
        <v>2.49</v>
      </c>
      <c r="T309" s="237">
        <f>S309*H309</f>
        <v>2.988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38" t="s">
        <v>154</v>
      </c>
      <c r="AT309" s="238" t="s">
        <v>149</v>
      </c>
      <c r="AU309" s="238" t="s">
        <v>90</v>
      </c>
      <c r="AY309" s="18" t="s">
        <v>147</v>
      </c>
      <c r="BE309" s="239">
        <f>IF(N309="základní",J309,0)</f>
        <v>0</v>
      </c>
      <c r="BF309" s="239">
        <f>IF(N309="snížená",J309,0)</f>
        <v>0</v>
      </c>
      <c r="BG309" s="239">
        <f>IF(N309="zákl. přenesená",J309,0)</f>
        <v>0</v>
      </c>
      <c r="BH309" s="239">
        <f>IF(N309="sníž. přenesená",J309,0)</f>
        <v>0</v>
      </c>
      <c r="BI309" s="239">
        <f>IF(N309="nulová",J309,0)</f>
        <v>0</v>
      </c>
      <c r="BJ309" s="18" t="s">
        <v>88</v>
      </c>
      <c r="BK309" s="239">
        <f>ROUND(I309*H309,2)</f>
        <v>0</v>
      </c>
      <c r="BL309" s="18" t="s">
        <v>154</v>
      </c>
      <c r="BM309" s="238" t="s">
        <v>749</v>
      </c>
    </row>
    <row r="310" spans="1:47" s="2" customFormat="1" ht="12">
      <c r="A310" s="39"/>
      <c r="B310" s="40"/>
      <c r="C310" s="41"/>
      <c r="D310" s="240" t="s">
        <v>156</v>
      </c>
      <c r="E310" s="41"/>
      <c r="F310" s="241" t="s">
        <v>750</v>
      </c>
      <c r="G310" s="41"/>
      <c r="H310" s="41"/>
      <c r="I310" s="242"/>
      <c r="J310" s="41"/>
      <c r="K310" s="41"/>
      <c r="L310" s="45"/>
      <c r="M310" s="243"/>
      <c r="N310" s="244"/>
      <c r="O310" s="92"/>
      <c r="P310" s="92"/>
      <c r="Q310" s="92"/>
      <c r="R310" s="92"/>
      <c r="S310" s="92"/>
      <c r="T310" s="93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156</v>
      </c>
      <c r="AU310" s="18" t="s">
        <v>90</v>
      </c>
    </row>
    <row r="311" spans="1:47" s="2" customFormat="1" ht="12">
      <c r="A311" s="39"/>
      <c r="B311" s="40"/>
      <c r="C311" s="41"/>
      <c r="D311" s="245" t="s">
        <v>158</v>
      </c>
      <c r="E311" s="41"/>
      <c r="F311" s="246" t="s">
        <v>751</v>
      </c>
      <c r="G311" s="41"/>
      <c r="H311" s="41"/>
      <c r="I311" s="242"/>
      <c r="J311" s="41"/>
      <c r="K311" s="41"/>
      <c r="L311" s="45"/>
      <c r="M311" s="243"/>
      <c r="N311" s="244"/>
      <c r="O311" s="92"/>
      <c r="P311" s="92"/>
      <c r="Q311" s="92"/>
      <c r="R311" s="92"/>
      <c r="S311" s="92"/>
      <c r="T311" s="93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158</v>
      </c>
      <c r="AU311" s="18" t="s">
        <v>90</v>
      </c>
    </row>
    <row r="312" spans="1:51" s="13" customFormat="1" ht="12">
      <c r="A312" s="13"/>
      <c r="B312" s="247"/>
      <c r="C312" s="248"/>
      <c r="D312" s="240" t="s">
        <v>160</v>
      </c>
      <c r="E312" s="249" t="s">
        <v>1</v>
      </c>
      <c r="F312" s="250" t="s">
        <v>599</v>
      </c>
      <c r="G312" s="248"/>
      <c r="H312" s="249" t="s">
        <v>1</v>
      </c>
      <c r="I312" s="251"/>
      <c r="J312" s="248"/>
      <c r="K312" s="248"/>
      <c r="L312" s="252"/>
      <c r="M312" s="253"/>
      <c r="N312" s="254"/>
      <c r="O312" s="254"/>
      <c r="P312" s="254"/>
      <c r="Q312" s="254"/>
      <c r="R312" s="254"/>
      <c r="S312" s="254"/>
      <c r="T312" s="255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56" t="s">
        <v>160</v>
      </c>
      <c r="AU312" s="256" t="s">
        <v>90</v>
      </c>
      <c r="AV312" s="13" t="s">
        <v>88</v>
      </c>
      <c r="AW312" s="13" t="s">
        <v>37</v>
      </c>
      <c r="AX312" s="13" t="s">
        <v>81</v>
      </c>
      <c r="AY312" s="256" t="s">
        <v>147</v>
      </c>
    </row>
    <row r="313" spans="1:51" s="14" customFormat="1" ht="12">
      <c r="A313" s="14"/>
      <c r="B313" s="257"/>
      <c r="C313" s="258"/>
      <c r="D313" s="240" t="s">
        <v>160</v>
      </c>
      <c r="E313" s="259" t="s">
        <v>1</v>
      </c>
      <c r="F313" s="260" t="s">
        <v>752</v>
      </c>
      <c r="G313" s="258"/>
      <c r="H313" s="261">
        <v>1.2</v>
      </c>
      <c r="I313" s="262"/>
      <c r="J313" s="258"/>
      <c r="K313" s="258"/>
      <c r="L313" s="263"/>
      <c r="M313" s="264"/>
      <c r="N313" s="265"/>
      <c r="O313" s="265"/>
      <c r="P313" s="265"/>
      <c r="Q313" s="265"/>
      <c r="R313" s="265"/>
      <c r="S313" s="265"/>
      <c r="T313" s="266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67" t="s">
        <v>160</v>
      </c>
      <c r="AU313" s="267" t="s">
        <v>90</v>
      </c>
      <c r="AV313" s="14" t="s">
        <v>90</v>
      </c>
      <c r="AW313" s="14" t="s">
        <v>37</v>
      </c>
      <c r="AX313" s="14" t="s">
        <v>88</v>
      </c>
      <c r="AY313" s="267" t="s">
        <v>147</v>
      </c>
    </row>
    <row r="314" spans="1:65" s="2" customFormat="1" ht="16.5" customHeight="1">
      <c r="A314" s="39"/>
      <c r="B314" s="40"/>
      <c r="C314" s="227" t="s">
        <v>397</v>
      </c>
      <c r="D314" s="227" t="s">
        <v>149</v>
      </c>
      <c r="E314" s="228" t="s">
        <v>753</v>
      </c>
      <c r="F314" s="229" t="s">
        <v>754</v>
      </c>
      <c r="G314" s="230" t="s">
        <v>152</v>
      </c>
      <c r="H314" s="231">
        <v>1.377</v>
      </c>
      <c r="I314" s="232"/>
      <c r="J314" s="233">
        <f>ROUND(I314*H314,2)</f>
        <v>0</v>
      </c>
      <c r="K314" s="229" t="s">
        <v>153</v>
      </c>
      <c r="L314" s="45"/>
      <c r="M314" s="234" t="s">
        <v>1</v>
      </c>
      <c r="N314" s="235" t="s">
        <v>46</v>
      </c>
      <c r="O314" s="92"/>
      <c r="P314" s="236">
        <f>O314*H314</f>
        <v>0</v>
      </c>
      <c r="Q314" s="236">
        <v>0</v>
      </c>
      <c r="R314" s="236">
        <f>Q314*H314</f>
        <v>0</v>
      </c>
      <c r="S314" s="236">
        <v>2.2</v>
      </c>
      <c r="T314" s="237">
        <f>S314*H314</f>
        <v>3.0294000000000003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38" t="s">
        <v>154</v>
      </c>
      <c r="AT314" s="238" t="s">
        <v>149</v>
      </c>
      <c r="AU314" s="238" t="s">
        <v>90</v>
      </c>
      <c r="AY314" s="18" t="s">
        <v>147</v>
      </c>
      <c r="BE314" s="239">
        <f>IF(N314="základní",J314,0)</f>
        <v>0</v>
      </c>
      <c r="BF314" s="239">
        <f>IF(N314="snížená",J314,0)</f>
        <v>0</v>
      </c>
      <c r="BG314" s="239">
        <f>IF(N314="zákl. přenesená",J314,0)</f>
        <v>0</v>
      </c>
      <c r="BH314" s="239">
        <f>IF(N314="sníž. přenesená",J314,0)</f>
        <v>0</v>
      </c>
      <c r="BI314" s="239">
        <f>IF(N314="nulová",J314,0)</f>
        <v>0</v>
      </c>
      <c r="BJ314" s="18" t="s">
        <v>88</v>
      </c>
      <c r="BK314" s="239">
        <f>ROUND(I314*H314,2)</f>
        <v>0</v>
      </c>
      <c r="BL314" s="18" t="s">
        <v>154</v>
      </c>
      <c r="BM314" s="238" t="s">
        <v>755</v>
      </c>
    </row>
    <row r="315" spans="1:47" s="2" customFormat="1" ht="12">
      <c r="A315" s="39"/>
      <c r="B315" s="40"/>
      <c r="C315" s="41"/>
      <c r="D315" s="240" t="s">
        <v>156</v>
      </c>
      <c r="E315" s="41"/>
      <c r="F315" s="241" t="s">
        <v>756</v>
      </c>
      <c r="G315" s="41"/>
      <c r="H315" s="41"/>
      <c r="I315" s="242"/>
      <c r="J315" s="41"/>
      <c r="K315" s="41"/>
      <c r="L315" s="45"/>
      <c r="M315" s="243"/>
      <c r="N315" s="244"/>
      <c r="O315" s="92"/>
      <c r="P315" s="92"/>
      <c r="Q315" s="92"/>
      <c r="R315" s="92"/>
      <c r="S315" s="92"/>
      <c r="T315" s="93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156</v>
      </c>
      <c r="AU315" s="18" t="s">
        <v>90</v>
      </c>
    </row>
    <row r="316" spans="1:47" s="2" customFormat="1" ht="12">
      <c r="A316" s="39"/>
      <c r="B316" s="40"/>
      <c r="C316" s="41"/>
      <c r="D316" s="245" t="s">
        <v>158</v>
      </c>
      <c r="E316" s="41"/>
      <c r="F316" s="246" t="s">
        <v>757</v>
      </c>
      <c r="G316" s="41"/>
      <c r="H316" s="41"/>
      <c r="I316" s="242"/>
      <c r="J316" s="41"/>
      <c r="K316" s="41"/>
      <c r="L316" s="45"/>
      <c r="M316" s="243"/>
      <c r="N316" s="244"/>
      <c r="O316" s="92"/>
      <c r="P316" s="92"/>
      <c r="Q316" s="92"/>
      <c r="R316" s="92"/>
      <c r="S316" s="92"/>
      <c r="T316" s="93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158</v>
      </c>
      <c r="AU316" s="18" t="s">
        <v>90</v>
      </c>
    </row>
    <row r="317" spans="1:51" s="13" customFormat="1" ht="12">
      <c r="A317" s="13"/>
      <c r="B317" s="247"/>
      <c r="C317" s="248"/>
      <c r="D317" s="240" t="s">
        <v>160</v>
      </c>
      <c r="E317" s="249" t="s">
        <v>1</v>
      </c>
      <c r="F317" s="250" t="s">
        <v>663</v>
      </c>
      <c r="G317" s="248"/>
      <c r="H317" s="249" t="s">
        <v>1</v>
      </c>
      <c r="I317" s="251"/>
      <c r="J317" s="248"/>
      <c r="K317" s="248"/>
      <c r="L317" s="252"/>
      <c r="M317" s="253"/>
      <c r="N317" s="254"/>
      <c r="O317" s="254"/>
      <c r="P317" s="254"/>
      <c r="Q317" s="254"/>
      <c r="R317" s="254"/>
      <c r="S317" s="254"/>
      <c r="T317" s="255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56" t="s">
        <v>160</v>
      </c>
      <c r="AU317" s="256" t="s">
        <v>90</v>
      </c>
      <c r="AV317" s="13" t="s">
        <v>88</v>
      </c>
      <c r="AW317" s="13" t="s">
        <v>37</v>
      </c>
      <c r="AX317" s="13" t="s">
        <v>81</v>
      </c>
      <c r="AY317" s="256" t="s">
        <v>147</v>
      </c>
    </row>
    <row r="318" spans="1:51" s="14" customFormat="1" ht="12">
      <c r="A318" s="14"/>
      <c r="B318" s="257"/>
      <c r="C318" s="258"/>
      <c r="D318" s="240" t="s">
        <v>160</v>
      </c>
      <c r="E318" s="259" t="s">
        <v>1</v>
      </c>
      <c r="F318" s="260" t="s">
        <v>758</v>
      </c>
      <c r="G318" s="258"/>
      <c r="H318" s="261">
        <v>0.36</v>
      </c>
      <c r="I318" s="262"/>
      <c r="J318" s="258"/>
      <c r="K318" s="258"/>
      <c r="L318" s="263"/>
      <c r="M318" s="264"/>
      <c r="N318" s="265"/>
      <c r="O318" s="265"/>
      <c r="P318" s="265"/>
      <c r="Q318" s="265"/>
      <c r="R318" s="265"/>
      <c r="S318" s="265"/>
      <c r="T318" s="266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67" t="s">
        <v>160</v>
      </c>
      <c r="AU318" s="267" t="s">
        <v>90</v>
      </c>
      <c r="AV318" s="14" t="s">
        <v>90</v>
      </c>
      <c r="AW318" s="14" t="s">
        <v>37</v>
      </c>
      <c r="AX318" s="14" t="s">
        <v>81</v>
      </c>
      <c r="AY318" s="267" t="s">
        <v>147</v>
      </c>
    </row>
    <row r="319" spans="1:51" s="14" customFormat="1" ht="12">
      <c r="A319" s="14"/>
      <c r="B319" s="257"/>
      <c r="C319" s="258"/>
      <c r="D319" s="240" t="s">
        <v>160</v>
      </c>
      <c r="E319" s="259" t="s">
        <v>1</v>
      </c>
      <c r="F319" s="260" t="s">
        <v>759</v>
      </c>
      <c r="G319" s="258"/>
      <c r="H319" s="261">
        <v>0.6</v>
      </c>
      <c r="I319" s="262"/>
      <c r="J319" s="258"/>
      <c r="K319" s="258"/>
      <c r="L319" s="263"/>
      <c r="M319" s="264"/>
      <c r="N319" s="265"/>
      <c r="O319" s="265"/>
      <c r="P319" s="265"/>
      <c r="Q319" s="265"/>
      <c r="R319" s="265"/>
      <c r="S319" s="265"/>
      <c r="T319" s="266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67" t="s">
        <v>160</v>
      </c>
      <c r="AU319" s="267" t="s">
        <v>90</v>
      </c>
      <c r="AV319" s="14" t="s">
        <v>90</v>
      </c>
      <c r="AW319" s="14" t="s">
        <v>37</v>
      </c>
      <c r="AX319" s="14" t="s">
        <v>81</v>
      </c>
      <c r="AY319" s="267" t="s">
        <v>147</v>
      </c>
    </row>
    <row r="320" spans="1:51" s="14" customFormat="1" ht="12">
      <c r="A320" s="14"/>
      <c r="B320" s="257"/>
      <c r="C320" s="258"/>
      <c r="D320" s="240" t="s">
        <v>160</v>
      </c>
      <c r="E320" s="259" t="s">
        <v>1</v>
      </c>
      <c r="F320" s="260" t="s">
        <v>760</v>
      </c>
      <c r="G320" s="258"/>
      <c r="H320" s="261">
        <v>0.225</v>
      </c>
      <c r="I320" s="262"/>
      <c r="J320" s="258"/>
      <c r="K320" s="258"/>
      <c r="L320" s="263"/>
      <c r="M320" s="264"/>
      <c r="N320" s="265"/>
      <c r="O320" s="265"/>
      <c r="P320" s="265"/>
      <c r="Q320" s="265"/>
      <c r="R320" s="265"/>
      <c r="S320" s="265"/>
      <c r="T320" s="266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67" t="s">
        <v>160</v>
      </c>
      <c r="AU320" s="267" t="s">
        <v>90</v>
      </c>
      <c r="AV320" s="14" t="s">
        <v>90</v>
      </c>
      <c r="AW320" s="14" t="s">
        <v>37</v>
      </c>
      <c r="AX320" s="14" t="s">
        <v>81</v>
      </c>
      <c r="AY320" s="267" t="s">
        <v>147</v>
      </c>
    </row>
    <row r="321" spans="1:51" s="14" customFormat="1" ht="12">
      <c r="A321" s="14"/>
      <c r="B321" s="257"/>
      <c r="C321" s="258"/>
      <c r="D321" s="240" t="s">
        <v>160</v>
      </c>
      <c r="E321" s="259" t="s">
        <v>1</v>
      </c>
      <c r="F321" s="260" t="s">
        <v>761</v>
      </c>
      <c r="G321" s="258"/>
      <c r="H321" s="261">
        <v>0.192</v>
      </c>
      <c r="I321" s="262"/>
      <c r="J321" s="258"/>
      <c r="K321" s="258"/>
      <c r="L321" s="263"/>
      <c r="M321" s="264"/>
      <c r="N321" s="265"/>
      <c r="O321" s="265"/>
      <c r="P321" s="265"/>
      <c r="Q321" s="265"/>
      <c r="R321" s="265"/>
      <c r="S321" s="265"/>
      <c r="T321" s="266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67" t="s">
        <v>160</v>
      </c>
      <c r="AU321" s="267" t="s">
        <v>90</v>
      </c>
      <c r="AV321" s="14" t="s">
        <v>90</v>
      </c>
      <c r="AW321" s="14" t="s">
        <v>37</v>
      </c>
      <c r="AX321" s="14" t="s">
        <v>81</v>
      </c>
      <c r="AY321" s="267" t="s">
        <v>147</v>
      </c>
    </row>
    <row r="322" spans="1:51" s="15" customFormat="1" ht="12">
      <c r="A322" s="15"/>
      <c r="B322" s="268"/>
      <c r="C322" s="269"/>
      <c r="D322" s="240" t="s">
        <v>160</v>
      </c>
      <c r="E322" s="270" t="s">
        <v>1</v>
      </c>
      <c r="F322" s="271" t="s">
        <v>164</v>
      </c>
      <c r="G322" s="269"/>
      <c r="H322" s="272">
        <v>1.377</v>
      </c>
      <c r="I322" s="273"/>
      <c r="J322" s="269"/>
      <c r="K322" s="269"/>
      <c r="L322" s="274"/>
      <c r="M322" s="275"/>
      <c r="N322" s="276"/>
      <c r="O322" s="276"/>
      <c r="P322" s="276"/>
      <c r="Q322" s="276"/>
      <c r="R322" s="276"/>
      <c r="S322" s="276"/>
      <c r="T322" s="277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78" t="s">
        <v>160</v>
      </c>
      <c r="AU322" s="278" t="s">
        <v>90</v>
      </c>
      <c r="AV322" s="15" t="s">
        <v>154</v>
      </c>
      <c r="AW322" s="15" t="s">
        <v>37</v>
      </c>
      <c r="AX322" s="15" t="s">
        <v>88</v>
      </c>
      <c r="AY322" s="278" t="s">
        <v>147</v>
      </c>
    </row>
    <row r="323" spans="1:65" s="2" customFormat="1" ht="16.5" customHeight="1">
      <c r="A323" s="39"/>
      <c r="B323" s="40"/>
      <c r="C323" s="227" t="s">
        <v>403</v>
      </c>
      <c r="D323" s="227" t="s">
        <v>149</v>
      </c>
      <c r="E323" s="228" t="s">
        <v>762</v>
      </c>
      <c r="F323" s="229" t="s">
        <v>763</v>
      </c>
      <c r="G323" s="230" t="s">
        <v>212</v>
      </c>
      <c r="H323" s="231">
        <v>3</v>
      </c>
      <c r="I323" s="232"/>
      <c r="J323" s="233">
        <f>ROUND(I323*H323,2)</f>
        <v>0</v>
      </c>
      <c r="K323" s="229" t="s">
        <v>153</v>
      </c>
      <c r="L323" s="45"/>
      <c r="M323" s="234" t="s">
        <v>1</v>
      </c>
      <c r="N323" s="235" t="s">
        <v>46</v>
      </c>
      <c r="O323" s="92"/>
      <c r="P323" s="236">
        <f>O323*H323</f>
        <v>0</v>
      </c>
      <c r="Q323" s="236">
        <v>1E-05</v>
      </c>
      <c r="R323" s="236">
        <f>Q323*H323</f>
        <v>3.0000000000000004E-05</v>
      </c>
      <c r="S323" s="236">
        <v>0</v>
      </c>
      <c r="T323" s="237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38" t="s">
        <v>154</v>
      </c>
      <c r="AT323" s="238" t="s">
        <v>149</v>
      </c>
      <c r="AU323" s="238" t="s">
        <v>90</v>
      </c>
      <c r="AY323" s="18" t="s">
        <v>147</v>
      </c>
      <c r="BE323" s="239">
        <f>IF(N323="základní",J323,0)</f>
        <v>0</v>
      </c>
      <c r="BF323" s="239">
        <f>IF(N323="snížená",J323,0)</f>
        <v>0</v>
      </c>
      <c r="BG323" s="239">
        <f>IF(N323="zákl. přenesená",J323,0)</f>
        <v>0</v>
      </c>
      <c r="BH323" s="239">
        <f>IF(N323="sníž. přenesená",J323,0)</f>
        <v>0</v>
      </c>
      <c r="BI323" s="239">
        <f>IF(N323="nulová",J323,0)</f>
        <v>0</v>
      </c>
      <c r="BJ323" s="18" t="s">
        <v>88</v>
      </c>
      <c r="BK323" s="239">
        <f>ROUND(I323*H323,2)</f>
        <v>0</v>
      </c>
      <c r="BL323" s="18" t="s">
        <v>154</v>
      </c>
      <c r="BM323" s="238" t="s">
        <v>764</v>
      </c>
    </row>
    <row r="324" spans="1:47" s="2" customFormat="1" ht="12">
      <c r="A324" s="39"/>
      <c r="B324" s="40"/>
      <c r="C324" s="41"/>
      <c r="D324" s="240" t="s">
        <v>156</v>
      </c>
      <c r="E324" s="41"/>
      <c r="F324" s="241" t="s">
        <v>765</v>
      </c>
      <c r="G324" s="41"/>
      <c r="H324" s="41"/>
      <c r="I324" s="242"/>
      <c r="J324" s="41"/>
      <c r="K324" s="41"/>
      <c r="L324" s="45"/>
      <c r="M324" s="243"/>
      <c r="N324" s="244"/>
      <c r="O324" s="92"/>
      <c r="P324" s="92"/>
      <c r="Q324" s="92"/>
      <c r="R324" s="92"/>
      <c r="S324" s="92"/>
      <c r="T324" s="93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156</v>
      </c>
      <c r="AU324" s="18" t="s">
        <v>90</v>
      </c>
    </row>
    <row r="325" spans="1:47" s="2" customFormat="1" ht="12">
      <c r="A325" s="39"/>
      <c r="B325" s="40"/>
      <c r="C325" s="41"/>
      <c r="D325" s="245" t="s">
        <v>158</v>
      </c>
      <c r="E325" s="41"/>
      <c r="F325" s="246" t="s">
        <v>766</v>
      </c>
      <c r="G325" s="41"/>
      <c r="H325" s="41"/>
      <c r="I325" s="242"/>
      <c r="J325" s="41"/>
      <c r="K325" s="41"/>
      <c r="L325" s="45"/>
      <c r="M325" s="243"/>
      <c r="N325" s="244"/>
      <c r="O325" s="92"/>
      <c r="P325" s="92"/>
      <c r="Q325" s="92"/>
      <c r="R325" s="92"/>
      <c r="S325" s="92"/>
      <c r="T325" s="93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T325" s="18" t="s">
        <v>158</v>
      </c>
      <c r="AU325" s="18" t="s">
        <v>90</v>
      </c>
    </row>
    <row r="326" spans="1:51" s="13" customFormat="1" ht="12">
      <c r="A326" s="13"/>
      <c r="B326" s="247"/>
      <c r="C326" s="248"/>
      <c r="D326" s="240" t="s">
        <v>160</v>
      </c>
      <c r="E326" s="249" t="s">
        <v>1</v>
      </c>
      <c r="F326" s="250" t="s">
        <v>663</v>
      </c>
      <c r="G326" s="248"/>
      <c r="H326" s="249" t="s">
        <v>1</v>
      </c>
      <c r="I326" s="251"/>
      <c r="J326" s="248"/>
      <c r="K326" s="248"/>
      <c r="L326" s="252"/>
      <c r="M326" s="253"/>
      <c r="N326" s="254"/>
      <c r="O326" s="254"/>
      <c r="P326" s="254"/>
      <c r="Q326" s="254"/>
      <c r="R326" s="254"/>
      <c r="S326" s="254"/>
      <c r="T326" s="255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56" t="s">
        <v>160</v>
      </c>
      <c r="AU326" s="256" t="s">
        <v>90</v>
      </c>
      <c r="AV326" s="13" t="s">
        <v>88</v>
      </c>
      <c r="AW326" s="13" t="s">
        <v>37</v>
      </c>
      <c r="AX326" s="13" t="s">
        <v>81</v>
      </c>
      <c r="AY326" s="256" t="s">
        <v>147</v>
      </c>
    </row>
    <row r="327" spans="1:51" s="14" customFormat="1" ht="12">
      <c r="A327" s="14"/>
      <c r="B327" s="257"/>
      <c r="C327" s="258"/>
      <c r="D327" s="240" t="s">
        <v>160</v>
      </c>
      <c r="E327" s="259" t="s">
        <v>1</v>
      </c>
      <c r="F327" s="260" t="s">
        <v>767</v>
      </c>
      <c r="G327" s="258"/>
      <c r="H327" s="261">
        <v>3</v>
      </c>
      <c r="I327" s="262"/>
      <c r="J327" s="258"/>
      <c r="K327" s="258"/>
      <c r="L327" s="263"/>
      <c r="M327" s="264"/>
      <c r="N327" s="265"/>
      <c r="O327" s="265"/>
      <c r="P327" s="265"/>
      <c r="Q327" s="265"/>
      <c r="R327" s="265"/>
      <c r="S327" s="265"/>
      <c r="T327" s="266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67" t="s">
        <v>160</v>
      </c>
      <c r="AU327" s="267" t="s">
        <v>90</v>
      </c>
      <c r="AV327" s="14" t="s">
        <v>90</v>
      </c>
      <c r="AW327" s="14" t="s">
        <v>37</v>
      </c>
      <c r="AX327" s="14" t="s">
        <v>88</v>
      </c>
      <c r="AY327" s="267" t="s">
        <v>147</v>
      </c>
    </row>
    <row r="328" spans="1:65" s="2" customFormat="1" ht="16.5" customHeight="1">
      <c r="A328" s="39"/>
      <c r="B328" s="40"/>
      <c r="C328" s="227" t="s">
        <v>410</v>
      </c>
      <c r="D328" s="227" t="s">
        <v>149</v>
      </c>
      <c r="E328" s="228" t="s">
        <v>768</v>
      </c>
      <c r="F328" s="229" t="s">
        <v>769</v>
      </c>
      <c r="G328" s="230" t="s">
        <v>318</v>
      </c>
      <c r="H328" s="231">
        <v>14.548</v>
      </c>
      <c r="I328" s="232"/>
      <c r="J328" s="233">
        <f>ROUND(I328*H328,2)</f>
        <v>0</v>
      </c>
      <c r="K328" s="229" t="s">
        <v>153</v>
      </c>
      <c r="L328" s="45"/>
      <c r="M328" s="234" t="s">
        <v>1</v>
      </c>
      <c r="N328" s="235" t="s">
        <v>46</v>
      </c>
      <c r="O328" s="92"/>
      <c r="P328" s="236">
        <f>O328*H328</f>
        <v>0</v>
      </c>
      <c r="Q328" s="236">
        <v>0</v>
      </c>
      <c r="R328" s="236">
        <f>Q328*H328</f>
        <v>0</v>
      </c>
      <c r="S328" s="236">
        <v>0</v>
      </c>
      <c r="T328" s="237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38" t="s">
        <v>154</v>
      </c>
      <c r="AT328" s="238" t="s">
        <v>149</v>
      </c>
      <c r="AU328" s="238" t="s">
        <v>90</v>
      </c>
      <c r="AY328" s="18" t="s">
        <v>147</v>
      </c>
      <c r="BE328" s="239">
        <f>IF(N328="základní",J328,0)</f>
        <v>0</v>
      </c>
      <c r="BF328" s="239">
        <f>IF(N328="snížená",J328,0)</f>
        <v>0</v>
      </c>
      <c r="BG328" s="239">
        <f>IF(N328="zákl. přenesená",J328,0)</f>
        <v>0</v>
      </c>
      <c r="BH328" s="239">
        <f>IF(N328="sníž. přenesená",J328,0)</f>
        <v>0</v>
      </c>
      <c r="BI328" s="239">
        <f>IF(N328="nulová",J328,0)</f>
        <v>0</v>
      </c>
      <c r="BJ328" s="18" t="s">
        <v>88</v>
      </c>
      <c r="BK328" s="239">
        <f>ROUND(I328*H328,2)</f>
        <v>0</v>
      </c>
      <c r="BL328" s="18" t="s">
        <v>154</v>
      </c>
      <c r="BM328" s="238" t="s">
        <v>770</v>
      </c>
    </row>
    <row r="329" spans="1:47" s="2" customFormat="1" ht="12">
      <c r="A329" s="39"/>
      <c r="B329" s="40"/>
      <c r="C329" s="41"/>
      <c r="D329" s="240" t="s">
        <v>156</v>
      </c>
      <c r="E329" s="41"/>
      <c r="F329" s="241" t="s">
        <v>769</v>
      </c>
      <c r="G329" s="41"/>
      <c r="H329" s="41"/>
      <c r="I329" s="242"/>
      <c r="J329" s="41"/>
      <c r="K329" s="41"/>
      <c r="L329" s="45"/>
      <c r="M329" s="243"/>
      <c r="N329" s="244"/>
      <c r="O329" s="92"/>
      <c r="P329" s="92"/>
      <c r="Q329" s="92"/>
      <c r="R329" s="92"/>
      <c r="S329" s="92"/>
      <c r="T329" s="93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T329" s="18" t="s">
        <v>156</v>
      </c>
      <c r="AU329" s="18" t="s">
        <v>90</v>
      </c>
    </row>
    <row r="330" spans="1:47" s="2" customFormat="1" ht="12">
      <c r="A330" s="39"/>
      <c r="B330" s="40"/>
      <c r="C330" s="41"/>
      <c r="D330" s="245" t="s">
        <v>158</v>
      </c>
      <c r="E330" s="41"/>
      <c r="F330" s="246" t="s">
        <v>771</v>
      </c>
      <c r="G330" s="41"/>
      <c r="H330" s="41"/>
      <c r="I330" s="242"/>
      <c r="J330" s="41"/>
      <c r="K330" s="41"/>
      <c r="L330" s="45"/>
      <c r="M330" s="243"/>
      <c r="N330" s="244"/>
      <c r="O330" s="92"/>
      <c r="P330" s="92"/>
      <c r="Q330" s="92"/>
      <c r="R330" s="92"/>
      <c r="S330" s="92"/>
      <c r="T330" s="93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T330" s="18" t="s">
        <v>158</v>
      </c>
      <c r="AU330" s="18" t="s">
        <v>90</v>
      </c>
    </row>
    <row r="331" spans="1:51" s="13" customFormat="1" ht="12">
      <c r="A331" s="13"/>
      <c r="B331" s="247"/>
      <c r="C331" s="248"/>
      <c r="D331" s="240" t="s">
        <v>160</v>
      </c>
      <c r="E331" s="249" t="s">
        <v>1</v>
      </c>
      <c r="F331" s="250" t="s">
        <v>663</v>
      </c>
      <c r="G331" s="248"/>
      <c r="H331" s="249" t="s">
        <v>1</v>
      </c>
      <c r="I331" s="251"/>
      <c r="J331" s="248"/>
      <c r="K331" s="248"/>
      <c r="L331" s="252"/>
      <c r="M331" s="253"/>
      <c r="N331" s="254"/>
      <c r="O331" s="254"/>
      <c r="P331" s="254"/>
      <c r="Q331" s="254"/>
      <c r="R331" s="254"/>
      <c r="S331" s="254"/>
      <c r="T331" s="255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56" t="s">
        <v>160</v>
      </c>
      <c r="AU331" s="256" t="s">
        <v>90</v>
      </c>
      <c r="AV331" s="13" t="s">
        <v>88</v>
      </c>
      <c r="AW331" s="13" t="s">
        <v>37</v>
      </c>
      <c r="AX331" s="13" t="s">
        <v>81</v>
      </c>
      <c r="AY331" s="256" t="s">
        <v>147</v>
      </c>
    </row>
    <row r="332" spans="1:51" s="14" customFormat="1" ht="12">
      <c r="A332" s="14"/>
      <c r="B332" s="257"/>
      <c r="C332" s="258"/>
      <c r="D332" s="240" t="s">
        <v>160</v>
      </c>
      <c r="E332" s="259" t="s">
        <v>1</v>
      </c>
      <c r="F332" s="260" t="s">
        <v>772</v>
      </c>
      <c r="G332" s="258"/>
      <c r="H332" s="261">
        <v>4.548</v>
      </c>
      <c r="I332" s="262"/>
      <c r="J332" s="258"/>
      <c r="K332" s="258"/>
      <c r="L332" s="263"/>
      <c r="M332" s="264"/>
      <c r="N332" s="265"/>
      <c r="O332" s="265"/>
      <c r="P332" s="265"/>
      <c r="Q332" s="265"/>
      <c r="R332" s="265"/>
      <c r="S332" s="265"/>
      <c r="T332" s="266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67" t="s">
        <v>160</v>
      </c>
      <c r="AU332" s="267" t="s">
        <v>90</v>
      </c>
      <c r="AV332" s="14" t="s">
        <v>90</v>
      </c>
      <c r="AW332" s="14" t="s">
        <v>37</v>
      </c>
      <c r="AX332" s="14" t="s">
        <v>81</v>
      </c>
      <c r="AY332" s="267" t="s">
        <v>147</v>
      </c>
    </row>
    <row r="333" spans="1:51" s="14" customFormat="1" ht="12">
      <c r="A333" s="14"/>
      <c r="B333" s="257"/>
      <c r="C333" s="258"/>
      <c r="D333" s="240" t="s">
        <v>160</v>
      </c>
      <c r="E333" s="259" t="s">
        <v>1</v>
      </c>
      <c r="F333" s="260" t="s">
        <v>773</v>
      </c>
      <c r="G333" s="258"/>
      <c r="H333" s="261">
        <v>10</v>
      </c>
      <c r="I333" s="262"/>
      <c r="J333" s="258"/>
      <c r="K333" s="258"/>
      <c r="L333" s="263"/>
      <c r="M333" s="264"/>
      <c r="N333" s="265"/>
      <c r="O333" s="265"/>
      <c r="P333" s="265"/>
      <c r="Q333" s="265"/>
      <c r="R333" s="265"/>
      <c r="S333" s="265"/>
      <c r="T333" s="266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67" t="s">
        <v>160</v>
      </c>
      <c r="AU333" s="267" t="s">
        <v>90</v>
      </c>
      <c r="AV333" s="14" t="s">
        <v>90</v>
      </c>
      <c r="AW333" s="14" t="s">
        <v>37</v>
      </c>
      <c r="AX333" s="14" t="s">
        <v>81</v>
      </c>
      <c r="AY333" s="267" t="s">
        <v>147</v>
      </c>
    </row>
    <row r="334" spans="1:51" s="15" customFormat="1" ht="12">
      <c r="A334" s="15"/>
      <c r="B334" s="268"/>
      <c r="C334" s="269"/>
      <c r="D334" s="240" t="s">
        <v>160</v>
      </c>
      <c r="E334" s="270" t="s">
        <v>1</v>
      </c>
      <c r="F334" s="271" t="s">
        <v>164</v>
      </c>
      <c r="G334" s="269"/>
      <c r="H334" s="272">
        <v>14.548</v>
      </c>
      <c r="I334" s="273"/>
      <c r="J334" s="269"/>
      <c r="K334" s="269"/>
      <c r="L334" s="274"/>
      <c r="M334" s="275"/>
      <c r="N334" s="276"/>
      <c r="O334" s="276"/>
      <c r="P334" s="276"/>
      <c r="Q334" s="276"/>
      <c r="R334" s="276"/>
      <c r="S334" s="276"/>
      <c r="T334" s="277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78" t="s">
        <v>160</v>
      </c>
      <c r="AU334" s="278" t="s">
        <v>90</v>
      </c>
      <c r="AV334" s="15" t="s">
        <v>154</v>
      </c>
      <c r="AW334" s="15" t="s">
        <v>37</v>
      </c>
      <c r="AX334" s="15" t="s">
        <v>88</v>
      </c>
      <c r="AY334" s="278" t="s">
        <v>147</v>
      </c>
    </row>
    <row r="335" spans="1:63" s="12" customFormat="1" ht="22.8" customHeight="1">
      <c r="A335" s="12"/>
      <c r="B335" s="211"/>
      <c r="C335" s="212"/>
      <c r="D335" s="213" t="s">
        <v>80</v>
      </c>
      <c r="E335" s="225" t="s">
        <v>362</v>
      </c>
      <c r="F335" s="225" t="s">
        <v>363</v>
      </c>
      <c r="G335" s="212"/>
      <c r="H335" s="212"/>
      <c r="I335" s="215"/>
      <c r="J335" s="226">
        <f>BK335</f>
        <v>0</v>
      </c>
      <c r="K335" s="212"/>
      <c r="L335" s="217"/>
      <c r="M335" s="218"/>
      <c r="N335" s="219"/>
      <c r="O335" s="219"/>
      <c r="P335" s="220">
        <f>SUM(P336:P351)</f>
        <v>0</v>
      </c>
      <c r="Q335" s="219"/>
      <c r="R335" s="220">
        <f>SUM(R336:R351)</f>
        <v>0</v>
      </c>
      <c r="S335" s="219"/>
      <c r="T335" s="221">
        <f>SUM(T336:T351)</f>
        <v>0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222" t="s">
        <v>88</v>
      </c>
      <c r="AT335" s="223" t="s">
        <v>80</v>
      </c>
      <c r="AU335" s="223" t="s">
        <v>88</v>
      </c>
      <c r="AY335" s="222" t="s">
        <v>147</v>
      </c>
      <c r="BK335" s="224">
        <f>SUM(BK336:BK351)</f>
        <v>0</v>
      </c>
    </row>
    <row r="336" spans="1:65" s="2" customFormat="1" ht="16.5" customHeight="1">
      <c r="A336" s="39"/>
      <c r="B336" s="40"/>
      <c r="C336" s="227" t="s">
        <v>422</v>
      </c>
      <c r="D336" s="227" t="s">
        <v>149</v>
      </c>
      <c r="E336" s="228" t="s">
        <v>365</v>
      </c>
      <c r="F336" s="229" t="s">
        <v>366</v>
      </c>
      <c r="G336" s="230" t="s">
        <v>197</v>
      </c>
      <c r="H336" s="231">
        <v>9.291</v>
      </c>
      <c r="I336" s="232"/>
      <c r="J336" s="233">
        <f>ROUND(I336*H336,2)</f>
        <v>0</v>
      </c>
      <c r="K336" s="229" t="s">
        <v>153</v>
      </c>
      <c r="L336" s="45"/>
      <c r="M336" s="234" t="s">
        <v>1</v>
      </c>
      <c r="N336" s="235" t="s">
        <v>46</v>
      </c>
      <c r="O336" s="92"/>
      <c r="P336" s="236">
        <f>O336*H336</f>
        <v>0</v>
      </c>
      <c r="Q336" s="236">
        <v>0</v>
      </c>
      <c r="R336" s="236">
        <f>Q336*H336</f>
        <v>0</v>
      </c>
      <c r="S336" s="236">
        <v>0</v>
      </c>
      <c r="T336" s="237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38" t="s">
        <v>154</v>
      </c>
      <c r="AT336" s="238" t="s">
        <v>149</v>
      </c>
      <c r="AU336" s="238" t="s">
        <v>90</v>
      </c>
      <c r="AY336" s="18" t="s">
        <v>147</v>
      </c>
      <c r="BE336" s="239">
        <f>IF(N336="základní",J336,0)</f>
        <v>0</v>
      </c>
      <c r="BF336" s="239">
        <f>IF(N336="snížená",J336,0)</f>
        <v>0</v>
      </c>
      <c r="BG336" s="239">
        <f>IF(N336="zákl. přenesená",J336,0)</f>
        <v>0</v>
      </c>
      <c r="BH336" s="239">
        <f>IF(N336="sníž. přenesená",J336,0)</f>
        <v>0</v>
      </c>
      <c r="BI336" s="239">
        <f>IF(N336="nulová",J336,0)</f>
        <v>0</v>
      </c>
      <c r="BJ336" s="18" t="s">
        <v>88</v>
      </c>
      <c r="BK336" s="239">
        <f>ROUND(I336*H336,2)</f>
        <v>0</v>
      </c>
      <c r="BL336" s="18" t="s">
        <v>154</v>
      </c>
      <c r="BM336" s="238" t="s">
        <v>774</v>
      </c>
    </row>
    <row r="337" spans="1:47" s="2" customFormat="1" ht="12">
      <c r="A337" s="39"/>
      <c r="B337" s="40"/>
      <c r="C337" s="41"/>
      <c r="D337" s="240" t="s">
        <v>156</v>
      </c>
      <c r="E337" s="41"/>
      <c r="F337" s="241" t="s">
        <v>368</v>
      </c>
      <c r="G337" s="41"/>
      <c r="H337" s="41"/>
      <c r="I337" s="242"/>
      <c r="J337" s="41"/>
      <c r="K337" s="41"/>
      <c r="L337" s="45"/>
      <c r="M337" s="243"/>
      <c r="N337" s="244"/>
      <c r="O337" s="92"/>
      <c r="P337" s="92"/>
      <c r="Q337" s="92"/>
      <c r="R337" s="92"/>
      <c r="S337" s="92"/>
      <c r="T337" s="93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8" t="s">
        <v>156</v>
      </c>
      <c r="AU337" s="18" t="s">
        <v>90</v>
      </c>
    </row>
    <row r="338" spans="1:47" s="2" customFormat="1" ht="12">
      <c r="A338" s="39"/>
      <c r="B338" s="40"/>
      <c r="C338" s="41"/>
      <c r="D338" s="245" t="s">
        <v>158</v>
      </c>
      <c r="E338" s="41"/>
      <c r="F338" s="246" t="s">
        <v>369</v>
      </c>
      <c r="G338" s="41"/>
      <c r="H338" s="41"/>
      <c r="I338" s="242"/>
      <c r="J338" s="41"/>
      <c r="K338" s="41"/>
      <c r="L338" s="45"/>
      <c r="M338" s="243"/>
      <c r="N338" s="244"/>
      <c r="O338" s="92"/>
      <c r="P338" s="92"/>
      <c r="Q338" s="92"/>
      <c r="R338" s="92"/>
      <c r="S338" s="92"/>
      <c r="T338" s="93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8" t="s">
        <v>158</v>
      </c>
      <c r="AU338" s="18" t="s">
        <v>90</v>
      </c>
    </row>
    <row r="339" spans="1:65" s="2" customFormat="1" ht="16.5" customHeight="1">
      <c r="A339" s="39"/>
      <c r="B339" s="40"/>
      <c r="C339" s="227" t="s">
        <v>435</v>
      </c>
      <c r="D339" s="227" t="s">
        <v>149</v>
      </c>
      <c r="E339" s="228" t="s">
        <v>390</v>
      </c>
      <c r="F339" s="229" t="s">
        <v>391</v>
      </c>
      <c r="G339" s="230" t="s">
        <v>197</v>
      </c>
      <c r="H339" s="231">
        <v>9.291</v>
      </c>
      <c r="I339" s="232"/>
      <c r="J339" s="233">
        <f>ROUND(I339*H339,2)</f>
        <v>0</v>
      </c>
      <c r="K339" s="229" t="s">
        <v>153</v>
      </c>
      <c r="L339" s="45"/>
      <c r="M339" s="234" t="s">
        <v>1</v>
      </c>
      <c r="N339" s="235" t="s">
        <v>46</v>
      </c>
      <c r="O339" s="92"/>
      <c r="P339" s="236">
        <f>O339*H339</f>
        <v>0</v>
      </c>
      <c r="Q339" s="236">
        <v>0</v>
      </c>
      <c r="R339" s="236">
        <f>Q339*H339</f>
        <v>0</v>
      </c>
      <c r="S339" s="236">
        <v>0</v>
      </c>
      <c r="T339" s="237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38" t="s">
        <v>154</v>
      </c>
      <c r="AT339" s="238" t="s">
        <v>149</v>
      </c>
      <c r="AU339" s="238" t="s">
        <v>90</v>
      </c>
      <c r="AY339" s="18" t="s">
        <v>147</v>
      </c>
      <c r="BE339" s="239">
        <f>IF(N339="základní",J339,0)</f>
        <v>0</v>
      </c>
      <c r="BF339" s="239">
        <f>IF(N339="snížená",J339,0)</f>
        <v>0</v>
      </c>
      <c r="BG339" s="239">
        <f>IF(N339="zákl. přenesená",J339,0)</f>
        <v>0</v>
      </c>
      <c r="BH339" s="239">
        <f>IF(N339="sníž. přenesená",J339,0)</f>
        <v>0</v>
      </c>
      <c r="BI339" s="239">
        <f>IF(N339="nulová",J339,0)</f>
        <v>0</v>
      </c>
      <c r="BJ339" s="18" t="s">
        <v>88</v>
      </c>
      <c r="BK339" s="239">
        <f>ROUND(I339*H339,2)</f>
        <v>0</v>
      </c>
      <c r="BL339" s="18" t="s">
        <v>154</v>
      </c>
      <c r="BM339" s="238" t="s">
        <v>775</v>
      </c>
    </row>
    <row r="340" spans="1:47" s="2" customFormat="1" ht="12">
      <c r="A340" s="39"/>
      <c r="B340" s="40"/>
      <c r="C340" s="41"/>
      <c r="D340" s="240" t="s">
        <v>156</v>
      </c>
      <c r="E340" s="41"/>
      <c r="F340" s="241" t="s">
        <v>393</v>
      </c>
      <c r="G340" s="41"/>
      <c r="H340" s="41"/>
      <c r="I340" s="242"/>
      <c r="J340" s="41"/>
      <c r="K340" s="41"/>
      <c r="L340" s="45"/>
      <c r="M340" s="243"/>
      <c r="N340" s="244"/>
      <c r="O340" s="92"/>
      <c r="P340" s="92"/>
      <c r="Q340" s="92"/>
      <c r="R340" s="92"/>
      <c r="S340" s="92"/>
      <c r="T340" s="93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T340" s="18" t="s">
        <v>156</v>
      </c>
      <c r="AU340" s="18" t="s">
        <v>90</v>
      </c>
    </row>
    <row r="341" spans="1:47" s="2" customFormat="1" ht="12">
      <c r="A341" s="39"/>
      <c r="B341" s="40"/>
      <c r="C341" s="41"/>
      <c r="D341" s="245" t="s">
        <v>158</v>
      </c>
      <c r="E341" s="41"/>
      <c r="F341" s="246" t="s">
        <v>394</v>
      </c>
      <c r="G341" s="41"/>
      <c r="H341" s="41"/>
      <c r="I341" s="242"/>
      <c r="J341" s="41"/>
      <c r="K341" s="41"/>
      <c r="L341" s="45"/>
      <c r="M341" s="243"/>
      <c r="N341" s="244"/>
      <c r="O341" s="92"/>
      <c r="P341" s="92"/>
      <c r="Q341" s="92"/>
      <c r="R341" s="92"/>
      <c r="S341" s="92"/>
      <c r="T341" s="93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T341" s="18" t="s">
        <v>158</v>
      </c>
      <c r="AU341" s="18" t="s">
        <v>90</v>
      </c>
    </row>
    <row r="342" spans="1:65" s="2" customFormat="1" ht="16.5" customHeight="1">
      <c r="A342" s="39"/>
      <c r="B342" s="40"/>
      <c r="C342" s="227" t="s">
        <v>443</v>
      </c>
      <c r="D342" s="227" t="s">
        <v>149</v>
      </c>
      <c r="E342" s="228" t="s">
        <v>377</v>
      </c>
      <c r="F342" s="229" t="s">
        <v>378</v>
      </c>
      <c r="G342" s="230" t="s">
        <v>197</v>
      </c>
      <c r="H342" s="231">
        <v>9.291</v>
      </c>
      <c r="I342" s="232"/>
      <c r="J342" s="233">
        <f>ROUND(I342*H342,2)</f>
        <v>0</v>
      </c>
      <c r="K342" s="229" t="s">
        <v>153</v>
      </c>
      <c r="L342" s="45"/>
      <c r="M342" s="234" t="s">
        <v>1</v>
      </c>
      <c r="N342" s="235" t="s">
        <v>46</v>
      </c>
      <c r="O342" s="92"/>
      <c r="P342" s="236">
        <f>O342*H342</f>
        <v>0</v>
      </c>
      <c r="Q342" s="236">
        <v>0</v>
      </c>
      <c r="R342" s="236">
        <f>Q342*H342</f>
        <v>0</v>
      </c>
      <c r="S342" s="236">
        <v>0</v>
      </c>
      <c r="T342" s="237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38" t="s">
        <v>154</v>
      </c>
      <c r="AT342" s="238" t="s">
        <v>149</v>
      </c>
      <c r="AU342" s="238" t="s">
        <v>90</v>
      </c>
      <c r="AY342" s="18" t="s">
        <v>147</v>
      </c>
      <c r="BE342" s="239">
        <f>IF(N342="základní",J342,0)</f>
        <v>0</v>
      </c>
      <c r="BF342" s="239">
        <f>IF(N342="snížená",J342,0)</f>
        <v>0</v>
      </c>
      <c r="BG342" s="239">
        <f>IF(N342="zákl. přenesená",J342,0)</f>
        <v>0</v>
      </c>
      <c r="BH342" s="239">
        <f>IF(N342="sníž. přenesená",J342,0)</f>
        <v>0</v>
      </c>
      <c r="BI342" s="239">
        <f>IF(N342="nulová",J342,0)</f>
        <v>0</v>
      </c>
      <c r="BJ342" s="18" t="s">
        <v>88</v>
      </c>
      <c r="BK342" s="239">
        <f>ROUND(I342*H342,2)</f>
        <v>0</v>
      </c>
      <c r="BL342" s="18" t="s">
        <v>154</v>
      </c>
      <c r="BM342" s="238" t="s">
        <v>776</v>
      </c>
    </row>
    <row r="343" spans="1:47" s="2" customFormat="1" ht="12">
      <c r="A343" s="39"/>
      <c r="B343" s="40"/>
      <c r="C343" s="41"/>
      <c r="D343" s="240" t="s">
        <v>156</v>
      </c>
      <c r="E343" s="41"/>
      <c r="F343" s="241" t="s">
        <v>380</v>
      </c>
      <c r="G343" s="41"/>
      <c r="H343" s="41"/>
      <c r="I343" s="242"/>
      <c r="J343" s="41"/>
      <c r="K343" s="41"/>
      <c r="L343" s="45"/>
      <c r="M343" s="243"/>
      <c r="N343" s="244"/>
      <c r="O343" s="92"/>
      <c r="P343" s="92"/>
      <c r="Q343" s="92"/>
      <c r="R343" s="92"/>
      <c r="S343" s="92"/>
      <c r="T343" s="93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T343" s="18" t="s">
        <v>156</v>
      </c>
      <c r="AU343" s="18" t="s">
        <v>90</v>
      </c>
    </row>
    <row r="344" spans="1:47" s="2" customFormat="1" ht="12">
      <c r="A344" s="39"/>
      <c r="B344" s="40"/>
      <c r="C344" s="41"/>
      <c r="D344" s="245" t="s">
        <v>158</v>
      </c>
      <c r="E344" s="41"/>
      <c r="F344" s="246" t="s">
        <v>381</v>
      </c>
      <c r="G344" s="41"/>
      <c r="H344" s="41"/>
      <c r="I344" s="242"/>
      <c r="J344" s="41"/>
      <c r="K344" s="41"/>
      <c r="L344" s="45"/>
      <c r="M344" s="243"/>
      <c r="N344" s="244"/>
      <c r="O344" s="92"/>
      <c r="P344" s="92"/>
      <c r="Q344" s="92"/>
      <c r="R344" s="92"/>
      <c r="S344" s="92"/>
      <c r="T344" s="93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8" t="s">
        <v>158</v>
      </c>
      <c r="AU344" s="18" t="s">
        <v>90</v>
      </c>
    </row>
    <row r="345" spans="1:65" s="2" customFormat="1" ht="16.5" customHeight="1">
      <c r="A345" s="39"/>
      <c r="B345" s="40"/>
      <c r="C345" s="227" t="s">
        <v>455</v>
      </c>
      <c r="D345" s="227" t="s">
        <v>149</v>
      </c>
      <c r="E345" s="228" t="s">
        <v>383</v>
      </c>
      <c r="F345" s="229" t="s">
        <v>384</v>
      </c>
      <c r="G345" s="230" t="s">
        <v>197</v>
      </c>
      <c r="H345" s="231">
        <v>278.73</v>
      </c>
      <c r="I345" s="232"/>
      <c r="J345" s="233">
        <f>ROUND(I345*H345,2)</f>
        <v>0</v>
      </c>
      <c r="K345" s="229" t="s">
        <v>153</v>
      </c>
      <c r="L345" s="45"/>
      <c r="M345" s="234" t="s">
        <v>1</v>
      </c>
      <c r="N345" s="235" t="s">
        <v>46</v>
      </c>
      <c r="O345" s="92"/>
      <c r="P345" s="236">
        <f>O345*H345</f>
        <v>0</v>
      </c>
      <c r="Q345" s="236">
        <v>0</v>
      </c>
      <c r="R345" s="236">
        <f>Q345*H345</f>
        <v>0</v>
      </c>
      <c r="S345" s="236">
        <v>0</v>
      </c>
      <c r="T345" s="237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38" t="s">
        <v>154</v>
      </c>
      <c r="AT345" s="238" t="s">
        <v>149</v>
      </c>
      <c r="AU345" s="238" t="s">
        <v>90</v>
      </c>
      <c r="AY345" s="18" t="s">
        <v>147</v>
      </c>
      <c r="BE345" s="239">
        <f>IF(N345="základní",J345,0)</f>
        <v>0</v>
      </c>
      <c r="BF345" s="239">
        <f>IF(N345="snížená",J345,0)</f>
        <v>0</v>
      </c>
      <c r="BG345" s="239">
        <f>IF(N345="zákl. přenesená",J345,0)</f>
        <v>0</v>
      </c>
      <c r="BH345" s="239">
        <f>IF(N345="sníž. přenesená",J345,0)</f>
        <v>0</v>
      </c>
      <c r="BI345" s="239">
        <f>IF(N345="nulová",J345,0)</f>
        <v>0</v>
      </c>
      <c r="BJ345" s="18" t="s">
        <v>88</v>
      </c>
      <c r="BK345" s="239">
        <f>ROUND(I345*H345,2)</f>
        <v>0</v>
      </c>
      <c r="BL345" s="18" t="s">
        <v>154</v>
      </c>
      <c r="BM345" s="238" t="s">
        <v>777</v>
      </c>
    </row>
    <row r="346" spans="1:47" s="2" customFormat="1" ht="12">
      <c r="A346" s="39"/>
      <c r="B346" s="40"/>
      <c r="C346" s="41"/>
      <c r="D346" s="240" t="s">
        <v>156</v>
      </c>
      <c r="E346" s="41"/>
      <c r="F346" s="241" t="s">
        <v>386</v>
      </c>
      <c r="G346" s="41"/>
      <c r="H346" s="41"/>
      <c r="I346" s="242"/>
      <c r="J346" s="41"/>
      <c r="K346" s="41"/>
      <c r="L346" s="45"/>
      <c r="M346" s="243"/>
      <c r="N346" s="244"/>
      <c r="O346" s="92"/>
      <c r="P346" s="92"/>
      <c r="Q346" s="92"/>
      <c r="R346" s="92"/>
      <c r="S346" s="92"/>
      <c r="T346" s="93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T346" s="18" t="s">
        <v>156</v>
      </c>
      <c r="AU346" s="18" t="s">
        <v>90</v>
      </c>
    </row>
    <row r="347" spans="1:47" s="2" customFormat="1" ht="12">
      <c r="A347" s="39"/>
      <c r="B347" s="40"/>
      <c r="C347" s="41"/>
      <c r="D347" s="245" t="s">
        <v>158</v>
      </c>
      <c r="E347" s="41"/>
      <c r="F347" s="246" t="s">
        <v>387</v>
      </c>
      <c r="G347" s="41"/>
      <c r="H347" s="41"/>
      <c r="I347" s="242"/>
      <c r="J347" s="41"/>
      <c r="K347" s="41"/>
      <c r="L347" s="45"/>
      <c r="M347" s="243"/>
      <c r="N347" s="244"/>
      <c r="O347" s="92"/>
      <c r="P347" s="92"/>
      <c r="Q347" s="92"/>
      <c r="R347" s="92"/>
      <c r="S347" s="92"/>
      <c r="T347" s="93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T347" s="18" t="s">
        <v>158</v>
      </c>
      <c r="AU347" s="18" t="s">
        <v>90</v>
      </c>
    </row>
    <row r="348" spans="1:51" s="14" customFormat="1" ht="12">
      <c r="A348" s="14"/>
      <c r="B348" s="257"/>
      <c r="C348" s="258"/>
      <c r="D348" s="240" t="s">
        <v>160</v>
      </c>
      <c r="E348" s="258"/>
      <c r="F348" s="260" t="s">
        <v>778</v>
      </c>
      <c r="G348" s="258"/>
      <c r="H348" s="261">
        <v>278.73</v>
      </c>
      <c r="I348" s="262"/>
      <c r="J348" s="258"/>
      <c r="K348" s="258"/>
      <c r="L348" s="263"/>
      <c r="M348" s="264"/>
      <c r="N348" s="265"/>
      <c r="O348" s="265"/>
      <c r="P348" s="265"/>
      <c r="Q348" s="265"/>
      <c r="R348" s="265"/>
      <c r="S348" s="265"/>
      <c r="T348" s="266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67" t="s">
        <v>160</v>
      </c>
      <c r="AU348" s="267" t="s">
        <v>90</v>
      </c>
      <c r="AV348" s="14" t="s">
        <v>90</v>
      </c>
      <c r="AW348" s="14" t="s">
        <v>4</v>
      </c>
      <c r="AX348" s="14" t="s">
        <v>88</v>
      </c>
      <c r="AY348" s="267" t="s">
        <v>147</v>
      </c>
    </row>
    <row r="349" spans="1:65" s="2" customFormat="1" ht="21.75" customHeight="1">
      <c r="A349" s="39"/>
      <c r="B349" s="40"/>
      <c r="C349" s="227" t="s">
        <v>449</v>
      </c>
      <c r="D349" s="227" t="s">
        <v>149</v>
      </c>
      <c r="E349" s="228" t="s">
        <v>371</v>
      </c>
      <c r="F349" s="229" t="s">
        <v>372</v>
      </c>
      <c r="G349" s="230" t="s">
        <v>197</v>
      </c>
      <c r="H349" s="231">
        <v>9.291</v>
      </c>
      <c r="I349" s="232"/>
      <c r="J349" s="233">
        <f>ROUND(I349*H349,2)</f>
        <v>0</v>
      </c>
      <c r="K349" s="229" t="s">
        <v>153</v>
      </c>
      <c r="L349" s="45"/>
      <c r="M349" s="234" t="s">
        <v>1</v>
      </c>
      <c r="N349" s="235" t="s">
        <v>46</v>
      </c>
      <c r="O349" s="92"/>
      <c r="P349" s="236">
        <f>O349*H349</f>
        <v>0</v>
      </c>
      <c r="Q349" s="236">
        <v>0</v>
      </c>
      <c r="R349" s="236">
        <f>Q349*H349</f>
        <v>0</v>
      </c>
      <c r="S349" s="236">
        <v>0</v>
      </c>
      <c r="T349" s="237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38" t="s">
        <v>154</v>
      </c>
      <c r="AT349" s="238" t="s">
        <v>149</v>
      </c>
      <c r="AU349" s="238" t="s">
        <v>90</v>
      </c>
      <c r="AY349" s="18" t="s">
        <v>147</v>
      </c>
      <c r="BE349" s="239">
        <f>IF(N349="základní",J349,0)</f>
        <v>0</v>
      </c>
      <c r="BF349" s="239">
        <f>IF(N349="snížená",J349,0)</f>
        <v>0</v>
      </c>
      <c r="BG349" s="239">
        <f>IF(N349="zákl. přenesená",J349,0)</f>
        <v>0</v>
      </c>
      <c r="BH349" s="239">
        <f>IF(N349="sníž. přenesená",J349,0)</f>
        <v>0</v>
      </c>
      <c r="BI349" s="239">
        <f>IF(N349="nulová",J349,0)</f>
        <v>0</v>
      </c>
      <c r="BJ349" s="18" t="s">
        <v>88</v>
      </c>
      <c r="BK349" s="239">
        <f>ROUND(I349*H349,2)</f>
        <v>0</v>
      </c>
      <c r="BL349" s="18" t="s">
        <v>154</v>
      </c>
      <c r="BM349" s="238" t="s">
        <v>779</v>
      </c>
    </row>
    <row r="350" spans="1:47" s="2" customFormat="1" ht="12">
      <c r="A350" s="39"/>
      <c r="B350" s="40"/>
      <c r="C350" s="41"/>
      <c r="D350" s="240" t="s">
        <v>156</v>
      </c>
      <c r="E350" s="41"/>
      <c r="F350" s="241" t="s">
        <v>374</v>
      </c>
      <c r="G350" s="41"/>
      <c r="H350" s="41"/>
      <c r="I350" s="242"/>
      <c r="J350" s="41"/>
      <c r="K350" s="41"/>
      <c r="L350" s="45"/>
      <c r="M350" s="243"/>
      <c r="N350" s="244"/>
      <c r="O350" s="92"/>
      <c r="P350" s="92"/>
      <c r="Q350" s="92"/>
      <c r="R350" s="92"/>
      <c r="S350" s="92"/>
      <c r="T350" s="93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T350" s="18" t="s">
        <v>156</v>
      </c>
      <c r="AU350" s="18" t="s">
        <v>90</v>
      </c>
    </row>
    <row r="351" spans="1:47" s="2" customFormat="1" ht="12">
      <c r="A351" s="39"/>
      <c r="B351" s="40"/>
      <c r="C351" s="41"/>
      <c r="D351" s="245" t="s">
        <v>158</v>
      </c>
      <c r="E351" s="41"/>
      <c r="F351" s="246" t="s">
        <v>375</v>
      </c>
      <c r="G351" s="41"/>
      <c r="H351" s="41"/>
      <c r="I351" s="242"/>
      <c r="J351" s="41"/>
      <c r="K351" s="41"/>
      <c r="L351" s="45"/>
      <c r="M351" s="243"/>
      <c r="N351" s="244"/>
      <c r="O351" s="92"/>
      <c r="P351" s="92"/>
      <c r="Q351" s="92"/>
      <c r="R351" s="92"/>
      <c r="S351" s="92"/>
      <c r="T351" s="93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8" t="s">
        <v>158</v>
      </c>
      <c r="AU351" s="18" t="s">
        <v>90</v>
      </c>
    </row>
    <row r="352" spans="1:63" s="12" customFormat="1" ht="22.8" customHeight="1">
      <c r="A352" s="12"/>
      <c r="B352" s="211"/>
      <c r="C352" s="212"/>
      <c r="D352" s="213" t="s">
        <v>80</v>
      </c>
      <c r="E352" s="225" t="s">
        <v>395</v>
      </c>
      <c r="F352" s="225" t="s">
        <v>396</v>
      </c>
      <c r="G352" s="212"/>
      <c r="H352" s="212"/>
      <c r="I352" s="215"/>
      <c r="J352" s="226">
        <f>BK352</f>
        <v>0</v>
      </c>
      <c r="K352" s="212"/>
      <c r="L352" s="217"/>
      <c r="M352" s="218"/>
      <c r="N352" s="219"/>
      <c r="O352" s="219"/>
      <c r="P352" s="220">
        <f>SUM(P353:P355)</f>
        <v>0</v>
      </c>
      <c r="Q352" s="219"/>
      <c r="R352" s="220">
        <f>SUM(R353:R355)</f>
        <v>0</v>
      </c>
      <c r="S352" s="219"/>
      <c r="T352" s="221">
        <f>SUM(T353:T355)</f>
        <v>0</v>
      </c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R352" s="222" t="s">
        <v>88</v>
      </c>
      <c r="AT352" s="223" t="s">
        <v>80</v>
      </c>
      <c r="AU352" s="223" t="s">
        <v>88</v>
      </c>
      <c r="AY352" s="222" t="s">
        <v>147</v>
      </c>
      <c r="BK352" s="224">
        <f>SUM(BK353:BK355)</f>
        <v>0</v>
      </c>
    </row>
    <row r="353" spans="1:65" s="2" customFormat="1" ht="16.5" customHeight="1">
      <c r="A353" s="39"/>
      <c r="B353" s="40"/>
      <c r="C353" s="227" t="s">
        <v>780</v>
      </c>
      <c r="D353" s="227" t="s">
        <v>149</v>
      </c>
      <c r="E353" s="228" t="s">
        <v>398</v>
      </c>
      <c r="F353" s="229" t="s">
        <v>399</v>
      </c>
      <c r="G353" s="230" t="s">
        <v>197</v>
      </c>
      <c r="H353" s="231">
        <v>20.011</v>
      </c>
      <c r="I353" s="232"/>
      <c r="J353" s="233">
        <f>ROUND(I353*H353,2)</f>
        <v>0</v>
      </c>
      <c r="K353" s="229" t="s">
        <v>153</v>
      </c>
      <c r="L353" s="45"/>
      <c r="M353" s="234" t="s">
        <v>1</v>
      </c>
      <c r="N353" s="235" t="s">
        <v>46</v>
      </c>
      <c r="O353" s="92"/>
      <c r="P353" s="236">
        <f>O353*H353</f>
        <v>0</v>
      </c>
      <c r="Q353" s="236">
        <v>0</v>
      </c>
      <c r="R353" s="236">
        <f>Q353*H353</f>
        <v>0</v>
      </c>
      <c r="S353" s="236">
        <v>0</v>
      </c>
      <c r="T353" s="237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38" t="s">
        <v>154</v>
      </c>
      <c r="AT353" s="238" t="s">
        <v>149</v>
      </c>
      <c r="AU353" s="238" t="s">
        <v>90</v>
      </c>
      <c r="AY353" s="18" t="s">
        <v>147</v>
      </c>
      <c r="BE353" s="239">
        <f>IF(N353="základní",J353,0)</f>
        <v>0</v>
      </c>
      <c r="BF353" s="239">
        <f>IF(N353="snížená",J353,0)</f>
        <v>0</v>
      </c>
      <c r="BG353" s="239">
        <f>IF(N353="zákl. přenesená",J353,0)</f>
        <v>0</v>
      </c>
      <c r="BH353" s="239">
        <f>IF(N353="sníž. přenesená",J353,0)</f>
        <v>0</v>
      </c>
      <c r="BI353" s="239">
        <f>IF(N353="nulová",J353,0)</f>
        <v>0</v>
      </c>
      <c r="BJ353" s="18" t="s">
        <v>88</v>
      </c>
      <c r="BK353" s="239">
        <f>ROUND(I353*H353,2)</f>
        <v>0</v>
      </c>
      <c r="BL353" s="18" t="s">
        <v>154</v>
      </c>
      <c r="BM353" s="238" t="s">
        <v>781</v>
      </c>
    </row>
    <row r="354" spans="1:47" s="2" customFormat="1" ht="12">
      <c r="A354" s="39"/>
      <c r="B354" s="40"/>
      <c r="C354" s="41"/>
      <c r="D354" s="240" t="s">
        <v>156</v>
      </c>
      <c r="E354" s="41"/>
      <c r="F354" s="241" t="s">
        <v>488</v>
      </c>
      <c r="G354" s="41"/>
      <c r="H354" s="41"/>
      <c r="I354" s="242"/>
      <c r="J354" s="41"/>
      <c r="K354" s="41"/>
      <c r="L354" s="45"/>
      <c r="M354" s="243"/>
      <c r="N354" s="244"/>
      <c r="O354" s="92"/>
      <c r="P354" s="92"/>
      <c r="Q354" s="92"/>
      <c r="R354" s="92"/>
      <c r="S354" s="92"/>
      <c r="T354" s="93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T354" s="18" t="s">
        <v>156</v>
      </c>
      <c r="AU354" s="18" t="s">
        <v>90</v>
      </c>
    </row>
    <row r="355" spans="1:47" s="2" customFormat="1" ht="12">
      <c r="A355" s="39"/>
      <c r="B355" s="40"/>
      <c r="C355" s="41"/>
      <c r="D355" s="245" t="s">
        <v>158</v>
      </c>
      <c r="E355" s="41"/>
      <c r="F355" s="246" t="s">
        <v>402</v>
      </c>
      <c r="G355" s="41"/>
      <c r="H355" s="41"/>
      <c r="I355" s="242"/>
      <c r="J355" s="41"/>
      <c r="K355" s="41"/>
      <c r="L355" s="45"/>
      <c r="M355" s="243"/>
      <c r="N355" s="244"/>
      <c r="O355" s="92"/>
      <c r="P355" s="92"/>
      <c r="Q355" s="92"/>
      <c r="R355" s="92"/>
      <c r="S355" s="92"/>
      <c r="T355" s="93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T355" s="18" t="s">
        <v>158</v>
      </c>
      <c r="AU355" s="18" t="s">
        <v>90</v>
      </c>
    </row>
    <row r="356" spans="1:63" s="12" customFormat="1" ht="25.9" customHeight="1">
      <c r="A356" s="12"/>
      <c r="B356" s="211"/>
      <c r="C356" s="212"/>
      <c r="D356" s="213" t="s">
        <v>80</v>
      </c>
      <c r="E356" s="214" t="s">
        <v>782</v>
      </c>
      <c r="F356" s="214" t="s">
        <v>783</v>
      </c>
      <c r="G356" s="212"/>
      <c r="H356" s="212"/>
      <c r="I356" s="215"/>
      <c r="J356" s="216">
        <f>BK356</f>
        <v>0</v>
      </c>
      <c r="K356" s="212"/>
      <c r="L356" s="217"/>
      <c r="M356" s="218"/>
      <c r="N356" s="219"/>
      <c r="O356" s="219"/>
      <c r="P356" s="220">
        <f>P357+P435</f>
        <v>0</v>
      </c>
      <c r="Q356" s="219"/>
      <c r="R356" s="220">
        <f>R357+R435</f>
        <v>3.06892402</v>
      </c>
      <c r="S356" s="219"/>
      <c r="T356" s="221">
        <f>T357+T435</f>
        <v>0.1</v>
      </c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R356" s="222" t="s">
        <v>90</v>
      </c>
      <c r="AT356" s="223" t="s">
        <v>80</v>
      </c>
      <c r="AU356" s="223" t="s">
        <v>81</v>
      </c>
      <c r="AY356" s="222" t="s">
        <v>147</v>
      </c>
      <c r="BK356" s="224">
        <f>BK357+BK435</f>
        <v>0</v>
      </c>
    </row>
    <row r="357" spans="1:63" s="12" customFormat="1" ht="22.8" customHeight="1">
      <c r="A357" s="12"/>
      <c r="B357" s="211"/>
      <c r="C357" s="212"/>
      <c r="D357" s="213" t="s">
        <v>80</v>
      </c>
      <c r="E357" s="225" t="s">
        <v>784</v>
      </c>
      <c r="F357" s="225" t="s">
        <v>785</v>
      </c>
      <c r="G357" s="212"/>
      <c r="H357" s="212"/>
      <c r="I357" s="215"/>
      <c r="J357" s="226">
        <f>BK357</f>
        <v>0</v>
      </c>
      <c r="K357" s="212"/>
      <c r="L357" s="217"/>
      <c r="M357" s="218"/>
      <c r="N357" s="219"/>
      <c r="O357" s="219"/>
      <c r="P357" s="220">
        <f>SUM(P358:P434)</f>
        <v>0</v>
      </c>
      <c r="Q357" s="219"/>
      <c r="R357" s="220">
        <f>SUM(R358:R434)</f>
        <v>2.999078</v>
      </c>
      <c r="S357" s="219"/>
      <c r="T357" s="221">
        <f>SUM(T358:T434)</f>
        <v>0.1</v>
      </c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R357" s="222" t="s">
        <v>90</v>
      </c>
      <c r="AT357" s="223" t="s">
        <v>80</v>
      </c>
      <c r="AU357" s="223" t="s">
        <v>88</v>
      </c>
      <c r="AY357" s="222" t="s">
        <v>147</v>
      </c>
      <c r="BK357" s="224">
        <f>SUM(BK358:BK434)</f>
        <v>0</v>
      </c>
    </row>
    <row r="358" spans="1:65" s="2" customFormat="1" ht="16.5" customHeight="1">
      <c r="A358" s="39"/>
      <c r="B358" s="40"/>
      <c r="C358" s="227" t="s">
        <v>786</v>
      </c>
      <c r="D358" s="227" t="s">
        <v>149</v>
      </c>
      <c r="E358" s="228" t="s">
        <v>787</v>
      </c>
      <c r="F358" s="229" t="s">
        <v>788</v>
      </c>
      <c r="G358" s="230" t="s">
        <v>268</v>
      </c>
      <c r="H358" s="231">
        <v>2</v>
      </c>
      <c r="I358" s="232"/>
      <c r="J358" s="233">
        <f>ROUND(I358*H358,2)</f>
        <v>0</v>
      </c>
      <c r="K358" s="229" t="s">
        <v>153</v>
      </c>
      <c r="L358" s="45"/>
      <c r="M358" s="234" t="s">
        <v>1</v>
      </c>
      <c r="N358" s="235" t="s">
        <v>46</v>
      </c>
      <c r="O358" s="92"/>
      <c r="P358" s="236">
        <f>O358*H358</f>
        <v>0</v>
      </c>
      <c r="Q358" s="236">
        <v>0</v>
      </c>
      <c r="R358" s="236">
        <f>Q358*H358</f>
        <v>0</v>
      </c>
      <c r="S358" s="236">
        <v>0.05</v>
      </c>
      <c r="T358" s="237">
        <f>S358*H358</f>
        <v>0.1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38" t="s">
        <v>280</v>
      </c>
      <c r="AT358" s="238" t="s">
        <v>149</v>
      </c>
      <c r="AU358" s="238" t="s">
        <v>90</v>
      </c>
      <c r="AY358" s="18" t="s">
        <v>147</v>
      </c>
      <c r="BE358" s="239">
        <f>IF(N358="základní",J358,0)</f>
        <v>0</v>
      </c>
      <c r="BF358" s="239">
        <f>IF(N358="snížená",J358,0)</f>
        <v>0</v>
      </c>
      <c r="BG358" s="239">
        <f>IF(N358="zákl. přenesená",J358,0)</f>
        <v>0</v>
      </c>
      <c r="BH358" s="239">
        <f>IF(N358="sníž. přenesená",J358,0)</f>
        <v>0</v>
      </c>
      <c r="BI358" s="239">
        <f>IF(N358="nulová",J358,0)</f>
        <v>0</v>
      </c>
      <c r="BJ358" s="18" t="s">
        <v>88</v>
      </c>
      <c r="BK358" s="239">
        <f>ROUND(I358*H358,2)</f>
        <v>0</v>
      </c>
      <c r="BL358" s="18" t="s">
        <v>280</v>
      </c>
      <c r="BM358" s="238" t="s">
        <v>789</v>
      </c>
    </row>
    <row r="359" spans="1:47" s="2" customFormat="1" ht="12">
      <c r="A359" s="39"/>
      <c r="B359" s="40"/>
      <c r="C359" s="41"/>
      <c r="D359" s="240" t="s">
        <v>156</v>
      </c>
      <c r="E359" s="41"/>
      <c r="F359" s="241" t="s">
        <v>790</v>
      </c>
      <c r="G359" s="41"/>
      <c r="H359" s="41"/>
      <c r="I359" s="242"/>
      <c r="J359" s="41"/>
      <c r="K359" s="41"/>
      <c r="L359" s="45"/>
      <c r="M359" s="243"/>
      <c r="N359" s="244"/>
      <c r="O359" s="92"/>
      <c r="P359" s="92"/>
      <c r="Q359" s="92"/>
      <c r="R359" s="92"/>
      <c r="S359" s="92"/>
      <c r="T359" s="93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T359" s="18" t="s">
        <v>156</v>
      </c>
      <c r="AU359" s="18" t="s">
        <v>90</v>
      </c>
    </row>
    <row r="360" spans="1:47" s="2" customFormat="1" ht="12">
      <c r="A360" s="39"/>
      <c r="B360" s="40"/>
      <c r="C360" s="41"/>
      <c r="D360" s="245" t="s">
        <v>158</v>
      </c>
      <c r="E360" s="41"/>
      <c r="F360" s="246" t="s">
        <v>791</v>
      </c>
      <c r="G360" s="41"/>
      <c r="H360" s="41"/>
      <c r="I360" s="242"/>
      <c r="J360" s="41"/>
      <c r="K360" s="41"/>
      <c r="L360" s="45"/>
      <c r="M360" s="243"/>
      <c r="N360" s="244"/>
      <c r="O360" s="92"/>
      <c r="P360" s="92"/>
      <c r="Q360" s="92"/>
      <c r="R360" s="92"/>
      <c r="S360" s="92"/>
      <c r="T360" s="93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8" t="s">
        <v>158</v>
      </c>
      <c r="AU360" s="18" t="s">
        <v>90</v>
      </c>
    </row>
    <row r="361" spans="1:47" s="2" customFormat="1" ht="12">
      <c r="A361" s="39"/>
      <c r="B361" s="40"/>
      <c r="C361" s="41"/>
      <c r="D361" s="240" t="s">
        <v>270</v>
      </c>
      <c r="E361" s="41"/>
      <c r="F361" s="300" t="s">
        <v>792</v>
      </c>
      <c r="G361" s="41"/>
      <c r="H361" s="41"/>
      <c r="I361" s="242"/>
      <c r="J361" s="41"/>
      <c r="K361" s="41"/>
      <c r="L361" s="45"/>
      <c r="M361" s="243"/>
      <c r="N361" s="244"/>
      <c r="O361" s="92"/>
      <c r="P361" s="92"/>
      <c r="Q361" s="92"/>
      <c r="R361" s="92"/>
      <c r="S361" s="92"/>
      <c r="T361" s="93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T361" s="18" t="s">
        <v>270</v>
      </c>
      <c r="AU361" s="18" t="s">
        <v>90</v>
      </c>
    </row>
    <row r="362" spans="1:65" s="2" customFormat="1" ht="16.5" customHeight="1">
      <c r="A362" s="39"/>
      <c r="B362" s="40"/>
      <c r="C362" s="227" t="s">
        <v>793</v>
      </c>
      <c r="D362" s="227" t="s">
        <v>149</v>
      </c>
      <c r="E362" s="228" t="s">
        <v>794</v>
      </c>
      <c r="F362" s="229" t="s">
        <v>795</v>
      </c>
      <c r="G362" s="230" t="s">
        <v>686</v>
      </c>
      <c r="H362" s="231">
        <v>17</v>
      </c>
      <c r="I362" s="232"/>
      <c r="J362" s="233">
        <f>ROUND(I362*H362,2)</f>
        <v>0</v>
      </c>
      <c r="K362" s="229" t="s">
        <v>153</v>
      </c>
      <c r="L362" s="45"/>
      <c r="M362" s="234" t="s">
        <v>1</v>
      </c>
      <c r="N362" s="235" t="s">
        <v>46</v>
      </c>
      <c r="O362" s="92"/>
      <c r="P362" s="236">
        <f>O362*H362</f>
        <v>0</v>
      </c>
      <c r="Q362" s="236">
        <v>6E-05</v>
      </c>
      <c r="R362" s="236">
        <f>Q362*H362</f>
        <v>0.00102</v>
      </c>
      <c r="S362" s="236">
        <v>0</v>
      </c>
      <c r="T362" s="237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38" t="s">
        <v>280</v>
      </c>
      <c r="AT362" s="238" t="s">
        <v>149</v>
      </c>
      <c r="AU362" s="238" t="s">
        <v>90</v>
      </c>
      <c r="AY362" s="18" t="s">
        <v>147</v>
      </c>
      <c r="BE362" s="239">
        <f>IF(N362="základní",J362,0)</f>
        <v>0</v>
      </c>
      <c r="BF362" s="239">
        <f>IF(N362="snížená",J362,0)</f>
        <v>0</v>
      </c>
      <c r="BG362" s="239">
        <f>IF(N362="zákl. přenesená",J362,0)</f>
        <v>0</v>
      </c>
      <c r="BH362" s="239">
        <f>IF(N362="sníž. přenesená",J362,0)</f>
        <v>0</v>
      </c>
      <c r="BI362" s="239">
        <f>IF(N362="nulová",J362,0)</f>
        <v>0</v>
      </c>
      <c r="BJ362" s="18" t="s">
        <v>88</v>
      </c>
      <c r="BK362" s="239">
        <f>ROUND(I362*H362,2)</f>
        <v>0</v>
      </c>
      <c r="BL362" s="18" t="s">
        <v>280</v>
      </c>
      <c r="BM362" s="238" t="s">
        <v>796</v>
      </c>
    </row>
    <row r="363" spans="1:47" s="2" customFormat="1" ht="12">
      <c r="A363" s="39"/>
      <c r="B363" s="40"/>
      <c r="C363" s="41"/>
      <c r="D363" s="240" t="s">
        <v>156</v>
      </c>
      <c r="E363" s="41"/>
      <c r="F363" s="241" t="s">
        <v>797</v>
      </c>
      <c r="G363" s="41"/>
      <c r="H363" s="41"/>
      <c r="I363" s="242"/>
      <c r="J363" s="41"/>
      <c r="K363" s="41"/>
      <c r="L363" s="45"/>
      <c r="M363" s="243"/>
      <c r="N363" s="244"/>
      <c r="O363" s="92"/>
      <c r="P363" s="92"/>
      <c r="Q363" s="92"/>
      <c r="R363" s="92"/>
      <c r="S363" s="92"/>
      <c r="T363" s="93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T363" s="18" t="s">
        <v>156</v>
      </c>
      <c r="AU363" s="18" t="s">
        <v>90</v>
      </c>
    </row>
    <row r="364" spans="1:47" s="2" customFormat="1" ht="12">
      <c r="A364" s="39"/>
      <c r="B364" s="40"/>
      <c r="C364" s="41"/>
      <c r="D364" s="245" t="s">
        <v>158</v>
      </c>
      <c r="E364" s="41"/>
      <c r="F364" s="246" t="s">
        <v>798</v>
      </c>
      <c r="G364" s="41"/>
      <c r="H364" s="41"/>
      <c r="I364" s="242"/>
      <c r="J364" s="41"/>
      <c r="K364" s="41"/>
      <c r="L364" s="45"/>
      <c r="M364" s="243"/>
      <c r="N364" s="244"/>
      <c r="O364" s="92"/>
      <c r="P364" s="92"/>
      <c r="Q364" s="92"/>
      <c r="R364" s="92"/>
      <c r="S364" s="92"/>
      <c r="T364" s="93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T364" s="18" t="s">
        <v>158</v>
      </c>
      <c r="AU364" s="18" t="s">
        <v>90</v>
      </c>
    </row>
    <row r="365" spans="1:51" s="13" customFormat="1" ht="12">
      <c r="A365" s="13"/>
      <c r="B365" s="247"/>
      <c r="C365" s="248"/>
      <c r="D365" s="240" t="s">
        <v>160</v>
      </c>
      <c r="E365" s="249" t="s">
        <v>1</v>
      </c>
      <c r="F365" s="250" t="s">
        <v>663</v>
      </c>
      <c r="G365" s="248"/>
      <c r="H365" s="249" t="s">
        <v>1</v>
      </c>
      <c r="I365" s="251"/>
      <c r="J365" s="248"/>
      <c r="K365" s="248"/>
      <c r="L365" s="252"/>
      <c r="M365" s="253"/>
      <c r="N365" s="254"/>
      <c r="O365" s="254"/>
      <c r="P365" s="254"/>
      <c r="Q365" s="254"/>
      <c r="R365" s="254"/>
      <c r="S365" s="254"/>
      <c r="T365" s="255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56" t="s">
        <v>160</v>
      </c>
      <c r="AU365" s="256" t="s">
        <v>90</v>
      </c>
      <c r="AV365" s="13" t="s">
        <v>88</v>
      </c>
      <c r="AW365" s="13" t="s">
        <v>37</v>
      </c>
      <c r="AX365" s="13" t="s">
        <v>81</v>
      </c>
      <c r="AY365" s="256" t="s">
        <v>147</v>
      </c>
    </row>
    <row r="366" spans="1:51" s="14" customFormat="1" ht="12">
      <c r="A366" s="14"/>
      <c r="B366" s="257"/>
      <c r="C366" s="258"/>
      <c r="D366" s="240" t="s">
        <v>160</v>
      </c>
      <c r="E366" s="259" t="s">
        <v>1</v>
      </c>
      <c r="F366" s="260" t="s">
        <v>799</v>
      </c>
      <c r="G366" s="258"/>
      <c r="H366" s="261">
        <v>17</v>
      </c>
      <c r="I366" s="262"/>
      <c r="J366" s="258"/>
      <c r="K366" s="258"/>
      <c r="L366" s="263"/>
      <c r="M366" s="264"/>
      <c r="N366" s="265"/>
      <c r="O366" s="265"/>
      <c r="P366" s="265"/>
      <c r="Q366" s="265"/>
      <c r="R366" s="265"/>
      <c r="S366" s="265"/>
      <c r="T366" s="266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67" t="s">
        <v>160</v>
      </c>
      <c r="AU366" s="267" t="s">
        <v>90</v>
      </c>
      <c r="AV366" s="14" t="s">
        <v>90</v>
      </c>
      <c r="AW366" s="14" t="s">
        <v>37</v>
      </c>
      <c r="AX366" s="14" t="s">
        <v>81</v>
      </c>
      <c r="AY366" s="267" t="s">
        <v>147</v>
      </c>
    </row>
    <row r="367" spans="1:51" s="15" customFormat="1" ht="12">
      <c r="A367" s="15"/>
      <c r="B367" s="268"/>
      <c r="C367" s="269"/>
      <c r="D367" s="240" t="s">
        <v>160</v>
      </c>
      <c r="E367" s="270" t="s">
        <v>1</v>
      </c>
      <c r="F367" s="271" t="s">
        <v>164</v>
      </c>
      <c r="G367" s="269"/>
      <c r="H367" s="272">
        <v>17</v>
      </c>
      <c r="I367" s="273"/>
      <c r="J367" s="269"/>
      <c r="K367" s="269"/>
      <c r="L367" s="274"/>
      <c r="M367" s="275"/>
      <c r="N367" s="276"/>
      <c r="O367" s="276"/>
      <c r="P367" s="276"/>
      <c r="Q367" s="276"/>
      <c r="R367" s="276"/>
      <c r="S367" s="276"/>
      <c r="T367" s="277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T367" s="278" t="s">
        <v>160</v>
      </c>
      <c r="AU367" s="278" t="s">
        <v>90</v>
      </c>
      <c r="AV367" s="15" t="s">
        <v>154</v>
      </c>
      <c r="AW367" s="15" t="s">
        <v>37</v>
      </c>
      <c r="AX367" s="15" t="s">
        <v>88</v>
      </c>
      <c r="AY367" s="278" t="s">
        <v>147</v>
      </c>
    </row>
    <row r="368" spans="1:65" s="2" customFormat="1" ht="16.5" customHeight="1">
      <c r="A368" s="39"/>
      <c r="B368" s="40"/>
      <c r="C368" s="290" t="s">
        <v>800</v>
      </c>
      <c r="D368" s="290" t="s">
        <v>228</v>
      </c>
      <c r="E368" s="291" t="s">
        <v>469</v>
      </c>
      <c r="F368" s="292" t="s">
        <v>801</v>
      </c>
      <c r="G368" s="293" t="s">
        <v>536</v>
      </c>
      <c r="H368" s="294">
        <v>1</v>
      </c>
      <c r="I368" s="295"/>
      <c r="J368" s="296">
        <f>ROUND(I368*H368,2)</f>
        <v>0</v>
      </c>
      <c r="K368" s="292" t="s">
        <v>1</v>
      </c>
      <c r="L368" s="297"/>
      <c r="M368" s="298" t="s">
        <v>1</v>
      </c>
      <c r="N368" s="299" t="s">
        <v>46</v>
      </c>
      <c r="O368" s="92"/>
      <c r="P368" s="236">
        <f>O368*H368</f>
        <v>0</v>
      </c>
      <c r="Q368" s="236">
        <v>0.0172</v>
      </c>
      <c r="R368" s="236">
        <f>Q368*H368</f>
        <v>0.0172</v>
      </c>
      <c r="S368" s="236">
        <v>0</v>
      </c>
      <c r="T368" s="237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38" t="s">
        <v>403</v>
      </c>
      <c r="AT368" s="238" t="s">
        <v>228</v>
      </c>
      <c r="AU368" s="238" t="s">
        <v>90</v>
      </c>
      <c r="AY368" s="18" t="s">
        <v>147</v>
      </c>
      <c r="BE368" s="239">
        <f>IF(N368="základní",J368,0)</f>
        <v>0</v>
      </c>
      <c r="BF368" s="239">
        <f>IF(N368="snížená",J368,0)</f>
        <v>0</v>
      </c>
      <c r="BG368" s="239">
        <f>IF(N368="zákl. přenesená",J368,0)</f>
        <v>0</v>
      </c>
      <c r="BH368" s="239">
        <f>IF(N368="sníž. přenesená",J368,0)</f>
        <v>0</v>
      </c>
      <c r="BI368" s="239">
        <f>IF(N368="nulová",J368,0)</f>
        <v>0</v>
      </c>
      <c r="BJ368" s="18" t="s">
        <v>88</v>
      </c>
      <c r="BK368" s="239">
        <f>ROUND(I368*H368,2)</f>
        <v>0</v>
      </c>
      <c r="BL368" s="18" t="s">
        <v>280</v>
      </c>
      <c r="BM368" s="238" t="s">
        <v>802</v>
      </c>
    </row>
    <row r="369" spans="1:47" s="2" customFormat="1" ht="12">
      <c r="A369" s="39"/>
      <c r="B369" s="40"/>
      <c r="C369" s="41"/>
      <c r="D369" s="240" t="s">
        <v>156</v>
      </c>
      <c r="E369" s="41"/>
      <c r="F369" s="241" t="s">
        <v>801</v>
      </c>
      <c r="G369" s="41"/>
      <c r="H369" s="41"/>
      <c r="I369" s="242"/>
      <c r="J369" s="41"/>
      <c r="K369" s="41"/>
      <c r="L369" s="45"/>
      <c r="M369" s="243"/>
      <c r="N369" s="244"/>
      <c r="O369" s="92"/>
      <c r="P369" s="92"/>
      <c r="Q369" s="92"/>
      <c r="R369" s="92"/>
      <c r="S369" s="92"/>
      <c r="T369" s="93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T369" s="18" t="s">
        <v>156</v>
      </c>
      <c r="AU369" s="18" t="s">
        <v>90</v>
      </c>
    </row>
    <row r="370" spans="1:47" s="2" customFormat="1" ht="12">
      <c r="A370" s="39"/>
      <c r="B370" s="40"/>
      <c r="C370" s="41"/>
      <c r="D370" s="240" t="s">
        <v>270</v>
      </c>
      <c r="E370" s="41"/>
      <c r="F370" s="300" t="s">
        <v>803</v>
      </c>
      <c r="G370" s="41"/>
      <c r="H370" s="41"/>
      <c r="I370" s="242"/>
      <c r="J370" s="41"/>
      <c r="K370" s="41"/>
      <c r="L370" s="45"/>
      <c r="M370" s="243"/>
      <c r="N370" s="244"/>
      <c r="O370" s="92"/>
      <c r="P370" s="92"/>
      <c r="Q370" s="92"/>
      <c r="R370" s="92"/>
      <c r="S370" s="92"/>
      <c r="T370" s="93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T370" s="18" t="s">
        <v>270</v>
      </c>
      <c r="AU370" s="18" t="s">
        <v>90</v>
      </c>
    </row>
    <row r="371" spans="1:65" s="2" customFormat="1" ht="16.5" customHeight="1">
      <c r="A371" s="39"/>
      <c r="B371" s="40"/>
      <c r="C371" s="290" t="s">
        <v>804</v>
      </c>
      <c r="D371" s="290" t="s">
        <v>228</v>
      </c>
      <c r="E371" s="291" t="s">
        <v>805</v>
      </c>
      <c r="F371" s="292" t="s">
        <v>806</v>
      </c>
      <c r="G371" s="293" t="s">
        <v>318</v>
      </c>
      <c r="H371" s="294">
        <v>3.18</v>
      </c>
      <c r="I371" s="295"/>
      <c r="J371" s="296">
        <f>ROUND(I371*H371,2)</f>
        <v>0</v>
      </c>
      <c r="K371" s="292" t="s">
        <v>1</v>
      </c>
      <c r="L371" s="297"/>
      <c r="M371" s="298" t="s">
        <v>1</v>
      </c>
      <c r="N371" s="299" t="s">
        <v>46</v>
      </c>
      <c r="O371" s="92"/>
      <c r="P371" s="236">
        <f>O371*H371</f>
        <v>0</v>
      </c>
      <c r="Q371" s="236">
        <v>0.0146</v>
      </c>
      <c r="R371" s="236">
        <f>Q371*H371</f>
        <v>0.046428000000000004</v>
      </c>
      <c r="S371" s="236">
        <v>0</v>
      </c>
      <c r="T371" s="237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38" t="s">
        <v>403</v>
      </c>
      <c r="AT371" s="238" t="s">
        <v>228</v>
      </c>
      <c r="AU371" s="238" t="s">
        <v>90</v>
      </c>
      <c r="AY371" s="18" t="s">
        <v>147</v>
      </c>
      <c r="BE371" s="239">
        <f>IF(N371="základní",J371,0)</f>
        <v>0</v>
      </c>
      <c r="BF371" s="239">
        <f>IF(N371="snížená",J371,0)</f>
        <v>0</v>
      </c>
      <c r="BG371" s="239">
        <f>IF(N371="zákl. přenesená",J371,0)</f>
        <v>0</v>
      </c>
      <c r="BH371" s="239">
        <f>IF(N371="sníž. přenesená",J371,0)</f>
        <v>0</v>
      </c>
      <c r="BI371" s="239">
        <f>IF(N371="nulová",J371,0)</f>
        <v>0</v>
      </c>
      <c r="BJ371" s="18" t="s">
        <v>88</v>
      </c>
      <c r="BK371" s="239">
        <f>ROUND(I371*H371,2)</f>
        <v>0</v>
      </c>
      <c r="BL371" s="18" t="s">
        <v>280</v>
      </c>
      <c r="BM371" s="238" t="s">
        <v>807</v>
      </c>
    </row>
    <row r="372" spans="1:47" s="2" customFormat="1" ht="12">
      <c r="A372" s="39"/>
      <c r="B372" s="40"/>
      <c r="C372" s="41"/>
      <c r="D372" s="240" t="s">
        <v>156</v>
      </c>
      <c r="E372" s="41"/>
      <c r="F372" s="241" t="s">
        <v>806</v>
      </c>
      <c r="G372" s="41"/>
      <c r="H372" s="41"/>
      <c r="I372" s="242"/>
      <c r="J372" s="41"/>
      <c r="K372" s="41"/>
      <c r="L372" s="45"/>
      <c r="M372" s="243"/>
      <c r="N372" s="244"/>
      <c r="O372" s="92"/>
      <c r="P372" s="92"/>
      <c r="Q372" s="92"/>
      <c r="R372" s="92"/>
      <c r="S372" s="92"/>
      <c r="T372" s="93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T372" s="18" t="s">
        <v>156</v>
      </c>
      <c r="AU372" s="18" t="s">
        <v>90</v>
      </c>
    </row>
    <row r="373" spans="1:47" s="2" customFormat="1" ht="12">
      <c r="A373" s="39"/>
      <c r="B373" s="40"/>
      <c r="C373" s="41"/>
      <c r="D373" s="240" t="s">
        <v>270</v>
      </c>
      <c r="E373" s="41"/>
      <c r="F373" s="300" t="s">
        <v>808</v>
      </c>
      <c r="G373" s="41"/>
      <c r="H373" s="41"/>
      <c r="I373" s="242"/>
      <c r="J373" s="41"/>
      <c r="K373" s="41"/>
      <c r="L373" s="45"/>
      <c r="M373" s="243"/>
      <c r="N373" s="244"/>
      <c r="O373" s="92"/>
      <c r="P373" s="92"/>
      <c r="Q373" s="92"/>
      <c r="R373" s="92"/>
      <c r="S373" s="92"/>
      <c r="T373" s="93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T373" s="18" t="s">
        <v>270</v>
      </c>
      <c r="AU373" s="18" t="s">
        <v>90</v>
      </c>
    </row>
    <row r="374" spans="1:51" s="13" customFormat="1" ht="12">
      <c r="A374" s="13"/>
      <c r="B374" s="247"/>
      <c r="C374" s="248"/>
      <c r="D374" s="240" t="s">
        <v>160</v>
      </c>
      <c r="E374" s="249" t="s">
        <v>1</v>
      </c>
      <c r="F374" s="250" t="s">
        <v>809</v>
      </c>
      <c r="G374" s="248"/>
      <c r="H374" s="249" t="s">
        <v>1</v>
      </c>
      <c r="I374" s="251"/>
      <c r="J374" s="248"/>
      <c r="K374" s="248"/>
      <c r="L374" s="252"/>
      <c r="M374" s="253"/>
      <c r="N374" s="254"/>
      <c r="O374" s="254"/>
      <c r="P374" s="254"/>
      <c r="Q374" s="254"/>
      <c r="R374" s="254"/>
      <c r="S374" s="254"/>
      <c r="T374" s="255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56" t="s">
        <v>160</v>
      </c>
      <c r="AU374" s="256" t="s">
        <v>90</v>
      </c>
      <c r="AV374" s="13" t="s">
        <v>88</v>
      </c>
      <c r="AW374" s="13" t="s">
        <v>37</v>
      </c>
      <c r="AX374" s="13" t="s">
        <v>81</v>
      </c>
      <c r="AY374" s="256" t="s">
        <v>147</v>
      </c>
    </row>
    <row r="375" spans="1:51" s="14" customFormat="1" ht="12">
      <c r="A375" s="14"/>
      <c r="B375" s="257"/>
      <c r="C375" s="258"/>
      <c r="D375" s="240" t="s">
        <v>160</v>
      </c>
      <c r="E375" s="259" t="s">
        <v>1</v>
      </c>
      <c r="F375" s="260" t="s">
        <v>810</v>
      </c>
      <c r="G375" s="258"/>
      <c r="H375" s="261">
        <v>0.96</v>
      </c>
      <c r="I375" s="262"/>
      <c r="J375" s="258"/>
      <c r="K375" s="258"/>
      <c r="L375" s="263"/>
      <c r="M375" s="264"/>
      <c r="N375" s="265"/>
      <c r="O375" s="265"/>
      <c r="P375" s="265"/>
      <c r="Q375" s="265"/>
      <c r="R375" s="265"/>
      <c r="S375" s="265"/>
      <c r="T375" s="266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67" t="s">
        <v>160</v>
      </c>
      <c r="AU375" s="267" t="s">
        <v>90</v>
      </c>
      <c r="AV375" s="14" t="s">
        <v>90</v>
      </c>
      <c r="AW375" s="14" t="s">
        <v>37</v>
      </c>
      <c r="AX375" s="14" t="s">
        <v>81</v>
      </c>
      <c r="AY375" s="267" t="s">
        <v>147</v>
      </c>
    </row>
    <row r="376" spans="1:51" s="14" customFormat="1" ht="12">
      <c r="A376" s="14"/>
      <c r="B376" s="257"/>
      <c r="C376" s="258"/>
      <c r="D376" s="240" t="s">
        <v>160</v>
      </c>
      <c r="E376" s="259" t="s">
        <v>1</v>
      </c>
      <c r="F376" s="260" t="s">
        <v>811</v>
      </c>
      <c r="G376" s="258"/>
      <c r="H376" s="261">
        <v>0.945</v>
      </c>
      <c r="I376" s="262"/>
      <c r="J376" s="258"/>
      <c r="K376" s="258"/>
      <c r="L376" s="263"/>
      <c r="M376" s="264"/>
      <c r="N376" s="265"/>
      <c r="O376" s="265"/>
      <c r="P376" s="265"/>
      <c r="Q376" s="265"/>
      <c r="R376" s="265"/>
      <c r="S376" s="265"/>
      <c r="T376" s="266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67" t="s">
        <v>160</v>
      </c>
      <c r="AU376" s="267" t="s">
        <v>90</v>
      </c>
      <c r="AV376" s="14" t="s">
        <v>90</v>
      </c>
      <c r="AW376" s="14" t="s">
        <v>37</v>
      </c>
      <c r="AX376" s="14" t="s">
        <v>81</v>
      </c>
      <c r="AY376" s="267" t="s">
        <v>147</v>
      </c>
    </row>
    <row r="377" spans="1:51" s="13" customFormat="1" ht="12">
      <c r="A377" s="13"/>
      <c r="B377" s="247"/>
      <c r="C377" s="248"/>
      <c r="D377" s="240" t="s">
        <v>160</v>
      </c>
      <c r="E377" s="249" t="s">
        <v>1</v>
      </c>
      <c r="F377" s="250" t="s">
        <v>663</v>
      </c>
      <c r="G377" s="248"/>
      <c r="H377" s="249" t="s">
        <v>1</v>
      </c>
      <c r="I377" s="251"/>
      <c r="J377" s="248"/>
      <c r="K377" s="248"/>
      <c r="L377" s="252"/>
      <c r="M377" s="253"/>
      <c r="N377" s="254"/>
      <c r="O377" s="254"/>
      <c r="P377" s="254"/>
      <c r="Q377" s="254"/>
      <c r="R377" s="254"/>
      <c r="S377" s="254"/>
      <c r="T377" s="255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56" t="s">
        <v>160</v>
      </c>
      <c r="AU377" s="256" t="s">
        <v>90</v>
      </c>
      <c r="AV377" s="13" t="s">
        <v>88</v>
      </c>
      <c r="AW377" s="13" t="s">
        <v>37</v>
      </c>
      <c r="AX377" s="13" t="s">
        <v>81</v>
      </c>
      <c r="AY377" s="256" t="s">
        <v>147</v>
      </c>
    </row>
    <row r="378" spans="1:51" s="14" customFormat="1" ht="12">
      <c r="A378" s="14"/>
      <c r="B378" s="257"/>
      <c r="C378" s="258"/>
      <c r="D378" s="240" t="s">
        <v>160</v>
      </c>
      <c r="E378" s="259" t="s">
        <v>1</v>
      </c>
      <c r="F378" s="260" t="s">
        <v>812</v>
      </c>
      <c r="G378" s="258"/>
      <c r="H378" s="261">
        <v>1.275</v>
      </c>
      <c r="I378" s="262"/>
      <c r="J378" s="258"/>
      <c r="K378" s="258"/>
      <c r="L378" s="263"/>
      <c r="M378" s="264"/>
      <c r="N378" s="265"/>
      <c r="O378" s="265"/>
      <c r="P378" s="265"/>
      <c r="Q378" s="265"/>
      <c r="R378" s="265"/>
      <c r="S378" s="265"/>
      <c r="T378" s="266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67" t="s">
        <v>160</v>
      </c>
      <c r="AU378" s="267" t="s">
        <v>90</v>
      </c>
      <c r="AV378" s="14" t="s">
        <v>90</v>
      </c>
      <c r="AW378" s="14" t="s">
        <v>37</v>
      </c>
      <c r="AX378" s="14" t="s">
        <v>81</v>
      </c>
      <c r="AY378" s="267" t="s">
        <v>147</v>
      </c>
    </row>
    <row r="379" spans="1:51" s="15" customFormat="1" ht="12">
      <c r="A379" s="15"/>
      <c r="B379" s="268"/>
      <c r="C379" s="269"/>
      <c r="D379" s="240" t="s">
        <v>160</v>
      </c>
      <c r="E379" s="270" t="s">
        <v>1</v>
      </c>
      <c r="F379" s="271" t="s">
        <v>164</v>
      </c>
      <c r="G379" s="269"/>
      <c r="H379" s="272">
        <v>3.18</v>
      </c>
      <c r="I379" s="273"/>
      <c r="J379" s="269"/>
      <c r="K379" s="269"/>
      <c r="L379" s="274"/>
      <c r="M379" s="275"/>
      <c r="N379" s="276"/>
      <c r="O379" s="276"/>
      <c r="P379" s="276"/>
      <c r="Q379" s="276"/>
      <c r="R379" s="276"/>
      <c r="S379" s="276"/>
      <c r="T379" s="277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T379" s="278" t="s">
        <v>160</v>
      </c>
      <c r="AU379" s="278" t="s">
        <v>90</v>
      </c>
      <c r="AV379" s="15" t="s">
        <v>154</v>
      </c>
      <c r="AW379" s="15" t="s">
        <v>37</v>
      </c>
      <c r="AX379" s="15" t="s">
        <v>88</v>
      </c>
      <c r="AY379" s="278" t="s">
        <v>147</v>
      </c>
    </row>
    <row r="380" spans="1:65" s="2" customFormat="1" ht="16.5" customHeight="1">
      <c r="A380" s="39"/>
      <c r="B380" s="40"/>
      <c r="C380" s="227" t="s">
        <v>813</v>
      </c>
      <c r="D380" s="227" t="s">
        <v>149</v>
      </c>
      <c r="E380" s="228" t="s">
        <v>814</v>
      </c>
      <c r="F380" s="229" t="s">
        <v>815</v>
      </c>
      <c r="G380" s="230" t="s">
        <v>686</v>
      </c>
      <c r="H380" s="231">
        <v>231</v>
      </c>
      <c r="I380" s="232"/>
      <c r="J380" s="233">
        <f>ROUND(I380*H380,2)</f>
        <v>0</v>
      </c>
      <c r="K380" s="229" t="s">
        <v>153</v>
      </c>
      <c r="L380" s="45"/>
      <c r="M380" s="234" t="s">
        <v>1</v>
      </c>
      <c r="N380" s="235" t="s">
        <v>46</v>
      </c>
      <c r="O380" s="92"/>
      <c r="P380" s="236">
        <f>O380*H380</f>
        <v>0</v>
      </c>
      <c r="Q380" s="236">
        <v>5E-05</v>
      </c>
      <c r="R380" s="236">
        <f>Q380*H380</f>
        <v>0.011550000000000001</v>
      </c>
      <c r="S380" s="236">
        <v>0</v>
      </c>
      <c r="T380" s="237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38" t="s">
        <v>280</v>
      </c>
      <c r="AT380" s="238" t="s">
        <v>149</v>
      </c>
      <c r="AU380" s="238" t="s">
        <v>90</v>
      </c>
      <c r="AY380" s="18" t="s">
        <v>147</v>
      </c>
      <c r="BE380" s="239">
        <f>IF(N380="základní",J380,0)</f>
        <v>0</v>
      </c>
      <c r="BF380" s="239">
        <f>IF(N380="snížená",J380,0)</f>
        <v>0</v>
      </c>
      <c r="BG380" s="239">
        <f>IF(N380="zákl. přenesená",J380,0)</f>
        <v>0</v>
      </c>
      <c r="BH380" s="239">
        <f>IF(N380="sníž. přenesená",J380,0)</f>
        <v>0</v>
      </c>
      <c r="BI380" s="239">
        <f>IF(N380="nulová",J380,0)</f>
        <v>0</v>
      </c>
      <c r="BJ380" s="18" t="s">
        <v>88</v>
      </c>
      <c r="BK380" s="239">
        <f>ROUND(I380*H380,2)</f>
        <v>0</v>
      </c>
      <c r="BL380" s="18" t="s">
        <v>280</v>
      </c>
      <c r="BM380" s="238" t="s">
        <v>816</v>
      </c>
    </row>
    <row r="381" spans="1:47" s="2" customFormat="1" ht="12">
      <c r="A381" s="39"/>
      <c r="B381" s="40"/>
      <c r="C381" s="41"/>
      <c r="D381" s="240" t="s">
        <v>156</v>
      </c>
      <c r="E381" s="41"/>
      <c r="F381" s="241" t="s">
        <v>817</v>
      </c>
      <c r="G381" s="41"/>
      <c r="H381" s="41"/>
      <c r="I381" s="242"/>
      <c r="J381" s="41"/>
      <c r="K381" s="41"/>
      <c r="L381" s="45"/>
      <c r="M381" s="243"/>
      <c r="N381" s="244"/>
      <c r="O381" s="92"/>
      <c r="P381" s="92"/>
      <c r="Q381" s="92"/>
      <c r="R381" s="92"/>
      <c r="S381" s="92"/>
      <c r="T381" s="93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T381" s="18" t="s">
        <v>156</v>
      </c>
      <c r="AU381" s="18" t="s">
        <v>90</v>
      </c>
    </row>
    <row r="382" spans="1:47" s="2" customFormat="1" ht="12">
      <c r="A382" s="39"/>
      <c r="B382" s="40"/>
      <c r="C382" s="41"/>
      <c r="D382" s="245" t="s">
        <v>158</v>
      </c>
      <c r="E382" s="41"/>
      <c r="F382" s="246" t="s">
        <v>818</v>
      </c>
      <c r="G382" s="41"/>
      <c r="H382" s="41"/>
      <c r="I382" s="242"/>
      <c r="J382" s="41"/>
      <c r="K382" s="41"/>
      <c r="L382" s="45"/>
      <c r="M382" s="243"/>
      <c r="N382" s="244"/>
      <c r="O382" s="92"/>
      <c r="P382" s="92"/>
      <c r="Q382" s="92"/>
      <c r="R382" s="92"/>
      <c r="S382" s="92"/>
      <c r="T382" s="93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T382" s="18" t="s">
        <v>158</v>
      </c>
      <c r="AU382" s="18" t="s">
        <v>90</v>
      </c>
    </row>
    <row r="383" spans="1:51" s="13" customFormat="1" ht="12">
      <c r="A383" s="13"/>
      <c r="B383" s="247"/>
      <c r="C383" s="248"/>
      <c r="D383" s="240" t="s">
        <v>160</v>
      </c>
      <c r="E383" s="249" t="s">
        <v>1</v>
      </c>
      <c r="F383" s="250" t="s">
        <v>584</v>
      </c>
      <c r="G383" s="248"/>
      <c r="H383" s="249" t="s">
        <v>1</v>
      </c>
      <c r="I383" s="251"/>
      <c r="J383" s="248"/>
      <c r="K383" s="248"/>
      <c r="L383" s="252"/>
      <c r="M383" s="253"/>
      <c r="N383" s="254"/>
      <c r="O383" s="254"/>
      <c r="P383" s="254"/>
      <c r="Q383" s="254"/>
      <c r="R383" s="254"/>
      <c r="S383" s="254"/>
      <c r="T383" s="255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56" t="s">
        <v>160</v>
      </c>
      <c r="AU383" s="256" t="s">
        <v>90</v>
      </c>
      <c r="AV383" s="13" t="s">
        <v>88</v>
      </c>
      <c r="AW383" s="13" t="s">
        <v>37</v>
      </c>
      <c r="AX383" s="13" t="s">
        <v>81</v>
      </c>
      <c r="AY383" s="256" t="s">
        <v>147</v>
      </c>
    </row>
    <row r="384" spans="1:51" s="13" customFormat="1" ht="12">
      <c r="A384" s="13"/>
      <c r="B384" s="247"/>
      <c r="C384" s="248"/>
      <c r="D384" s="240" t="s">
        <v>160</v>
      </c>
      <c r="E384" s="249" t="s">
        <v>1</v>
      </c>
      <c r="F384" s="250" t="s">
        <v>819</v>
      </c>
      <c r="G384" s="248"/>
      <c r="H384" s="249" t="s">
        <v>1</v>
      </c>
      <c r="I384" s="251"/>
      <c r="J384" s="248"/>
      <c r="K384" s="248"/>
      <c r="L384" s="252"/>
      <c r="M384" s="253"/>
      <c r="N384" s="254"/>
      <c r="O384" s="254"/>
      <c r="P384" s="254"/>
      <c r="Q384" s="254"/>
      <c r="R384" s="254"/>
      <c r="S384" s="254"/>
      <c r="T384" s="255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56" t="s">
        <v>160</v>
      </c>
      <c r="AU384" s="256" t="s">
        <v>90</v>
      </c>
      <c r="AV384" s="13" t="s">
        <v>88</v>
      </c>
      <c r="AW384" s="13" t="s">
        <v>37</v>
      </c>
      <c r="AX384" s="13" t="s">
        <v>81</v>
      </c>
      <c r="AY384" s="256" t="s">
        <v>147</v>
      </c>
    </row>
    <row r="385" spans="1:51" s="14" customFormat="1" ht="12">
      <c r="A385" s="14"/>
      <c r="B385" s="257"/>
      <c r="C385" s="258"/>
      <c r="D385" s="240" t="s">
        <v>160</v>
      </c>
      <c r="E385" s="259" t="s">
        <v>1</v>
      </c>
      <c r="F385" s="260" t="s">
        <v>820</v>
      </c>
      <c r="G385" s="258"/>
      <c r="H385" s="261">
        <v>65</v>
      </c>
      <c r="I385" s="262"/>
      <c r="J385" s="258"/>
      <c r="K385" s="258"/>
      <c r="L385" s="263"/>
      <c r="M385" s="264"/>
      <c r="N385" s="265"/>
      <c r="O385" s="265"/>
      <c r="P385" s="265"/>
      <c r="Q385" s="265"/>
      <c r="R385" s="265"/>
      <c r="S385" s="265"/>
      <c r="T385" s="266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67" t="s">
        <v>160</v>
      </c>
      <c r="AU385" s="267" t="s">
        <v>90</v>
      </c>
      <c r="AV385" s="14" t="s">
        <v>90</v>
      </c>
      <c r="AW385" s="14" t="s">
        <v>37</v>
      </c>
      <c r="AX385" s="14" t="s">
        <v>81</v>
      </c>
      <c r="AY385" s="267" t="s">
        <v>147</v>
      </c>
    </row>
    <row r="386" spans="1:51" s="14" customFormat="1" ht="12">
      <c r="A386" s="14"/>
      <c r="B386" s="257"/>
      <c r="C386" s="258"/>
      <c r="D386" s="240" t="s">
        <v>160</v>
      </c>
      <c r="E386" s="259" t="s">
        <v>1</v>
      </c>
      <c r="F386" s="260" t="s">
        <v>821</v>
      </c>
      <c r="G386" s="258"/>
      <c r="H386" s="261">
        <v>35</v>
      </c>
      <c r="I386" s="262"/>
      <c r="J386" s="258"/>
      <c r="K386" s="258"/>
      <c r="L386" s="263"/>
      <c r="M386" s="264"/>
      <c r="N386" s="265"/>
      <c r="O386" s="265"/>
      <c r="P386" s="265"/>
      <c r="Q386" s="265"/>
      <c r="R386" s="265"/>
      <c r="S386" s="265"/>
      <c r="T386" s="266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67" t="s">
        <v>160</v>
      </c>
      <c r="AU386" s="267" t="s">
        <v>90</v>
      </c>
      <c r="AV386" s="14" t="s">
        <v>90</v>
      </c>
      <c r="AW386" s="14" t="s">
        <v>37</v>
      </c>
      <c r="AX386" s="14" t="s">
        <v>81</v>
      </c>
      <c r="AY386" s="267" t="s">
        <v>147</v>
      </c>
    </row>
    <row r="387" spans="1:51" s="14" customFormat="1" ht="12">
      <c r="A387" s="14"/>
      <c r="B387" s="257"/>
      <c r="C387" s="258"/>
      <c r="D387" s="240" t="s">
        <v>160</v>
      </c>
      <c r="E387" s="259" t="s">
        <v>1</v>
      </c>
      <c r="F387" s="260" t="s">
        <v>822</v>
      </c>
      <c r="G387" s="258"/>
      <c r="H387" s="261">
        <v>35</v>
      </c>
      <c r="I387" s="262"/>
      <c r="J387" s="258"/>
      <c r="K387" s="258"/>
      <c r="L387" s="263"/>
      <c r="M387" s="264"/>
      <c r="N387" s="265"/>
      <c r="O387" s="265"/>
      <c r="P387" s="265"/>
      <c r="Q387" s="265"/>
      <c r="R387" s="265"/>
      <c r="S387" s="265"/>
      <c r="T387" s="266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67" t="s">
        <v>160</v>
      </c>
      <c r="AU387" s="267" t="s">
        <v>90</v>
      </c>
      <c r="AV387" s="14" t="s">
        <v>90</v>
      </c>
      <c r="AW387" s="14" t="s">
        <v>37</v>
      </c>
      <c r="AX387" s="14" t="s">
        <v>81</v>
      </c>
      <c r="AY387" s="267" t="s">
        <v>147</v>
      </c>
    </row>
    <row r="388" spans="1:51" s="14" customFormat="1" ht="12">
      <c r="A388" s="14"/>
      <c r="B388" s="257"/>
      <c r="C388" s="258"/>
      <c r="D388" s="240" t="s">
        <v>160</v>
      </c>
      <c r="E388" s="259" t="s">
        <v>1</v>
      </c>
      <c r="F388" s="260" t="s">
        <v>823</v>
      </c>
      <c r="G388" s="258"/>
      <c r="H388" s="261">
        <v>50</v>
      </c>
      <c r="I388" s="262"/>
      <c r="J388" s="258"/>
      <c r="K388" s="258"/>
      <c r="L388" s="263"/>
      <c r="M388" s="264"/>
      <c r="N388" s="265"/>
      <c r="O388" s="265"/>
      <c r="P388" s="265"/>
      <c r="Q388" s="265"/>
      <c r="R388" s="265"/>
      <c r="S388" s="265"/>
      <c r="T388" s="266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67" t="s">
        <v>160</v>
      </c>
      <c r="AU388" s="267" t="s">
        <v>90</v>
      </c>
      <c r="AV388" s="14" t="s">
        <v>90</v>
      </c>
      <c r="AW388" s="14" t="s">
        <v>37</v>
      </c>
      <c r="AX388" s="14" t="s">
        <v>81</v>
      </c>
      <c r="AY388" s="267" t="s">
        <v>147</v>
      </c>
    </row>
    <row r="389" spans="1:51" s="16" customFormat="1" ht="12">
      <c r="A389" s="16"/>
      <c r="B389" s="279"/>
      <c r="C389" s="280"/>
      <c r="D389" s="240" t="s">
        <v>160</v>
      </c>
      <c r="E389" s="281" t="s">
        <v>1</v>
      </c>
      <c r="F389" s="282" t="s">
        <v>221</v>
      </c>
      <c r="G389" s="280"/>
      <c r="H389" s="283">
        <v>185</v>
      </c>
      <c r="I389" s="284"/>
      <c r="J389" s="280"/>
      <c r="K389" s="280"/>
      <c r="L389" s="285"/>
      <c r="M389" s="286"/>
      <c r="N389" s="287"/>
      <c r="O389" s="287"/>
      <c r="P389" s="287"/>
      <c r="Q389" s="287"/>
      <c r="R389" s="287"/>
      <c r="S389" s="287"/>
      <c r="T389" s="288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T389" s="289" t="s">
        <v>160</v>
      </c>
      <c r="AU389" s="289" t="s">
        <v>90</v>
      </c>
      <c r="AV389" s="16" t="s">
        <v>170</v>
      </c>
      <c r="AW389" s="16" t="s">
        <v>37</v>
      </c>
      <c r="AX389" s="16" t="s">
        <v>81</v>
      </c>
      <c r="AY389" s="289" t="s">
        <v>147</v>
      </c>
    </row>
    <row r="390" spans="1:51" s="13" customFormat="1" ht="12">
      <c r="A390" s="13"/>
      <c r="B390" s="247"/>
      <c r="C390" s="248"/>
      <c r="D390" s="240" t="s">
        <v>160</v>
      </c>
      <c r="E390" s="249" t="s">
        <v>1</v>
      </c>
      <c r="F390" s="250" t="s">
        <v>663</v>
      </c>
      <c r="G390" s="248"/>
      <c r="H390" s="249" t="s">
        <v>1</v>
      </c>
      <c r="I390" s="251"/>
      <c r="J390" s="248"/>
      <c r="K390" s="248"/>
      <c r="L390" s="252"/>
      <c r="M390" s="253"/>
      <c r="N390" s="254"/>
      <c r="O390" s="254"/>
      <c r="P390" s="254"/>
      <c r="Q390" s="254"/>
      <c r="R390" s="254"/>
      <c r="S390" s="254"/>
      <c r="T390" s="255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56" t="s">
        <v>160</v>
      </c>
      <c r="AU390" s="256" t="s">
        <v>90</v>
      </c>
      <c r="AV390" s="13" t="s">
        <v>88</v>
      </c>
      <c r="AW390" s="13" t="s">
        <v>37</v>
      </c>
      <c r="AX390" s="13" t="s">
        <v>81</v>
      </c>
      <c r="AY390" s="256" t="s">
        <v>147</v>
      </c>
    </row>
    <row r="391" spans="1:51" s="14" customFormat="1" ht="12">
      <c r="A391" s="14"/>
      <c r="B391" s="257"/>
      <c r="C391" s="258"/>
      <c r="D391" s="240" t="s">
        <v>160</v>
      </c>
      <c r="E391" s="259" t="s">
        <v>1</v>
      </c>
      <c r="F391" s="260" t="s">
        <v>824</v>
      </c>
      <c r="G391" s="258"/>
      <c r="H391" s="261">
        <v>46</v>
      </c>
      <c r="I391" s="262"/>
      <c r="J391" s="258"/>
      <c r="K391" s="258"/>
      <c r="L391" s="263"/>
      <c r="M391" s="264"/>
      <c r="N391" s="265"/>
      <c r="O391" s="265"/>
      <c r="P391" s="265"/>
      <c r="Q391" s="265"/>
      <c r="R391" s="265"/>
      <c r="S391" s="265"/>
      <c r="T391" s="266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67" t="s">
        <v>160</v>
      </c>
      <c r="AU391" s="267" t="s">
        <v>90</v>
      </c>
      <c r="AV391" s="14" t="s">
        <v>90</v>
      </c>
      <c r="AW391" s="14" t="s">
        <v>37</v>
      </c>
      <c r="AX391" s="14" t="s">
        <v>81</v>
      </c>
      <c r="AY391" s="267" t="s">
        <v>147</v>
      </c>
    </row>
    <row r="392" spans="1:51" s="16" customFormat="1" ht="12">
      <c r="A392" s="16"/>
      <c r="B392" s="279"/>
      <c r="C392" s="280"/>
      <c r="D392" s="240" t="s">
        <v>160</v>
      </c>
      <c r="E392" s="281" t="s">
        <v>1</v>
      </c>
      <c r="F392" s="282" t="s">
        <v>221</v>
      </c>
      <c r="G392" s="280"/>
      <c r="H392" s="283">
        <v>46</v>
      </c>
      <c r="I392" s="284"/>
      <c r="J392" s="280"/>
      <c r="K392" s="280"/>
      <c r="L392" s="285"/>
      <c r="M392" s="286"/>
      <c r="N392" s="287"/>
      <c r="O392" s="287"/>
      <c r="P392" s="287"/>
      <c r="Q392" s="287"/>
      <c r="R392" s="287"/>
      <c r="S392" s="287"/>
      <c r="T392" s="288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T392" s="289" t="s">
        <v>160</v>
      </c>
      <c r="AU392" s="289" t="s">
        <v>90</v>
      </c>
      <c r="AV392" s="16" t="s">
        <v>170</v>
      </c>
      <c r="AW392" s="16" t="s">
        <v>37</v>
      </c>
      <c r="AX392" s="16" t="s">
        <v>81</v>
      </c>
      <c r="AY392" s="289" t="s">
        <v>147</v>
      </c>
    </row>
    <row r="393" spans="1:51" s="15" customFormat="1" ht="12">
      <c r="A393" s="15"/>
      <c r="B393" s="268"/>
      <c r="C393" s="269"/>
      <c r="D393" s="240" t="s">
        <v>160</v>
      </c>
      <c r="E393" s="270" t="s">
        <v>1</v>
      </c>
      <c r="F393" s="271" t="s">
        <v>164</v>
      </c>
      <c r="G393" s="269"/>
      <c r="H393" s="272">
        <v>231</v>
      </c>
      <c r="I393" s="273"/>
      <c r="J393" s="269"/>
      <c r="K393" s="269"/>
      <c r="L393" s="274"/>
      <c r="M393" s="275"/>
      <c r="N393" s="276"/>
      <c r="O393" s="276"/>
      <c r="P393" s="276"/>
      <c r="Q393" s="276"/>
      <c r="R393" s="276"/>
      <c r="S393" s="276"/>
      <c r="T393" s="277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T393" s="278" t="s">
        <v>160</v>
      </c>
      <c r="AU393" s="278" t="s">
        <v>90</v>
      </c>
      <c r="AV393" s="15" t="s">
        <v>154</v>
      </c>
      <c r="AW393" s="15" t="s">
        <v>37</v>
      </c>
      <c r="AX393" s="15" t="s">
        <v>88</v>
      </c>
      <c r="AY393" s="278" t="s">
        <v>147</v>
      </c>
    </row>
    <row r="394" spans="1:65" s="2" customFormat="1" ht="16.5" customHeight="1">
      <c r="A394" s="39"/>
      <c r="B394" s="40"/>
      <c r="C394" s="290" t="s">
        <v>825</v>
      </c>
      <c r="D394" s="290" t="s">
        <v>228</v>
      </c>
      <c r="E394" s="291" t="s">
        <v>826</v>
      </c>
      <c r="F394" s="292" t="s">
        <v>827</v>
      </c>
      <c r="G394" s="293" t="s">
        <v>536</v>
      </c>
      <c r="H394" s="294">
        <v>2</v>
      </c>
      <c r="I394" s="295"/>
      <c r="J394" s="296">
        <f>ROUND(I394*H394,2)</f>
        <v>0</v>
      </c>
      <c r="K394" s="292" t="s">
        <v>1</v>
      </c>
      <c r="L394" s="297"/>
      <c r="M394" s="298" t="s">
        <v>1</v>
      </c>
      <c r="N394" s="299" t="s">
        <v>46</v>
      </c>
      <c r="O394" s="92"/>
      <c r="P394" s="236">
        <f>O394*H394</f>
        <v>0</v>
      </c>
      <c r="Q394" s="236">
        <v>0.0232</v>
      </c>
      <c r="R394" s="236">
        <f>Q394*H394</f>
        <v>0.0464</v>
      </c>
      <c r="S394" s="236">
        <v>0</v>
      </c>
      <c r="T394" s="237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38" t="s">
        <v>403</v>
      </c>
      <c r="AT394" s="238" t="s">
        <v>228</v>
      </c>
      <c r="AU394" s="238" t="s">
        <v>90</v>
      </c>
      <c r="AY394" s="18" t="s">
        <v>147</v>
      </c>
      <c r="BE394" s="239">
        <f>IF(N394="základní",J394,0)</f>
        <v>0</v>
      </c>
      <c r="BF394" s="239">
        <f>IF(N394="snížená",J394,0)</f>
        <v>0</v>
      </c>
      <c r="BG394" s="239">
        <f>IF(N394="zákl. přenesená",J394,0)</f>
        <v>0</v>
      </c>
      <c r="BH394" s="239">
        <f>IF(N394="sníž. přenesená",J394,0)</f>
        <v>0</v>
      </c>
      <c r="BI394" s="239">
        <f>IF(N394="nulová",J394,0)</f>
        <v>0</v>
      </c>
      <c r="BJ394" s="18" t="s">
        <v>88</v>
      </c>
      <c r="BK394" s="239">
        <f>ROUND(I394*H394,2)</f>
        <v>0</v>
      </c>
      <c r="BL394" s="18" t="s">
        <v>280</v>
      </c>
      <c r="BM394" s="238" t="s">
        <v>828</v>
      </c>
    </row>
    <row r="395" spans="1:47" s="2" customFormat="1" ht="12">
      <c r="A395" s="39"/>
      <c r="B395" s="40"/>
      <c r="C395" s="41"/>
      <c r="D395" s="240" t="s">
        <v>156</v>
      </c>
      <c r="E395" s="41"/>
      <c r="F395" s="241" t="s">
        <v>827</v>
      </c>
      <c r="G395" s="41"/>
      <c r="H395" s="41"/>
      <c r="I395" s="242"/>
      <c r="J395" s="41"/>
      <c r="K395" s="41"/>
      <c r="L395" s="45"/>
      <c r="M395" s="243"/>
      <c r="N395" s="244"/>
      <c r="O395" s="92"/>
      <c r="P395" s="92"/>
      <c r="Q395" s="92"/>
      <c r="R395" s="92"/>
      <c r="S395" s="92"/>
      <c r="T395" s="93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T395" s="18" t="s">
        <v>156</v>
      </c>
      <c r="AU395" s="18" t="s">
        <v>90</v>
      </c>
    </row>
    <row r="396" spans="1:47" s="2" customFormat="1" ht="12">
      <c r="A396" s="39"/>
      <c r="B396" s="40"/>
      <c r="C396" s="41"/>
      <c r="D396" s="240" t="s">
        <v>270</v>
      </c>
      <c r="E396" s="41"/>
      <c r="F396" s="300" t="s">
        <v>803</v>
      </c>
      <c r="G396" s="41"/>
      <c r="H396" s="41"/>
      <c r="I396" s="242"/>
      <c r="J396" s="41"/>
      <c r="K396" s="41"/>
      <c r="L396" s="45"/>
      <c r="M396" s="243"/>
      <c r="N396" s="244"/>
      <c r="O396" s="92"/>
      <c r="P396" s="92"/>
      <c r="Q396" s="92"/>
      <c r="R396" s="92"/>
      <c r="S396" s="92"/>
      <c r="T396" s="93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T396" s="18" t="s">
        <v>270</v>
      </c>
      <c r="AU396" s="18" t="s">
        <v>90</v>
      </c>
    </row>
    <row r="397" spans="1:65" s="2" customFormat="1" ht="16.5" customHeight="1">
      <c r="A397" s="39"/>
      <c r="B397" s="40"/>
      <c r="C397" s="290" t="s">
        <v>829</v>
      </c>
      <c r="D397" s="290" t="s">
        <v>228</v>
      </c>
      <c r="E397" s="291" t="s">
        <v>830</v>
      </c>
      <c r="F397" s="292" t="s">
        <v>831</v>
      </c>
      <c r="G397" s="293" t="s">
        <v>536</v>
      </c>
      <c r="H397" s="294">
        <v>1</v>
      </c>
      <c r="I397" s="295"/>
      <c r="J397" s="296">
        <f>ROUND(I397*H397,2)</f>
        <v>0</v>
      </c>
      <c r="K397" s="292" t="s">
        <v>1</v>
      </c>
      <c r="L397" s="297"/>
      <c r="M397" s="298" t="s">
        <v>1</v>
      </c>
      <c r="N397" s="299" t="s">
        <v>46</v>
      </c>
      <c r="O397" s="92"/>
      <c r="P397" s="236">
        <f>O397*H397</f>
        <v>0</v>
      </c>
      <c r="Q397" s="236">
        <v>0.0652</v>
      </c>
      <c r="R397" s="236">
        <f>Q397*H397</f>
        <v>0.0652</v>
      </c>
      <c r="S397" s="236">
        <v>0</v>
      </c>
      <c r="T397" s="237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38" t="s">
        <v>403</v>
      </c>
      <c r="AT397" s="238" t="s">
        <v>228</v>
      </c>
      <c r="AU397" s="238" t="s">
        <v>90</v>
      </c>
      <c r="AY397" s="18" t="s">
        <v>147</v>
      </c>
      <c r="BE397" s="239">
        <f>IF(N397="základní",J397,0)</f>
        <v>0</v>
      </c>
      <c r="BF397" s="239">
        <f>IF(N397="snížená",J397,0)</f>
        <v>0</v>
      </c>
      <c r="BG397" s="239">
        <f>IF(N397="zákl. přenesená",J397,0)</f>
        <v>0</v>
      </c>
      <c r="BH397" s="239">
        <f>IF(N397="sníž. přenesená",J397,0)</f>
        <v>0</v>
      </c>
      <c r="BI397" s="239">
        <f>IF(N397="nulová",J397,0)</f>
        <v>0</v>
      </c>
      <c r="BJ397" s="18" t="s">
        <v>88</v>
      </c>
      <c r="BK397" s="239">
        <f>ROUND(I397*H397,2)</f>
        <v>0</v>
      </c>
      <c r="BL397" s="18" t="s">
        <v>280</v>
      </c>
      <c r="BM397" s="238" t="s">
        <v>832</v>
      </c>
    </row>
    <row r="398" spans="1:47" s="2" customFormat="1" ht="12">
      <c r="A398" s="39"/>
      <c r="B398" s="40"/>
      <c r="C398" s="41"/>
      <c r="D398" s="240" t="s">
        <v>156</v>
      </c>
      <c r="E398" s="41"/>
      <c r="F398" s="241" t="s">
        <v>831</v>
      </c>
      <c r="G398" s="41"/>
      <c r="H398" s="41"/>
      <c r="I398" s="242"/>
      <c r="J398" s="41"/>
      <c r="K398" s="41"/>
      <c r="L398" s="45"/>
      <c r="M398" s="243"/>
      <c r="N398" s="244"/>
      <c r="O398" s="92"/>
      <c r="P398" s="92"/>
      <c r="Q398" s="92"/>
      <c r="R398" s="92"/>
      <c r="S398" s="92"/>
      <c r="T398" s="93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T398" s="18" t="s">
        <v>156</v>
      </c>
      <c r="AU398" s="18" t="s">
        <v>90</v>
      </c>
    </row>
    <row r="399" spans="1:47" s="2" customFormat="1" ht="12">
      <c r="A399" s="39"/>
      <c r="B399" s="40"/>
      <c r="C399" s="41"/>
      <c r="D399" s="240" t="s">
        <v>270</v>
      </c>
      <c r="E399" s="41"/>
      <c r="F399" s="300" t="s">
        <v>833</v>
      </c>
      <c r="G399" s="41"/>
      <c r="H399" s="41"/>
      <c r="I399" s="242"/>
      <c r="J399" s="41"/>
      <c r="K399" s="41"/>
      <c r="L399" s="45"/>
      <c r="M399" s="243"/>
      <c r="N399" s="244"/>
      <c r="O399" s="92"/>
      <c r="P399" s="92"/>
      <c r="Q399" s="92"/>
      <c r="R399" s="92"/>
      <c r="S399" s="92"/>
      <c r="T399" s="93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T399" s="18" t="s">
        <v>270</v>
      </c>
      <c r="AU399" s="18" t="s">
        <v>90</v>
      </c>
    </row>
    <row r="400" spans="1:65" s="2" customFormat="1" ht="16.5" customHeight="1">
      <c r="A400" s="39"/>
      <c r="B400" s="40"/>
      <c r="C400" s="290" t="s">
        <v>834</v>
      </c>
      <c r="D400" s="290" t="s">
        <v>228</v>
      </c>
      <c r="E400" s="291" t="s">
        <v>835</v>
      </c>
      <c r="F400" s="292" t="s">
        <v>836</v>
      </c>
      <c r="G400" s="293" t="s">
        <v>536</v>
      </c>
      <c r="H400" s="294">
        <v>1</v>
      </c>
      <c r="I400" s="295"/>
      <c r="J400" s="296">
        <f>ROUND(I400*H400,2)</f>
        <v>0</v>
      </c>
      <c r="K400" s="292" t="s">
        <v>1</v>
      </c>
      <c r="L400" s="297"/>
      <c r="M400" s="298" t="s">
        <v>1</v>
      </c>
      <c r="N400" s="299" t="s">
        <v>46</v>
      </c>
      <c r="O400" s="92"/>
      <c r="P400" s="236">
        <f>O400*H400</f>
        <v>0</v>
      </c>
      <c r="Q400" s="236">
        <v>0.0349</v>
      </c>
      <c r="R400" s="236">
        <f>Q400*H400</f>
        <v>0.0349</v>
      </c>
      <c r="S400" s="236">
        <v>0</v>
      </c>
      <c r="T400" s="237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38" t="s">
        <v>403</v>
      </c>
      <c r="AT400" s="238" t="s">
        <v>228</v>
      </c>
      <c r="AU400" s="238" t="s">
        <v>90</v>
      </c>
      <c r="AY400" s="18" t="s">
        <v>147</v>
      </c>
      <c r="BE400" s="239">
        <f>IF(N400="základní",J400,0)</f>
        <v>0</v>
      </c>
      <c r="BF400" s="239">
        <f>IF(N400="snížená",J400,0)</f>
        <v>0</v>
      </c>
      <c r="BG400" s="239">
        <f>IF(N400="zákl. přenesená",J400,0)</f>
        <v>0</v>
      </c>
      <c r="BH400" s="239">
        <f>IF(N400="sníž. přenesená",J400,0)</f>
        <v>0</v>
      </c>
      <c r="BI400" s="239">
        <f>IF(N400="nulová",J400,0)</f>
        <v>0</v>
      </c>
      <c r="BJ400" s="18" t="s">
        <v>88</v>
      </c>
      <c r="BK400" s="239">
        <f>ROUND(I400*H400,2)</f>
        <v>0</v>
      </c>
      <c r="BL400" s="18" t="s">
        <v>280</v>
      </c>
      <c r="BM400" s="238" t="s">
        <v>837</v>
      </c>
    </row>
    <row r="401" spans="1:47" s="2" customFormat="1" ht="12">
      <c r="A401" s="39"/>
      <c r="B401" s="40"/>
      <c r="C401" s="41"/>
      <c r="D401" s="240" t="s">
        <v>156</v>
      </c>
      <c r="E401" s="41"/>
      <c r="F401" s="241" t="s">
        <v>836</v>
      </c>
      <c r="G401" s="41"/>
      <c r="H401" s="41"/>
      <c r="I401" s="242"/>
      <c r="J401" s="41"/>
      <c r="K401" s="41"/>
      <c r="L401" s="45"/>
      <c r="M401" s="243"/>
      <c r="N401" s="244"/>
      <c r="O401" s="92"/>
      <c r="P401" s="92"/>
      <c r="Q401" s="92"/>
      <c r="R401" s="92"/>
      <c r="S401" s="92"/>
      <c r="T401" s="93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T401" s="18" t="s">
        <v>156</v>
      </c>
      <c r="AU401" s="18" t="s">
        <v>90</v>
      </c>
    </row>
    <row r="402" spans="1:47" s="2" customFormat="1" ht="12">
      <c r="A402" s="39"/>
      <c r="B402" s="40"/>
      <c r="C402" s="41"/>
      <c r="D402" s="240" t="s">
        <v>270</v>
      </c>
      <c r="E402" s="41"/>
      <c r="F402" s="300" t="s">
        <v>833</v>
      </c>
      <c r="G402" s="41"/>
      <c r="H402" s="41"/>
      <c r="I402" s="242"/>
      <c r="J402" s="41"/>
      <c r="K402" s="41"/>
      <c r="L402" s="45"/>
      <c r="M402" s="243"/>
      <c r="N402" s="244"/>
      <c r="O402" s="92"/>
      <c r="P402" s="92"/>
      <c r="Q402" s="92"/>
      <c r="R402" s="92"/>
      <c r="S402" s="92"/>
      <c r="T402" s="93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T402" s="18" t="s">
        <v>270</v>
      </c>
      <c r="AU402" s="18" t="s">
        <v>90</v>
      </c>
    </row>
    <row r="403" spans="1:65" s="2" customFormat="1" ht="16.5" customHeight="1">
      <c r="A403" s="39"/>
      <c r="B403" s="40"/>
      <c r="C403" s="290" t="s">
        <v>838</v>
      </c>
      <c r="D403" s="290" t="s">
        <v>228</v>
      </c>
      <c r="E403" s="291" t="s">
        <v>839</v>
      </c>
      <c r="F403" s="292" t="s">
        <v>840</v>
      </c>
      <c r="G403" s="293" t="s">
        <v>536</v>
      </c>
      <c r="H403" s="294">
        <v>1</v>
      </c>
      <c r="I403" s="295"/>
      <c r="J403" s="296">
        <f>ROUND(I403*H403,2)</f>
        <v>0</v>
      </c>
      <c r="K403" s="292" t="s">
        <v>1</v>
      </c>
      <c r="L403" s="297"/>
      <c r="M403" s="298" t="s">
        <v>1</v>
      </c>
      <c r="N403" s="299" t="s">
        <v>46</v>
      </c>
      <c r="O403" s="92"/>
      <c r="P403" s="236">
        <f>O403*H403</f>
        <v>0</v>
      </c>
      <c r="Q403" s="236">
        <v>0.0346</v>
      </c>
      <c r="R403" s="236">
        <f>Q403*H403</f>
        <v>0.0346</v>
      </c>
      <c r="S403" s="236">
        <v>0</v>
      </c>
      <c r="T403" s="237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38" t="s">
        <v>403</v>
      </c>
      <c r="AT403" s="238" t="s">
        <v>228</v>
      </c>
      <c r="AU403" s="238" t="s">
        <v>90</v>
      </c>
      <c r="AY403" s="18" t="s">
        <v>147</v>
      </c>
      <c r="BE403" s="239">
        <f>IF(N403="základní",J403,0)</f>
        <v>0</v>
      </c>
      <c r="BF403" s="239">
        <f>IF(N403="snížená",J403,0)</f>
        <v>0</v>
      </c>
      <c r="BG403" s="239">
        <f>IF(N403="zákl. přenesená",J403,0)</f>
        <v>0</v>
      </c>
      <c r="BH403" s="239">
        <f>IF(N403="sníž. přenesená",J403,0)</f>
        <v>0</v>
      </c>
      <c r="BI403" s="239">
        <f>IF(N403="nulová",J403,0)</f>
        <v>0</v>
      </c>
      <c r="BJ403" s="18" t="s">
        <v>88</v>
      </c>
      <c r="BK403" s="239">
        <f>ROUND(I403*H403,2)</f>
        <v>0</v>
      </c>
      <c r="BL403" s="18" t="s">
        <v>280</v>
      </c>
      <c r="BM403" s="238" t="s">
        <v>841</v>
      </c>
    </row>
    <row r="404" spans="1:47" s="2" customFormat="1" ht="12">
      <c r="A404" s="39"/>
      <c r="B404" s="40"/>
      <c r="C404" s="41"/>
      <c r="D404" s="240" t="s">
        <v>156</v>
      </c>
      <c r="E404" s="41"/>
      <c r="F404" s="241" t="s">
        <v>840</v>
      </c>
      <c r="G404" s="41"/>
      <c r="H404" s="41"/>
      <c r="I404" s="242"/>
      <c r="J404" s="41"/>
      <c r="K404" s="41"/>
      <c r="L404" s="45"/>
      <c r="M404" s="243"/>
      <c r="N404" s="244"/>
      <c r="O404" s="92"/>
      <c r="P404" s="92"/>
      <c r="Q404" s="92"/>
      <c r="R404" s="92"/>
      <c r="S404" s="92"/>
      <c r="T404" s="93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T404" s="18" t="s">
        <v>156</v>
      </c>
      <c r="AU404" s="18" t="s">
        <v>90</v>
      </c>
    </row>
    <row r="405" spans="1:47" s="2" customFormat="1" ht="12">
      <c r="A405" s="39"/>
      <c r="B405" s="40"/>
      <c r="C405" s="41"/>
      <c r="D405" s="240" t="s">
        <v>270</v>
      </c>
      <c r="E405" s="41"/>
      <c r="F405" s="300" t="s">
        <v>842</v>
      </c>
      <c r="G405" s="41"/>
      <c r="H405" s="41"/>
      <c r="I405" s="242"/>
      <c r="J405" s="41"/>
      <c r="K405" s="41"/>
      <c r="L405" s="45"/>
      <c r="M405" s="243"/>
      <c r="N405" s="244"/>
      <c r="O405" s="92"/>
      <c r="P405" s="92"/>
      <c r="Q405" s="92"/>
      <c r="R405" s="92"/>
      <c r="S405" s="92"/>
      <c r="T405" s="93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T405" s="18" t="s">
        <v>270</v>
      </c>
      <c r="AU405" s="18" t="s">
        <v>90</v>
      </c>
    </row>
    <row r="406" spans="1:65" s="2" customFormat="1" ht="16.5" customHeight="1">
      <c r="A406" s="39"/>
      <c r="B406" s="40"/>
      <c r="C406" s="290" t="s">
        <v>843</v>
      </c>
      <c r="D406" s="290" t="s">
        <v>228</v>
      </c>
      <c r="E406" s="291" t="s">
        <v>844</v>
      </c>
      <c r="F406" s="292" t="s">
        <v>845</v>
      </c>
      <c r="G406" s="293" t="s">
        <v>536</v>
      </c>
      <c r="H406" s="294">
        <v>1</v>
      </c>
      <c r="I406" s="295"/>
      <c r="J406" s="296">
        <f>ROUND(I406*H406,2)</f>
        <v>0</v>
      </c>
      <c r="K406" s="292" t="s">
        <v>1</v>
      </c>
      <c r="L406" s="297"/>
      <c r="M406" s="298" t="s">
        <v>1</v>
      </c>
      <c r="N406" s="299" t="s">
        <v>46</v>
      </c>
      <c r="O406" s="92"/>
      <c r="P406" s="236">
        <f>O406*H406</f>
        <v>0</v>
      </c>
      <c r="Q406" s="236">
        <v>0.0495</v>
      </c>
      <c r="R406" s="236">
        <f>Q406*H406</f>
        <v>0.0495</v>
      </c>
      <c r="S406" s="236">
        <v>0</v>
      </c>
      <c r="T406" s="237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38" t="s">
        <v>403</v>
      </c>
      <c r="AT406" s="238" t="s">
        <v>228</v>
      </c>
      <c r="AU406" s="238" t="s">
        <v>90</v>
      </c>
      <c r="AY406" s="18" t="s">
        <v>147</v>
      </c>
      <c r="BE406" s="239">
        <f>IF(N406="základní",J406,0)</f>
        <v>0</v>
      </c>
      <c r="BF406" s="239">
        <f>IF(N406="snížená",J406,0)</f>
        <v>0</v>
      </c>
      <c r="BG406" s="239">
        <f>IF(N406="zákl. přenesená",J406,0)</f>
        <v>0</v>
      </c>
      <c r="BH406" s="239">
        <f>IF(N406="sníž. přenesená",J406,0)</f>
        <v>0</v>
      </c>
      <c r="BI406" s="239">
        <f>IF(N406="nulová",J406,0)</f>
        <v>0</v>
      </c>
      <c r="BJ406" s="18" t="s">
        <v>88</v>
      </c>
      <c r="BK406" s="239">
        <f>ROUND(I406*H406,2)</f>
        <v>0</v>
      </c>
      <c r="BL406" s="18" t="s">
        <v>280</v>
      </c>
      <c r="BM406" s="238" t="s">
        <v>846</v>
      </c>
    </row>
    <row r="407" spans="1:47" s="2" customFormat="1" ht="12">
      <c r="A407" s="39"/>
      <c r="B407" s="40"/>
      <c r="C407" s="41"/>
      <c r="D407" s="240" t="s">
        <v>156</v>
      </c>
      <c r="E407" s="41"/>
      <c r="F407" s="241" t="s">
        <v>845</v>
      </c>
      <c r="G407" s="41"/>
      <c r="H407" s="41"/>
      <c r="I407" s="242"/>
      <c r="J407" s="41"/>
      <c r="K407" s="41"/>
      <c r="L407" s="45"/>
      <c r="M407" s="243"/>
      <c r="N407" s="244"/>
      <c r="O407" s="92"/>
      <c r="P407" s="92"/>
      <c r="Q407" s="92"/>
      <c r="R407" s="92"/>
      <c r="S407" s="92"/>
      <c r="T407" s="93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T407" s="18" t="s">
        <v>156</v>
      </c>
      <c r="AU407" s="18" t="s">
        <v>90</v>
      </c>
    </row>
    <row r="408" spans="1:47" s="2" customFormat="1" ht="12">
      <c r="A408" s="39"/>
      <c r="B408" s="40"/>
      <c r="C408" s="41"/>
      <c r="D408" s="240" t="s">
        <v>270</v>
      </c>
      <c r="E408" s="41"/>
      <c r="F408" s="300" t="s">
        <v>842</v>
      </c>
      <c r="G408" s="41"/>
      <c r="H408" s="41"/>
      <c r="I408" s="242"/>
      <c r="J408" s="41"/>
      <c r="K408" s="41"/>
      <c r="L408" s="45"/>
      <c r="M408" s="243"/>
      <c r="N408" s="244"/>
      <c r="O408" s="92"/>
      <c r="P408" s="92"/>
      <c r="Q408" s="92"/>
      <c r="R408" s="92"/>
      <c r="S408" s="92"/>
      <c r="T408" s="93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T408" s="18" t="s">
        <v>270</v>
      </c>
      <c r="AU408" s="18" t="s">
        <v>90</v>
      </c>
    </row>
    <row r="409" spans="1:65" s="2" customFormat="1" ht="16.5" customHeight="1">
      <c r="A409" s="39"/>
      <c r="B409" s="40"/>
      <c r="C409" s="227" t="s">
        <v>847</v>
      </c>
      <c r="D409" s="227" t="s">
        <v>149</v>
      </c>
      <c r="E409" s="228" t="s">
        <v>848</v>
      </c>
      <c r="F409" s="229" t="s">
        <v>849</v>
      </c>
      <c r="G409" s="230" t="s">
        <v>686</v>
      </c>
      <c r="H409" s="231">
        <v>152.6</v>
      </c>
      <c r="I409" s="232"/>
      <c r="J409" s="233">
        <f>ROUND(I409*H409,2)</f>
        <v>0</v>
      </c>
      <c r="K409" s="229" t="s">
        <v>153</v>
      </c>
      <c r="L409" s="45"/>
      <c r="M409" s="234" t="s">
        <v>1</v>
      </c>
      <c r="N409" s="235" t="s">
        <v>46</v>
      </c>
      <c r="O409" s="92"/>
      <c r="P409" s="236">
        <f>O409*H409</f>
        <v>0</v>
      </c>
      <c r="Q409" s="236">
        <v>5E-05</v>
      </c>
      <c r="R409" s="236">
        <f>Q409*H409</f>
        <v>0.0076300000000000005</v>
      </c>
      <c r="S409" s="236">
        <v>0</v>
      </c>
      <c r="T409" s="237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38" t="s">
        <v>280</v>
      </c>
      <c r="AT409" s="238" t="s">
        <v>149</v>
      </c>
      <c r="AU409" s="238" t="s">
        <v>90</v>
      </c>
      <c r="AY409" s="18" t="s">
        <v>147</v>
      </c>
      <c r="BE409" s="239">
        <f>IF(N409="základní",J409,0)</f>
        <v>0</v>
      </c>
      <c r="BF409" s="239">
        <f>IF(N409="snížená",J409,0)</f>
        <v>0</v>
      </c>
      <c r="BG409" s="239">
        <f>IF(N409="zákl. přenesená",J409,0)</f>
        <v>0</v>
      </c>
      <c r="BH409" s="239">
        <f>IF(N409="sníž. přenesená",J409,0)</f>
        <v>0</v>
      </c>
      <c r="BI409" s="239">
        <f>IF(N409="nulová",J409,0)</f>
        <v>0</v>
      </c>
      <c r="BJ409" s="18" t="s">
        <v>88</v>
      </c>
      <c r="BK409" s="239">
        <f>ROUND(I409*H409,2)</f>
        <v>0</v>
      </c>
      <c r="BL409" s="18" t="s">
        <v>280</v>
      </c>
      <c r="BM409" s="238" t="s">
        <v>850</v>
      </c>
    </row>
    <row r="410" spans="1:47" s="2" customFormat="1" ht="12">
      <c r="A410" s="39"/>
      <c r="B410" s="40"/>
      <c r="C410" s="41"/>
      <c r="D410" s="240" t="s">
        <v>156</v>
      </c>
      <c r="E410" s="41"/>
      <c r="F410" s="241" t="s">
        <v>851</v>
      </c>
      <c r="G410" s="41"/>
      <c r="H410" s="41"/>
      <c r="I410" s="242"/>
      <c r="J410" s="41"/>
      <c r="K410" s="41"/>
      <c r="L410" s="45"/>
      <c r="M410" s="243"/>
      <c r="N410" s="244"/>
      <c r="O410" s="92"/>
      <c r="P410" s="92"/>
      <c r="Q410" s="92"/>
      <c r="R410" s="92"/>
      <c r="S410" s="92"/>
      <c r="T410" s="93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T410" s="18" t="s">
        <v>156</v>
      </c>
      <c r="AU410" s="18" t="s">
        <v>90</v>
      </c>
    </row>
    <row r="411" spans="1:47" s="2" customFormat="1" ht="12">
      <c r="A411" s="39"/>
      <c r="B411" s="40"/>
      <c r="C411" s="41"/>
      <c r="D411" s="245" t="s">
        <v>158</v>
      </c>
      <c r="E411" s="41"/>
      <c r="F411" s="246" t="s">
        <v>852</v>
      </c>
      <c r="G411" s="41"/>
      <c r="H411" s="41"/>
      <c r="I411" s="242"/>
      <c r="J411" s="41"/>
      <c r="K411" s="41"/>
      <c r="L411" s="45"/>
      <c r="M411" s="243"/>
      <c r="N411" s="244"/>
      <c r="O411" s="92"/>
      <c r="P411" s="92"/>
      <c r="Q411" s="92"/>
      <c r="R411" s="92"/>
      <c r="S411" s="92"/>
      <c r="T411" s="93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T411" s="18" t="s">
        <v>158</v>
      </c>
      <c r="AU411" s="18" t="s">
        <v>90</v>
      </c>
    </row>
    <row r="412" spans="1:51" s="14" customFormat="1" ht="12">
      <c r="A412" s="14"/>
      <c r="B412" s="257"/>
      <c r="C412" s="258"/>
      <c r="D412" s="240" t="s">
        <v>160</v>
      </c>
      <c r="E412" s="259" t="s">
        <v>1</v>
      </c>
      <c r="F412" s="260" t="s">
        <v>690</v>
      </c>
      <c r="G412" s="258"/>
      <c r="H412" s="261">
        <v>152.6</v>
      </c>
      <c r="I412" s="262"/>
      <c r="J412" s="258"/>
      <c r="K412" s="258"/>
      <c r="L412" s="263"/>
      <c r="M412" s="264"/>
      <c r="N412" s="265"/>
      <c r="O412" s="265"/>
      <c r="P412" s="265"/>
      <c r="Q412" s="265"/>
      <c r="R412" s="265"/>
      <c r="S412" s="265"/>
      <c r="T412" s="266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67" t="s">
        <v>160</v>
      </c>
      <c r="AU412" s="267" t="s">
        <v>90</v>
      </c>
      <c r="AV412" s="14" t="s">
        <v>90</v>
      </c>
      <c r="AW412" s="14" t="s">
        <v>37</v>
      </c>
      <c r="AX412" s="14" t="s">
        <v>88</v>
      </c>
      <c r="AY412" s="267" t="s">
        <v>147</v>
      </c>
    </row>
    <row r="413" spans="1:65" s="2" customFormat="1" ht="16.5" customHeight="1">
      <c r="A413" s="39"/>
      <c r="B413" s="40"/>
      <c r="C413" s="290" t="s">
        <v>853</v>
      </c>
      <c r="D413" s="290" t="s">
        <v>228</v>
      </c>
      <c r="E413" s="291" t="s">
        <v>854</v>
      </c>
      <c r="F413" s="292" t="s">
        <v>855</v>
      </c>
      <c r="G413" s="293" t="s">
        <v>536</v>
      </c>
      <c r="H413" s="294">
        <v>1</v>
      </c>
      <c r="I413" s="295"/>
      <c r="J413" s="296">
        <f>ROUND(I413*H413,2)</f>
        <v>0</v>
      </c>
      <c r="K413" s="292" t="s">
        <v>1</v>
      </c>
      <c r="L413" s="297"/>
      <c r="M413" s="298" t="s">
        <v>1</v>
      </c>
      <c r="N413" s="299" t="s">
        <v>46</v>
      </c>
      <c r="O413" s="92"/>
      <c r="P413" s="236">
        <f>O413*H413</f>
        <v>0</v>
      </c>
      <c r="Q413" s="236">
        <v>0.153</v>
      </c>
      <c r="R413" s="236">
        <f>Q413*H413</f>
        <v>0.153</v>
      </c>
      <c r="S413" s="236">
        <v>0</v>
      </c>
      <c r="T413" s="237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38" t="s">
        <v>403</v>
      </c>
      <c r="AT413" s="238" t="s">
        <v>228</v>
      </c>
      <c r="AU413" s="238" t="s">
        <v>90</v>
      </c>
      <c r="AY413" s="18" t="s">
        <v>147</v>
      </c>
      <c r="BE413" s="239">
        <f>IF(N413="základní",J413,0)</f>
        <v>0</v>
      </c>
      <c r="BF413" s="239">
        <f>IF(N413="snížená",J413,0)</f>
        <v>0</v>
      </c>
      <c r="BG413" s="239">
        <f>IF(N413="zákl. přenesená",J413,0)</f>
        <v>0</v>
      </c>
      <c r="BH413" s="239">
        <f>IF(N413="sníž. přenesená",J413,0)</f>
        <v>0</v>
      </c>
      <c r="BI413" s="239">
        <f>IF(N413="nulová",J413,0)</f>
        <v>0</v>
      </c>
      <c r="BJ413" s="18" t="s">
        <v>88</v>
      </c>
      <c r="BK413" s="239">
        <f>ROUND(I413*H413,2)</f>
        <v>0</v>
      </c>
      <c r="BL413" s="18" t="s">
        <v>280</v>
      </c>
      <c r="BM413" s="238" t="s">
        <v>856</v>
      </c>
    </row>
    <row r="414" spans="1:47" s="2" customFormat="1" ht="12">
      <c r="A414" s="39"/>
      <c r="B414" s="40"/>
      <c r="C414" s="41"/>
      <c r="D414" s="240" t="s">
        <v>156</v>
      </c>
      <c r="E414" s="41"/>
      <c r="F414" s="241" t="s">
        <v>857</v>
      </c>
      <c r="G414" s="41"/>
      <c r="H414" s="41"/>
      <c r="I414" s="242"/>
      <c r="J414" s="41"/>
      <c r="K414" s="41"/>
      <c r="L414" s="45"/>
      <c r="M414" s="243"/>
      <c r="N414" s="244"/>
      <c r="O414" s="92"/>
      <c r="P414" s="92"/>
      <c r="Q414" s="92"/>
      <c r="R414" s="92"/>
      <c r="S414" s="92"/>
      <c r="T414" s="93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T414" s="18" t="s">
        <v>156</v>
      </c>
      <c r="AU414" s="18" t="s">
        <v>90</v>
      </c>
    </row>
    <row r="415" spans="1:47" s="2" customFormat="1" ht="12">
      <c r="A415" s="39"/>
      <c r="B415" s="40"/>
      <c r="C415" s="41"/>
      <c r="D415" s="240" t="s">
        <v>270</v>
      </c>
      <c r="E415" s="41"/>
      <c r="F415" s="300" t="s">
        <v>858</v>
      </c>
      <c r="G415" s="41"/>
      <c r="H415" s="41"/>
      <c r="I415" s="242"/>
      <c r="J415" s="41"/>
      <c r="K415" s="41"/>
      <c r="L415" s="45"/>
      <c r="M415" s="243"/>
      <c r="N415" s="244"/>
      <c r="O415" s="92"/>
      <c r="P415" s="92"/>
      <c r="Q415" s="92"/>
      <c r="R415" s="92"/>
      <c r="S415" s="92"/>
      <c r="T415" s="93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T415" s="18" t="s">
        <v>270</v>
      </c>
      <c r="AU415" s="18" t="s">
        <v>90</v>
      </c>
    </row>
    <row r="416" spans="1:65" s="2" customFormat="1" ht="16.5" customHeight="1">
      <c r="A416" s="39"/>
      <c r="B416" s="40"/>
      <c r="C416" s="227" t="s">
        <v>859</v>
      </c>
      <c r="D416" s="227" t="s">
        <v>149</v>
      </c>
      <c r="E416" s="228" t="s">
        <v>860</v>
      </c>
      <c r="F416" s="229" t="s">
        <v>861</v>
      </c>
      <c r="G416" s="230" t="s">
        <v>686</v>
      </c>
      <c r="H416" s="231">
        <v>2398</v>
      </c>
      <c r="I416" s="232"/>
      <c r="J416" s="233">
        <f>ROUND(I416*H416,2)</f>
        <v>0</v>
      </c>
      <c r="K416" s="229" t="s">
        <v>1</v>
      </c>
      <c r="L416" s="45"/>
      <c r="M416" s="234" t="s">
        <v>1</v>
      </c>
      <c r="N416" s="235" t="s">
        <v>46</v>
      </c>
      <c r="O416" s="92"/>
      <c r="P416" s="236">
        <f>O416*H416</f>
        <v>0</v>
      </c>
      <c r="Q416" s="236">
        <v>5E-05</v>
      </c>
      <c r="R416" s="236">
        <f>Q416*H416</f>
        <v>0.1199</v>
      </c>
      <c r="S416" s="236">
        <v>0</v>
      </c>
      <c r="T416" s="237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38" t="s">
        <v>280</v>
      </c>
      <c r="AT416" s="238" t="s">
        <v>149</v>
      </c>
      <c r="AU416" s="238" t="s">
        <v>90</v>
      </c>
      <c r="AY416" s="18" t="s">
        <v>147</v>
      </c>
      <c r="BE416" s="239">
        <f>IF(N416="základní",J416,0)</f>
        <v>0</v>
      </c>
      <c r="BF416" s="239">
        <f>IF(N416="snížená",J416,0)</f>
        <v>0</v>
      </c>
      <c r="BG416" s="239">
        <f>IF(N416="zákl. přenesená",J416,0)</f>
        <v>0</v>
      </c>
      <c r="BH416" s="239">
        <f>IF(N416="sníž. přenesená",J416,0)</f>
        <v>0</v>
      </c>
      <c r="BI416" s="239">
        <f>IF(N416="nulová",J416,0)</f>
        <v>0</v>
      </c>
      <c r="BJ416" s="18" t="s">
        <v>88</v>
      </c>
      <c r="BK416" s="239">
        <f>ROUND(I416*H416,2)</f>
        <v>0</v>
      </c>
      <c r="BL416" s="18" t="s">
        <v>280</v>
      </c>
      <c r="BM416" s="238" t="s">
        <v>862</v>
      </c>
    </row>
    <row r="417" spans="1:47" s="2" customFormat="1" ht="12">
      <c r="A417" s="39"/>
      <c r="B417" s="40"/>
      <c r="C417" s="41"/>
      <c r="D417" s="240" t="s">
        <v>156</v>
      </c>
      <c r="E417" s="41"/>
      <c r="F417" s="241" t="s">
        <v>863</v>
      </c>
      <c r="G417" s="41"/>
      <c r="H417" s="41"/>
      <c r="I417" s="242"/>
      <c r="J417" s="41"/>
      <c r="K417" s="41"/>
      <c r="L417" s="45"/>
      <c r="M417" s="243"/>
      <c r="N417" s="244"/>
      <c r="O417" s="92"/>
      <c r="P417" s="92"/>
      <c r="Q417" s="92"/>
      <c r="R417" s="92"/>
      <c r="S417" s="92"/>
      <c r="T417" s="93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T417" s="18" t="s">
        <v>156</v>
      </c>
      <c r="AU417" s="18" t="s">
        <v>90</v>
      </c>
    </row>
    <row r="418" spans="1:51" s="14" customFormat="1" ht="12">
      <c r="A418" s="14"/>
      <c r="B418" s="257"/>
      <c r="C418" s="258"/>
      <c r="D418" s="240" t="s">
        <v>160</v>
      </c>
      <c r="E418" s="259" t="s">
        <v>1</v>
      </c>
      <c r="F418" s="260" t="s">
        <v>864</v>
      </c>
      <c r="G418" s="258"/>
      <c r="H418" s="261">
        <v>2398</v>
      </c>
      <c r="I418" s="262"/>
      <c r="J418" s="258"/>
      <c r="K418" s="258"/>
      <c r="L418" s="263"/>
      <c r="M418" s="264"/>
      <c r="N418" s="265"/>
      <c r="O418" s="265"/>
      <c r="P418" s="265"/>
      <c r="Q418" s="265"/>
      <c r="R418" s="265"/>
      <c r="S418" s="265"/>
      <c r="T418" s="266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67" t="s">
        <v>160</v>
      </c>
      <c r="AU418" s="267" t="s">
        <v>90</v>
      </c>
      <c r="AV418" s="14" t="s">
        <v>90</v>
      </c>
      <c r="AW418" s="14" t="s">
        <v>37</v>
      </c>
      <c r="AX418" s="14" t="s">
        <v>88</v>
      </c>
      <c r="AY418" s="267" t="s">
        <v>147</v>
      </c>
    </row>
    <row r="419" spans="1:65" s="2" customFormat="1" ht="16.5" customHeight="1">
      <c r="A419" s="39"/>
      <c r="B419" s="40"/>
      <c r="C419" s="290" t="s">
        <v>865</v>
      </c>
      <c r="D419" s="290" t="s">
        <v>228</v>
      </c>
      <c r="E419" s="291" t="s">
        <v>866</v>
      </c>
      <c r="F419" s="292" t="s">
        <v>867</v>
      </c>
      <c r="G419" s="293" t="s">
        <v>536</v>
      </c>
      <c r="H419" s="294">
        <v>1</v>
      </c>
      <c r="I419" s="295"/>
      <c r="J419" s="296">
        <f>ROUND(I419*H419,2)</f>
        <v>0</v>
      </c>
      <c r="K419" s="292" t="s">
        <v>1</v>
      </c>
      <c r="L419" s="297"/>
      <c r="M419" s="298" t="s">
        <v>1</v>
      </c>
      <c r="N419" s="299" t="s">
        <v>46</v>
      </c>
      <c r="O419" s="92"/>
      <c r="P419" s="236">
        <f>O419*H419</f>
        <v>0</v>
      </c>
      <c r="Q419" s="236">
        <v>2.398</v>
      </c>
      <c r="R419" s="236">
        <f>Q419*H419</f>
        <v>2.398</v>
      </c>
      <c r="S419" s="236">
        <v>0</v>
      </c>
      <c r="T419" s="237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38" t="s">
        <v>403</v>
      </c>
      <c r="AT419" s="238" t="s">
        <v>228</v>
      </c>
      <c r="AU419" s="238" t="s">
        <v>90</v>
      </c>
      <c r="AY419" s="18" t="s">
        <v>147</v>
      </c>
      <c r="BE419" s="239">
        <f>IF(N419="základní",J419,0)</f>
        <v>0</v>
      </c>
      <c r="BF419" s="239">
        <f>IF(N419="snížená",J419,0)</f>
        <v>0</v>
      </c>
      <c r="BG419" s="239">
        <f>IF(N419="zákl. přenesená",J419,0)</f>
        <v>0</v>
      </c>
      <c r="BH419" s="239">
        <f>IF(N419="sníž. přenesená",J419,0)</f>
        <v>0</v>
      </c>
      <c r="BI419" s="239">
        <f>IF(N419="nulová",J419,0)</f>
        <v>0</v>
      </c>
      <c r="BJ419" s="18" t="s">
        <v>88</v>
      </c>
      <c r="BK419" s="239">
        <f>ROUND(I419*H419,2)</f>
        <v>0</v>
      </c>
      <c r="BL419" s="18" t="s">
        <v>280</v>
      </c>
      <c r="BM419" s="238" t="s">
        <v>868</v>
      </c>
    </row>
    <row r="420" spans="1:47" s="2" customFormat="1" ht="12">
      <c r="A420" s="39"/>
      <c r="B420" s="40"/>
      <c r="C420" s="41"/>
      <c r="D420" s="240" t="s">
        <v>156</v>
      </c>
      <c r="E420" s="41"/>
      <c r="F420" s="241" t="s">
        <v>869</v>
      </c>
      <c r="G420" s="41"/>
      <c r="H420" s="41"/>
      <c r="I420" s="242"/>
      <c r="J420" s="41"/>
      <c r="K420" s="41"/>
      <c r="L420" s="45"/>
      <c r="M420" s="243"/>
      <c r="N420" s="244"/>
      <c r="O420" s="92"/>
      <c r="P420" s="92"/>
      <c r="Q420" s="92"/>
      <c r="R420" s="92"/>
      <c r="S420" s="92"/>
      <c r="T420" s="93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T420" s="18" t="s">
        <v>156</v>
      </c>
      <c r="AU420" s="18" t="s">
        <v>90</v>
      </c>
    </row>
    <row r="421" spans="1:47" s="2" customFormat="1" ht="12">
      <c r="A421" s="39"/>
      <c r="B421" s="40"/>
      <c r="C421" s="41"/>
      <c r="D421" s="240" t="s">
        <v>270</v>
      </c>
      <c r="E421" s="41"/>
      <c r="F421" s="300" t="s">
        <v>870</v>
      </c>
      <c r="G421" s="41"/>
      <c r="H421" s="41"/>
      <c r="I421" s="242"/>
      <c r="J421" s="41"/>
      <c r="K421" s="41"/>
      <c r="L421" s="45"/>
      <c r="M421" s="243"/>
      <c r="N421" s="244"/>
      <c r="O421" s="92"/>
      <c r="P421" s="92"/>
      <c r="Q421" s="92"/>
      <c r="R421" s="92"/>
      <c r="S421" s="92"/>
      <c r="T421" s="93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T421" s="18" t="s">
        <v>270</v>
      </c>
      <c r="AU421" s="18" t="s">
        <v>90</v>
      </c>
    </row>
    <row r="422" spans="1:65" s="2" customFormat="1" ht="16.5" customHeight="1">
      <c r="A422" s="39"/>
      <c r="B422" s="40"/>
      <c r="C422" s="290" t="s">
        <v>871</v>
      </c>
      <c r="D422" s="290" t="s">
        <v>228</v>
      </c>
      <c r="E422" s="291" t="s">
        <v>872</v>
      </c>
      <c r="F422" s="292" t="s">
        <v>873</v>
      </c>
      <c r="G422" s="293" t="s">
        <v>212</v>
      </c>
      <c r="H422" s="294">
        <v>25</v>
      </c>
      <c r="I422" s="295"/>
      <c r="J422" s="296">
        <f>ROUND(I422*H422,2)</f>
        <v>0</v>
      </c>
      <c r="K422" s="292" t="s">
        <v>153</v>
      </c>
      <c r="L422" s="297"/>
      <c r="M422" s="298" t="s">
        <v>1</v>
      </c>
      <c r="N422" s="299" t="s">
        <v>46</v>
      </c>
      <c r="O422" s="92"/>
      <c r="P422" s="236">
        <f>O422*H422</f>
        <v>0</v>
      </c>
      <c r="Q422" s="236">
        <v>0.00055</v>
      </c>
      <c r="R422" s="236">
        <f>Q422*H422</f>
        <v>0.01375</v>
      </c>
      <c r="S422" s="236">
        <v>0</v>
      </c>
      <c r="T422" s="237">
        <f>S422*H422</f>
        <v>0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238" t="s">
        <v>403</v>
      </c>
      <c r="AT422" s="238" t="s">
        <v>228</v>
      </c>
      <c r="AU422" s="238" t="s">
        <v>90</v>
      </c>
      <c r="AY422" s="18" t="s">
        <v>147</v>
      </c>
      <c r="BE422" s="239">
        <f>IF(N422="základní",J422,0)</f>
        <v>0</v>
      </c>
      <c r="BF422" s="239">
        <f>IF(N422="snížená",J422,0)</f>
        <v>0</v>
      </c>
      <c r="BG422" s="239">
        <f>IF(N422="zákl. přenesená",J422,0)</f>
        <v>0</v>
      </c>
      <c r="BH422" s="239">
        <f>IF(N422="sníž. přenesená",J422,0)</f>
        <v>0</v>
      </c>
      <c r="BI422" s="239">
        <f>IF(N422="nulová",J422,0)</f>
        <v>0</v>
      </c>
      <c r="BJ422" s="18" t="s">
        <v>88</v>
      </c>
      <c r="BK422" s="239">
        <f>ROUND(I422*H422,2)</f>
        <v>0</v>
      </c>
      <c r="BL422" s="18" t="s">
        <v>280</v>
      </c>
      <c r="BM422" s="238" t="s">
        <v>874</v>
      </c>
    </row>
    <row r="423" spans="1:47" s="2" customFormat="1" ht="12">
      <c r="A423" s="39"/>
      <c r="B423" s="40"/>
      <c r="C423" s="41"/>
      <c r="D423" s="240" t="s">
        <v>156</v>
      </c>
      <c r="E423" s="41"/>
      <c r="F423" s="241" t="s">
        <v>873</v>
      </c>
      <c r="G423" s="41"/>
      <c r="H423" s="41"/>
      <c r="I423" s="242"/>
      <c r="J423" s="41"/>
      <c r="K423" s="41"/>
      <c r="L423" s="45"/>
      <c r="M423" s="243"/>
      <c r="N423" s="244"/>
      <c r="O423" s="92"/>
      <c r="P423" s="92"/>
      <c r="Q423" s="92"/>
      <c r="R423" s="92"/>
      <c r="S423" s="92"/>
      <c r="T423" s="93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T423" s="18" t="s">
        <v>156</v>
      </c>
      <c r="AU423" s="18" t="s">
        <v>90</v>
      </c>
    </row>
    <row r="424" spans="1:47" s="2" customFormat="1" ht="12">
      <c r="A424" s="39"/>
      <c r="B424" s="40"/>
      <c r="C424" s="41"/>
      <c r="D424" s="240" t="s">
        <v>270</v>
      </c>
      <c r="E424" s="41"/>
      <c r="F424" s="300" t="s">
        <v>875</v>
      </c>
      <c r="G424" s="41"/>
      <c r="H424" s="41"/>
      <c r="I424" s="242"/>
      <c r="J424" s="41"/>
      <c r="K424" s="41"/>
      <c r="L424" s="45"/>
      <c r="M424" s="243"/>
      <c r="N424" s="244"/>
      <c r="O424" s="92"/>
      <c r="P424" s="92"/>
      <c r="Q424" s="92"/>
      <c r="R424" s="92"/>
      <c r="S424" s="92"/>
      <c r="T424" s="93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T424" s="18" t="s">
        <v>270</v>
      </c>
      <c r="AU424" s="18" t="s">
        <v>90</v>
      </c>
    </row>
    <row r="425" spans="1:51" s="14" customFormat="1" ht="12">
      <c r="A425" s="14"/>
      <c r="B425" s="257"/>
      <c r="C425" s="258"/>
      <c r="D425" s="240" t="s">
        <v>160</v>
      </c>
      <c r="E425" s="259" t="s">
        <v>1</v>
      </c>
      <c r="F425" s="260" t="s">
        <v>876</v>
      </c>
      <c r="G425" s="258"/>
      <c r="H425" s="261">
        <v>25</v>
      </c>
      <c r="I425" s="262"/>
      <c r="J425" s="258"/>
      <c r="K425" s="258"/>
      <c r="L425" s="263"/>
      <c r="M425" s="264"/>
      <c r="N425" s="265"/>
      <c r="O425" s="265"/>
      <c r="P425" s="265"/>
      <c r="Q425" s="265"/>
      <c r="R425" s="265"/>
      <c r="S425" s="265"/>
      <c r="T425" s="266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67" t="s">
        <v>160</v>
      </c>
      <c r="AU425" s="267" t="s">
        <v>90</v>
      </c>
      <c r="AV425" s="14" t="s">
        <v>90</v>
      </c>
      <c r="AW425" s="14" t="s">
        <v>37</v>
      </c>
      <c r="AX425" s="14" t="s">
        <v>88</v>
      </c>
      <c r="AY425" s="267" t="s">
        <v>147</v>
      </c>
    </row>
    <row r="426" spans="1:65" s="2" customFormat="1" ht="16.5" customHeight="1">
      <c r="A426" s="39"/>
      <c r="B426" s="40"/>
      <c r="C426" s="227" t="s">
        <v>877</v>
      </c>
      <c r="D426" s="227" t="s">
        <v>149</v>
      </c>
      <c r="E426" s="228" t="s">
        <v>878</v>
      </c>
      <c r="F426" s="229" t="s">
        <v>879</v>
      </c>
      <c r="G426" s="230" t="s">
        <v>197</v>
      </c>
      <c r="H426" s="231">
        <v>2.999</v>
      </c>
      <c r="I426" s="232"/>
      <c r="J426" s="233">
        <f>ROUND(I426*H426,2)</f>
        <v>0</v>
      </c>
      <c r="K426" s="229" t="s">
        <v>153</v>
      </c>
      <c r="L426" s="45"/>
      <c r="M426" s="234" t="s">
        <v>1</v>
      </c>
      <c r="N426" s="235" t="s">
        <v>46</v>
      </c>
      <c r="O426" s="92"/>
      <c r="P426" s="236">
        <f>O426*H426</f>
        <v>0</v>
      </c>
      <c r="Q426" s="236">
        <v>0</v>
      </c>
      <c r="R426" s="236">
        <f>Q426*H426</f>
        <v>0</v>
      </c>
      <c r="S426" s="236">
        <v>0</v>
      </c>
      <c r="T426" s="237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38" t="s">
        <v>280</v>
      </c>
      <c r="AT426" s="238" t="s">
        <v>149</v>
      </c>
      <c r="AU426" s="238" t="s">
        <v>90</v>
      </c>
      <c r="AY426" s="18" t="s">
        <v>147</v>
      </c>
      <c r="BE426" s="239">
        <f>IF(N426="základní",J426,0)</f>
        <v>0</v>
      </c>
      <c r="BF426" s="239">
        <f>IF(N426="snížená",J426,0)</f>
        <v>0</v>
      </c>
      <c r="BG426" s="239">
        <f>IF(N426="zákl. přenesená",J426,0)</f>
        <v>0</v>
      </c>
      <c r="BH426" s="239">
        <f>IF(N426="sníž. přenesená",J426,0)</f>
        <v>0</v>
      </c>
      <c r="BI426" s="239">
        <f>IF(N426="nulová",J426,0)</f>
        <v>0</v>
      </c>
      <c r="BJ426" s="18" t="s">
        <v>88</v>
      </c>
      <c r="BK426" s="239">
        <f>ROUND(I426*H426,2)</f>
        <v>0</v>
      </c>
      <c r="BL426" s="18" t="s">
        <v>280</v>
      </c>
      <c r="BM426" s="238" t="s">
        <v>880</v>
      </c>
    </row>
    <row r="427" spans="1:47" s="2" customFormat="1" ht="12">
      <c r="A427" s="39"/>
      <c r="B427" s="40"/>
      <c r="C427" s="41"/>
      <c r="D427" s="240" t="s">
        <v>156</v>
      </c>
      <c r="E427" s="41"/>
      <c r="F427" s="241" t="s">
        <v>881</v>
      </c>
      <c r="G427" s="41"/>
      <c r="H427" s="41"/>
      <c r="I427" s="242"/>
      <c r="J427" s="41"/>
      <c r="K427" s="41"/>
      <c r="L427" s="45"/>
      <c r="M427" s="243"/>
      <c r="N427" s="244"/>
      <c r="O427" s="92"/>
      <c r="P427" s="92"/>
      <c r="Q427" s="92"/>
      <c r="R427" s="92"/>
      <c r="S427" s="92"/>
      <c r="T427" s="93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T427" s="18" t="s">
        <v>156</v>
      </c>
      <c r="AU427" s="18" t="s">
        <v>90</v>
      </c>
    </row>
    <row r="428" spans="1:47" s="2" customFormat="1" ht="12">
      <c r="A428" s="39"/>
      <c r="B428" s="40"/>
      <c r="C428" s="41"/>
      <c r="D428" s="245" t="s">
        <v>158</v>
      </c>
      <c r="E428" s="41"/>
      <c r="F428" s="246" t="s">
        <v>882</v>
      </c>
      <c r="G428" s="41"/>
      <c r="H428" s="41"/>
      <c r="I428" s="242"/>
      <c r="J428" s="41"/>
      <c r="K428" s="41"/>
      <c r="L428" s="45"/>
      <c r="M428" s="243"/>
      <c r="N428" s="244"/>
      <c r="O428" s="92"/>
      <c r="P428" s="92"/>
      <c r="Q428" s="92"/>
      <c r="R428" s="92"/>
      <c r="S428" s="92"/>
      <c r="T428" s="93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T428" s="18" t="s">
        <v>158</v>
      </c>
      <c r="AU428" s="18" t="s">
        <v>90</v>
      </c>
    </row>
    <row r="429" spans="1:65" s="2" customFormat="1" ht="16.5" customHeight="1">
      <c r="A429" s="39"/>
      <c r="B429" s="40"/>
      <c r="C429" s="227" t="s">
        <v>883</v>
      </c>
      <c r="D429" s="227" t="s">
        <v>149</v>
      </c>
      <c r="E429" s="228" t="s">
        <v>884</v>
      </c>
      <c r="F429" s="229" t="s">
        <v>885</v>
      </c>
      <c r="G429" s="230" t="s">
        <v>197</v>
      </c>
      <c r="H429" s="231">
        <v>2.999</v>
      </c>
      <c r="I429" s="232"/>
      <c r="J429" s="233">
        <f>ROUND(I429*H429,2)</f>
        <v>0</v>
      </c>
      <c r="K429" s="229" t="s">
        <v>153</v>
      </c>
      <c r="L429" s="45"/>
      <c r="M429" s="234" t="s">
        <v>1</v>
      </c>
      <c r="N429" s="235" t="s">
        <v>46</v>
      </c>
      <c r="O429" s="92"/>
      <c r="P429" s="236">
        <f>O429*H429</f>
        <v>0</v>
      </c>
      <c r="Q429" s="236">
        <v>0</v>
      </c>
      <c r="R429" s="236">
        <f>Q429*H429</f>
        <v>0</v>
      </c>
      <c r="S429" s="236">
        <v>0</v>
      </c>
      <c r="T429" s="237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38" t="s">
        <v>280</v>
      </c>
      <c r="AT429" s="238" t="s">
        <v>149</v>
      </c>
      <c r="AU429" s="238" t="s">
        <v>90</v>
      </c>
      <c r="AY429" s="18" t="s">
        <v>147</v>
      </c>
      <c r="BE429" s="239">
        <f>IF(N429="základní",J429,0)</f>
        <v>0</v>
      </c>
      <c r="BF429" s="239">
        <f>IF(N429="snížená",J429,0)</f>
        <v>0</v>
      </c>
      <c r="BG429" s="239">
        <f>IF(N429="zákl. přenesená",J429,0)</f>
        <v>0</v>
      </c>
      <c r="BH429" s="239">
        <f>IF(N429="sníž. přenesená",J429,0)</f>
        <v>0</v>
      </c>
      <c r="BI429" s="239">
        <f>IF(N429="nulová",J429,0)</f>
        <v>0</v>
      </c>
      <c r="BJ429" s="18" t="s">
        <v>88</v>
      </c>
      <c r="BK429" s="239">
        <f>ROUND(I429*H429,2)</f>
        <v>0</v>
      </c>
      <c r="BL429" s="18" t="s">
        <v>280</v>
      </c>
      <c r="BM429" s="238" t="s">
        <v>886</v>
      </c>
    </row>
    <row r="430" spans="1:47" s="2" customFormat="1" ht="12">
      <c r="A430" s="39"/>
      <c r="B430" s="40"/>
      <c r="C430" s="41"/>
      <c r="D430" s="240" t="s">
        <v>156</v>
      </c>
      <c r="E430" s="41"/>
      <c r="F430" s="241" t="s">
        <v>887</v>
      </c>
      <c r="G430" s="41"/>
      <c r="H430" s="41"/>
      <c r="I430" s="242"/>
      <c r="J430" s="41"/>
      <c r="K430" s="41"/>
      <c r="L430" s="45"/>
      <c r="M430" s="243"/>
      <c r="N430" s="244"/>
      <c r="O430" s="92"/>
      <c r="P430" s="92"/>
      <c r="Q430" s="92"/>
      <c r="R430" s="92"/>
      <c r="S430" s="92"/>
      <c r="T430" s="93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T430" s="18" t="s">
        <v>156</v>
      </c>
      <c r="AU430" s="18" t="s">
        <v>90</v>
      </c>
    </row>
    <row r="431" spans="1:47" s="2" customFormat="1" ht="12">
      <c r="A431" s="39"/>
      <c r="B431" s="40"/>
      <c r="C431" s="41"/>
      <c r="D431" s="245" t="s">
        <v>158</v>
      </c>
      <c r="E431" s="41"/>
      <c r="F431" s="246" t="s">
        <v>888</v>
      </c>
      <c r="G431" s="41"/>
      <c r="H431" s="41"/>
      <c r="I431" s="242"/>
      <c r="J431" s="41"/>
      <c r="K431" s="41"/>
      <c r="L431" s="45"/>
      <c r="M431" s="243"/>
      <c r="N431" s="244"/>
      <c r="O431" s="92"/>
      <c r="P431" s="92"/>
      <c r="Q431" s="92"/>
      <c r="R431" s="92"/>
      <c r="S431" s="92"/>
      <c r="T431" s="93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T431" s="18" t="s">
        <v>158</v>
      </c>
      <c r="AU431" s="18" t="s">
        <v>90</v>
      </c>
    </row>
    <row r="432" spans="1:65" s="2" customFormat="1" ht="16.5" customHeight="1">
      <c r="A432" s="39"/>
      <c r="B432" s="40"/>
      <c r="C432" s="227" t="s">
        <v>889</v>
      </c>
      <c r="D432" s="227" t="s">
        <v>149</v>
      </c>
      <c r="E432" s="228" t="s">
        <v>890</v>
      </c>
      <c r="F432" s="229" t="s">
        <v>891</v>
      </c>
      <c r="G432" s="230" t="s">
        <v>197</v>
      </c>
      <c r="H432" s="231">
        <v>2.999</v>
      </c>
      <c r="I432" s="232"/>
      <c r="J432" s="233">
        <f>ROUND(I432*H432,2)</f>
        <v>0</v>
      </c>
      <c r="K432" s="229" t="s">
        <v>153</v>
      </c>
      <c r="L432" s="45"/>
      <c r="M432" s="234" t="s">
        <v>1</v>
      </c>
      <c r="N432" s="235" t="s">
        <v>46</v>
      </c>
      <c r="O432" s="92"/>
      <c r="P432" s="236">
        <f>O432*H432</f>
        <v>0</v>
      </c>
      <c r="Q432" s="236">
        <v>0</v>
      </c>
      <c r="R432" s="236">
        <f>Q432*H432</f>
        <v>0</v>
      </c>
      <c r="S432" s="236">
        <v>0</v>
      </c>
      <c r="T432" s="237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38" t="s">
        <v>280</v>
      </c>
      <c r="AT432" s="238" t="s">
        <v>149</v>
      </c>
      <c r="AU432" s="238" t="s">
        <v>90</v>
      </c>
      <c r="AY432" s="18" t="s">
        <v>147</v>
      </c>
      <c r="BE432" s="239">
        <f>IF(N432="základní",J432,0)</f>
        <v>0</v>
      </c>
      <c r="BF432" s="239">
        <f>IF(N432="snížená",J432,0)</f>
        <v>0</v>
      </c>
      <c r="BG432" s="239">
        <f>IF(N432="zákl. přenesená",J432,0)</f>
        <v>0</v>
      </c>
      <c r="BH432" s="239">
        <f>IF(N432="sníž. přenesená",J432,0)</f>
        <v>0</v>
      </c>
      <c r="BI432" s="239">
        <f>IF(N432="nulová",J432,0)</f>
        <v>0</v>
      </c>
      <c r="BJ432" s="18" t="s">
        <v>88</v>
      </c>
      <c r="BK432" s="239">
        <f>ROUND(I432*H432,2)</f>
        <v>0</v>
      </c>
      <c r="BL432" s="18" t="s">
        <v>280</v>
      </c>
      <c r="BM432" s="238" t="s">
        <v>892</v>
      </c>
    </row>
    <row r="433" spans="1:47" s="2" customFormat="1" ht="12">
      <c r="A433" s="39"/>
      <c r="B433" s="40"/>
      <c r="C433" s="41"/>
      <c r="D433" s="240" t="s">
        <v>156</v>
      </c>
      <c r="E433" s="41"/>
      <c r="F433" s="241" t="s">
        <v>893</v>
      </c>
      <c r="G433" s="41"/>
      <c r="H433" s="41"/>
      <c r="I433" s="242"/>
      <c r="J433" s="41"/>
      <c r="K433" s="41"/>
      <c r="L433" s="45"/>
      <c r="M433" s="243"/>
      <c r="N433" s="244"/>
      <c r="O433" s="92"/>
      <c r="P433" s="92"/>
      <c r="Q433" s="92"/>
      <c r="R433" s="92"/>
      <c r="S433" s="92"/>
      <c r="T433" s="93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T433" s="18" t="s">
        <v>156</v>
      </c>
      <c r="AU433" s="18" t="s">
        <v>90</v>
      </c>
    </row>
    <row r="434" spans="1:47" s="2" customFormat="1" ht="12">
      <c r="A434" s="39"/>
      <c r="B434" s="40"/>
      <c r="C434" s="41"/>
      <c r="D434" s="245" t="s">
        <v>158</v>
      </c>
      <c r="E434" s="41"/>
      <c r="F434" s="246" t="s">
        <v>894</v>
      </c>
      <c r="G434" s="41"/>
      <c r="H434" s="41"/>
      <c r="I434" s="242"/>
      <c r="J434" s="41"/>
      <c r="K434" s="41"/>
      <c r="L434" s="45"/>
      <c r="M434" s="243"/>
      <c r="N434" s="244"/>
      <c r="O434" s="92"/>
      <c r="P434" s="92"/>
      <c r="Q434" s="92"/>
      <c r="R434" s="92"/>
      <c r="S434" s="92"/>
      <c r="T434" s="93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T434" s="18" t="s">
        <v>158</v>
      </c>
      <c r="AU434" s="18" t="s">
        <v>90</v>
      </c>
    </row>
    <row r="435" spans="1:63" s="12" customFormat="1" ht="22.8" customHeight="1">
      <c r="A435" s="12"/>
      <c r="B435" s="211"/>
      <c r="C435" s="212"/>
      <c r="D435" s="213" t="s">
        <v>80</v>
      </c>
      <c r="E435" s="225" t="s">
        <v>895</v>
      </c>
      <c r="F435" s="225" t="s">
        <v>896</v>
      </c>
      <c r="G435" s="212"/>
      <c r="H435" s="212"/>
      <c r="I435" s="215"/>
      <c r="J435" s="226">
        <f>BK435</f>
        <v>0</v>
      </c>
      <c r="K435" s="212"/>
      <c r="L435" s="217"/>
      <c r="M435" s="218"/>
      <c r="N435" s="219"/>
      <c r="O435" s="219"/>
      <c r="P435" s="220">
        <f>SUM(P436:P473)</f>
        <v>0</v>
      </c>
      <c r="Q435" s="219"/>
      <c r="R435" s="220">
        <f>SUM(R436:R473)</f>
        <v>0.06984602000000001</v>
      </c>
      <c r="S435" s="219"/>
      <c r="T435" s="221">
        <f>SUM(T436:T473)</f>
        <v>0</v>
      </c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R435" s="222" t="s">
        <v>90</v>
      </c>
      <c r="AT435" s="223" t="s">
        <v>80</v>
      </c>
      <c r="AU435" s="223" t="s">
        <v>88</v>
      </c>
      <c r="AY435" s="222" t="s">
        <v>147</v>
      </c>
      <c r="BK435" s="224">
        <f>SUM(BK436:BK473)</f>
        <v>0</v>
      </c>
    </row>
    <row r="436" spans="1:65" s="2" customFormat="1" ht="16.5" customHeight="1">
      <c r="A436" s="39"/>
      <c r="B436" s="40"/>
      <c r="C436" s="227" t="s">
        <v>897</v>
      </c>
      <c r="D436" s="227" t="s">
        <v>149</v>
      </c>
      <c r="E436" s="228" t="s">
        <v>898</v>
      </c>
      <c r="F436" s="229" t="s">
        <v>899</v>
      </c>
      <c r="G436" s="230" t="s">
        <v>318</v>
      </c>
      <c r="H436" s="231">
        <v>4.548</v>
      </c>
      <c r="I436" s="232"/>
      <c r="J436" s="233">
        <f>ROUND(I436*H436,2)</f>
        <v>0</v>
      </c>
      <c r="K436" s="229" t="s">
        <v>153</v>
      </c>
      <c r="L436" s="45"/>
      <c r="M436" s="234" t="s">
        <v>1</v>
      </c>
      <c r="N436" s="235" t="s">
        <v>46</v>
      </c>
      <c r="O436" s="92"/>
      <c r="P436" s="236">
        <f>O436*H436</f>
        <v>0</v>
      </c>
      <c r="Q436" s="236">
        <v>0</v>
      </c>
      <c r="R436" s="236">
        <f>Q436*H436</f>
        <v>0</v>
      </c>
      <c r="S436" s="236">
        <v>0</v>
      </c>
      <c r="T436" s="237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38" t="s">
        <v>280</v>
      </c>
      <c r="AT436" s="238" t="s">
        <v>149</v>
      </c>
      <c r="AU436" s="238" t="s">
        <v>90</v>
      </c>
      <c r="AY436" s="18" t="s">
        <v>147</v>
      </c>
      <c r="BE436" s="239">
        <f>IF(N436="základní",J436,0)</f>
        <v>0</v>
      </c>
      <c r="BF436" s="239">
        <f>IF(N436="snížená",J436,0)</f>
        <v>0</v>
      </c>
      <c r="BG436" s="239">
        <f>IF(N436="zákl. přenesená",J436,0)</f>
        <v>0</v>
      </c>
      <c r="BH436" s="239">
        <f>IF(N436="sníž. přenesená",J436,0)</f>
        <v>0</v>
      </c>
      <c r="BI436" s="239">
        <f>IF(N436="nulová",J436,0)</f>
        <v>0</v>
      </c>
      <c r="BJ436" s="18" t="s">
        <v>88</v>
      </c>
      <c r="BK436" s="239">
        <f>ROUND(I436*H436,2)</f>
        <v>0</v>
      </c>
      <c r="BL436" s="18" t="s">
        <v>280</v>
      </c>
      <c r="BM436" s="238" t="s">
        <v>900</v>
      </c>
    </row>
    <row r="437" spans="1:47" s="2" customFormat="1" ht="12">
      <c r="A437" s="39"/>
      <c r="B437" s="40"/>
      <c r="C437" s="41"/>
      <c r="D437" s="240" t="s">
        <v>156</v>
      </c>
      <c r="E437" s="41"/>
      <c r="F437" s="241" t="s">
        <v>901</v>
      </c>
      <c r="G437" s="41"/>
      <c r="H437" s="41"/>
      <c r="I437" s="242"/>
      <c r="J437" s="41"/>
      <c r="K437" s="41"/>
      <c r="L437" s="45"/>
      <c r="M437" s="243"/>
      <c r="N437" s="244"/>
      <c r="O437" s="92"/>
      <c r="P437" s="92"/>
      <c r="Q437" s="92"/>
      <c r="R437" s="92"/>
      <c r="S437" s="92"/>
      <c r="T437" s="93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T437" s="18" t="s">
        <v>156</v>
      </c>
      <c r="AU437" s="18" t="s">
        <v>90</v>
      </c>
    </row>
    <row r="438" spans="1:47" s="2" customFormat="1" ht="12">
      <c r="A438" s="39"/>
      <c r="B438" s="40"/>
      <c r="C438" s="41"/>
      <c r="D438" s="245" t="s">
        <v>158</v>
      </c>
      <c r="E438" s="41"/>
      <c r="F438" s="246" t="s">
        <v>902</v>
      </c>
      <c r="G438" s="41"/>
      <c r="H438" s="41"/>
      <c r="I438" s="242"/>
      <c r="J438" s="41"/>
      <c r="K438" s="41"/>
      <c r="L438" s="45"/>
      <c r="M438" s="243"/>
      <c r="N438" s="244"/>
      <c r="O438" s="92"/>
      <c r="P438" s="92"/>
      <c r="Q438" s="92"/>
      <c r="R438" s="92"/>
      <c r="S438" s="92"/>
      <c r="T438" s="93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T438" s="18" t="s">
        <v>158</v>
      </c>
      <c r="AU438" s="18" t="s">
        <v>90</v>
      </c>
    </row>
    <row r="439" spans="1:51" s="13" customFormat="1" ht="12">
      <c r="A439" s="13"/>
      <c r="B439" s="247"/>
      <c r="C439" s="248"/>
      <c r="D439" s="240" t="s">
        <v>160</v>
      </c>
      <c r="E439" s="249" t="s">
        <v>1</v>
      </c>
      <c r="F439" s="250" t="s">
        <v>663</v>
      </c>
      <c r="G439" s="248"/>
      <c r="H439" s="249" t="s">
        <v>1</v>
      </c>
      <c r="I439" s="251"/>
      <c r="J439" s="248"/>
      <c r="K439" s="248"/>
      <c r="L439" s="252"/>
      <c r="M439" s="253"/>
      <c r="N439" s="254"/>
      <c r="O439" s="254"/>
      <c r="P439" s="254"/>
      <c r="Q439" s="254"/>
      <c r="R439" s="254"/>
      <c r="S439" s="254"/>
      <c r="T439" s="255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56" t="s">
        <v>160</v>
      </c>
      <c r="AU439" s="256" t="s">
        <v>90</v>
      </c>
      <c r="AV439" s="13" t="s">
        <v>88</v>
      </c>
      <c r="AW439" s="13" t="s">
        <v>37</v>
      </c>
      <c r="AX439" s="13" t="s">
        <v>81</v>
      </c>
      <c r="AY439" s="256" t="s">
        <v>147</v>
      </c>
    </row>
    <row r="440" spans="1:51" s="14" customFormat="1" ht="12">
      <c r="A440" s="14"/>
      <c r="B440" s="257"/>
      <c r="C440" s="258"/>
      <c r="D440" s="240" t="s">
        <v>160</v>
      </c>
      <c r="E440" s="259" t="s">
        <v>1</v>
      </c>
      <c r="F440" s="260" t="s">
        <v>903</v>
      </c>
      <c r="G440" s="258"/>
      <c r="H440" s="261">
        <v>4.548</v>
      </c>
      <c r="I440" s="262"/>
      <c r="J440" s="258"/>
      <c r="K440" s="258"/>
      <c r="L440" s="263"/>
      <c r="M440" s="264"/>
      <c r="N440" s="265"/>
      <c r="O440" s="265"/>
      <c r="P440" s="265"/>
      <c r="Q440" s="265"/>
      <c r="R440" s="265"/>
      <c r="S440" s="265"/>
      <c r="T440" s="266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67" t="s">
        <v>160</v>
      </c>
      <c r="AU440" s="267" t="s">
        <v>90</v>
      </c>
      <c r="AV440" s="14" t="s">
        <v>90</v>
      </c>
      <c r="AW440" s="14" t="s">
        <v>37</v>
      </c>
      <c r="AX440" s="14" t="s">
        <v>88</v>
      </c>
      <c r="AY440" s="267" t="s">
        <v>147</v>
      </c>
    </row>
    <row r="441" spans="1:65" s="2" customFormat="1" ht="16.5" customHeight="1">
      <c r="A441" s="39"/>
      <c r="B441" s="40"/>
      <c r="C441" s="227" t="s">
        <v>904</v>
      </c>
      <c r="D441" s="227" t="s">
        <v>149</v>
      </c>
      <c r="E441" s="228" t="s">
        <v>905</v>
      </c>
      <c r="F441" s="229" t="s">
        <v>906</v>
      </c>
      <c r="G441" s="230" t="s">
        <v>318</v>
      </c>
      <c r="H441" s="231">
        <v>128.52</v>
      </c>
      <c r="I441" s="232"/>
      <c r="J441" s="233">
        <f>ROUND(I441*H441,2)</f>
        <v>0</v>
      </c>
      <c r="K441" s="229" t="s">
        <v>153</v>
      </c>
      <c r="L441" s="45"/>
      <c r="M441" s="234" t="s">
        <v>1</v>
      </c>
      <c r="N441" s="235" t="s">
        <v>46</v>
      </c>
      <c r="O441" s="92"/>
      <c r="P441" s="236">
        <f>O441*H441</f>
        <v>0</v>
      </c>
      <c r="Q441" s="236">
        <v>8E-05</v>
      </c>
      <c r="R441" s="236">
        <f>Q441*H441</f>
        <v>0.010281600000000002</v>
      </c>
      <c r="S441" s="236">
        <v>0</v>
      </c>
      <c r="T441" s="237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38" t="s">
        <v>280</v>
      </c>
      <c r="AT441" s="238" t="s">
        <v>149</v>
      </c>
      <c r="AU441" s="238" t="s">
        <v>90</v>
      </c>
      <c r="AY441" s="18" t="s">
        <v>147</v>
      </c>
      <c r="BE441" s="239">
        <f>IF(N441="základní",J441,0)</f>
        <v>0</v>
      </c>
      <c r="BF441" s="239">
        <f>IF(N441="snížená",J441,0)</f>
        <v>0</v>
      </c>
      <c r="BG441" s="239">
        <f>IF(N441="zákl. přenesená",J441,0)</f>
        <v>0</v>
      </c>
      <c r="BH441" s="239">
        <f>IF(N441="sníž. přenesená",J441,0)</f>
        <v>0</v>
      </c>
      <c r="BI441" s="239">
        <f>IF(N441="nulová",J441,0)</f>
        <v>0</v>
      </c>
      <c r="BJ441" s="18" t="s">
        <v>88</v>
      </c>
      <c r="BK441" s="239">
        <f>ROUND(I441*H441,2)</f>
        <v>0</v>
      </c>
      <c r="BL441" s="18" t="s">
        <v>280</v>
      </c>
      <c r="BM441" s="238" t="s">
        <v>907</v>
      </c>
    </row>
    <row r="442" spans="1:47" s="2" customFormat="1" ht="12">
      <c r="A442" s="39"/>
      <c r="B442" s="40"/>
      <c r="C442" s="41"/>
      <c r="D442" s="240" t="s">
        <v>156</v>
      </c>
      <c r="E442" s="41"/>
      <c r="F442" s="241" t="s">
        <v>908</v>
      </c>
      <c r="G442" s="41"/>
      <c r="H442" s="41"/>
      <c r="I442" s="242"/>
      <c r="J442" s="41"/>
      <c r="K442" s="41"/>
      <c r="L442" s="45"/>
      <c r="M442" s="243"/>
      <c r="N442" s="244"/>
      <c r="O442" s="92"/>
      <c r="P442" s="92"/>
      <c r="Q442" s="92"/>
      <c r="R442" s="92"/>
      <c r="S442" s="92"/>
      <c r="T442" s="93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T442" s="18" t="s">
        <v>156</v>
      </c>
      <c r="AU442" s="18" t="s">
        <v>90</v>
      </c>
    </row>
    <row r="443" spans="1:47" s="2" customFormat="1" ht="12">
      <c r="A443" s="39"/>
      <c r="B443" s="40"/>
      <c r="C443" s="41"/>
      <c r="D443" s="245" t="s">
        <v>158</v>
      </c>
      <c r="E443" s="41"/>
      <c r="F443" s="246" t="s">
        <v>909</v>
      </c>
      <c r="G443" s="41"/>
      <c r="H443" s="41"/>
      <c r="I443" s="242"/>
      <c r="J443" s="41"/>
      <c r="K443" s="41"/>
      <c r="L443" s="45"/>
      <c r="M443" s="243"/>
      <c r="N443" s="244"/>
      <c r="O443" s="92"/>
      <c r="P443" s="92"/>
      <c r="Q443" s="92"/>
      <c r="R443" s="92"/>
      <c r="S443" s="92"/>
      <c r="T443" s="93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T443" s="18" t="s">
        <v>158</v>
      </c>
      <c r="AU443" s="18" t="s">
        <v>90</v>
      </c>
    </row>
    <row r="444" spans="1:51" s="13" customFormat="1" ht="12">
      <c r="A444" s="13"/>
      <c r="B444" s="247"/>
      <c r="C444" s="248"/>
      <c r="D444" s="240" t="s">
        <v>160</v>
      </c>
      <c r="E444" s="249" t="s">
        <v>1</v>
      </c>
      <c r="F444" s="250" t="s">
        <v>650</v>
      </c>
      <c r="G444" s="248"/>
      <c r="H444" s="249" t="s">
        <v>1</v>
      </c>
      <c r="I444" s="251"/>
      <c r="J444" s="248"/>
      <c r="K444" s="248"/>
      <c r="L444" s="252"/>
      <c r="M444" s="253"/>
      <c r="N444" s="254"/>
      <c r="O444" s="254"/>
      <c r="P444" s="254"/>
      <c r="Q444" s="254"/>
      <c r="R444" s="254"/>
      <c r="S444" s="254"/>
      <c r="T444" s="255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56" t="s">
        <v>160</v>
      </c>
      <c r="AU444" s="256" t="s">
        <v>90</v>
      </c>
      <c r="AV444" s="13" t="s">
        <v>88</v>
      </c>
      <c r="AW444" s="13" t="s">
        <v>37</v>
      </c>
      <c r="AX444" s="13" t="s">
        <v>81</v>
      </c>
      <c r="AY444" s="256" t="s">
        <v>147</v>
      </c>
    </row>
    <row r="445" spans="1:51" s="14" customFormat="1" ht="12">
      <c r="A445" s="14"/>
      <c r="B445" s="257"/>
      <c r="C445" s="258"/>
      <c r="D445" s="240" t="s">
        <v>160</v>
      </c>
      <c r="E445" s="259" t="s">
        <v>1</v>
      </c>
      <c r="F445" s="260" t="s">
        <v>910</v>
      </c>
      <c r="G445" s="258"/>
      <c r="H445" s="261">
        <v>9.156</v>
      </c>
      <c r="I445" s="262"/>
      <c r="J445" s="258"/>
      <c r="K445" s="258"/>
      <c r="L445" s="263"/>
      <c r="M445" s="264"/>
      <c r="N445" s="265"/>
      <c r="O445" s="265"/>
      <c r="P445" s="265"/>
      <c r="Q445" s="265"/>
      <c r="R445" s="265"/>
      <c r="S445" s="265"/>
      <c r="T445" s="266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67" t="s">
        <v>160</v>
      </c>
      <c r="AU445" s="267" t="s">
        <v>90</v>
      </c>
      <c r="AV445" s="14" t="s">
        <v>90</v>
      </c>
      <c r="AW445" s="14" t="s">
        <v>37</v>
      </c>
      <c r="AX445" s="14" t="s">
        <v>81</v>
      </c>
      <c r="AY445" s="267" t="s">
        <v>147</v>
      </c>
    </row>
    <row r="446" spans="1:51" s="14" customFormat="1" ht="12">
      <c r="A446" s="14"/>
      <c r="B446" s="257"/>
      <c r="C446" s="258"/>
      <c r="D446" s="240" t="s">
        <v>160</v>
      </c>
      <c r="E446" s="259" t="s">
        <v>1</v>
      </c>
      <c r="F446" s="260" t="s">
        <v>911</v>
      </c>
      <c r="G446" s="258"/>
      <c r="H446" s="261">
        <v>44.496</v>
      </c>
      <c r="I446" s="262"/>
      <c r="J446" s="258"/>
      <c r="K446" s="258"/>
      <c r="L446" s="263"/>
      <c r="M446" s="264"/>
      <c r="N446" s="265"/>
      <c r="O446" s="265"/>
      <c r="P446" s="265"/>
      <c r="Q446" s="265"/>
      <c r="R446" s="265"/>
      <c r="S446" s="265"/>
      <c r="T446" s="266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67" t="s">
        <v>160</v>
      </c>
      <c r="AU446" s="267" t="s">
        <v>90</v>
      </c>
      <c r="AV446" s="14" t="s">
        <v>90</v>
      </c>
      <c r="AW446" s="14" t="s">
        <v>37</v>
      </c>
      <c r="AX446" s="14" t="s">
        <v>81</v>
      </c>
      <c r="AY446" s="267" t="s">
        <v>147</v>
      </c>
    </row>
    <row r="447" spans="1:51" s="14" customFormat="1" ht="12">
      <c r="A447" s="14"/>
      <c r="B447" s="257"/>
      <c r="C447" s="258"/>
      <c r="D447" s="240" t="s">
        <v>160</v>
      </c>
      <c r="E447" s="259" t="s">
        <v>1</v>
      </c>
      <c r="F447" s="260" t="s">
        <v>912</v>
      </c>
      <c r="G447" s="258"/>
      <c r="H447" s="261">
        <v>74.868</v>
      </c>
      <c r="I447" s="262"/>
      <c r="J447" s="258"/>
      <c r="K447" s="258"/>
      <c r="L447" s="263"/>
      <c r="M447" s="264"/>
      <c r="N447" s="265"/>
      <c r="O447" s="265"/>
      <c r="P447" s="265"/>
      <c r="Q447" s="265"/>
      <c r="R447" s="265"/>
      <c r="S447" s="265"/>
      <c r="T447" s="266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67" t="s">
        <v>160</v>
      </c>
      <c r="AU447" s="267" t="s">
        <v>90</v>
      </c>
      <c r="AV447" s="14" t="s">
        <v>90</v>
      </c>
      <c r="AW447" s="14" t="s">
        <v>37</v>
      </c>
      <c r="AX447" s="14" t="s">
        <v>81</v>
      </c>
      <c r="AY447" s="267" t="s">
        <v>147</v>
      </c>
    </row>
    <row r="448" spans="1:51" s="15" customFormat="1" ht="12">
      <c r="A448" s="15"/>
      <c r="B448" s="268"/>
      <c r="C448" s="269"/>
      <c r="D448" s="240" t="s">
        <v>160</v>
      </c>
      <c r="E448" s="270" t="s">
        <v>1</v>
      </c>
      <c r="F448" s="271" t="s">
        <v>164</v>
      </c>
      <c r="G448" s="269"/>
      <c r="H448" s="272">
        <v>128.52</v>
      </c>
      <c r="I448" s="273"/>
      <c r="J448" s="269"/>
      <c r="K448" s="269"/>
      <c r="L448" s="274"/>
      <c r="M448" s="275"/>
      <c r="N448" s="276"/>
      <c r="O448" s="276"/>
      <c r="P448" s="276"/>
      <c r="Q448" s="276"/>
      <c r="R448" s="276"/>
      <c r="S448" s="276"/>
      <c r="T448" s="277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T448" s="278" t="s">
        <v>160</v>
      </c>
      <c r="AU448" s="278" t="s">
        <v>90</v>
      </c>
      <c r="AV448" s="15" t="s">
        <v>154</v>
      </c>
      <c r="AW448" s="15" t="s">
        <v>37</v>
      </c>
      <c r="AX448" s="15" t="s">
        <v>88</v>
      </c>
      <c r="AY448" s="278" t="s">
        <v>147</v>
      </c>
    </row>
    <row r="449" spans="1:65" s="2" customFormat="1" ht="16.5" customHeight="1">
      <c r="A449" s="39"/>
      <c r="B449" s="40"/>
      <c r="C449" s="227" t="s">
        <v>913</v>
      </c>
      <c r="D449" s="227" t="s">
        <v>149</v>
      </c>
      <c r="E449" s="228" t="s">
        <v>914</v>
      </c>
      <c r="F449" s="229" t="s">
        <v>915</v>
      </c>
      <c r="G449" s="230" t="s">
        <v>318</v>
      </c>
      <c r="H449" s="231">
        <v>128.52</v>
      </c>
      <c r="I449" s="232"/>
      <c r="J449" s="233">
        <f>ROUND(I449*H449,2)</f>
        <v>0</v>
      </c>
      <c r="K449" s="229" t="s">
        <v>153</v>
      </c>
      <c r="L449" s="45"/>
      <c r="M449" s="234" t="s">
        <v>1</v>
      </c>
      <c r="N449" s="235" t="s">
        <v>46</v>
      </c>
      <c r="O449" s="92"/>
      <c r="P449" s="236">
        <f>O449*H449</f>
        <v>0</v>
      </c>
      <c r="Q449" s="236">
        <v>0</v>
      </c>
      <c r="R449" s="236">
        <f>Q449*H449</f>
        <v>0</v>
      </c>
      <c r="S449" s="236">
        <v>0</v>
      </c>
      <c r="T449" s="237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38" t="s">
        <v>280</v>
      </c>
      <c r="AT449" s="238" t="s">
        <v>149</v>
      </c>
      <c r="AU449" s="238" t="s">
        <v>90</v>
      </c>
      <c r="AY449" s="18" t="s">
        <v>147</v>
      </c>
      <c r="BE449" s="239">
        <f>IF(N449="základní",J449,0)</f>
        <v>0</v>
      </c>
      <c r="BF449" s="239">
        <f>IF(N449="snížená",J449,0)</f>
        <v>0</v>
      </c>
      <c r="BG449" s="239">
        <f>IF(N449="zákl. přenesená",J449,0)</f>
        <v>0</v>
      </c>
      <c r="BH449" s="239">
        <f>IF(N449="sníž. přenesená",J449,0)</f>
        <v>0</v>
      </c>
      <c r="BI449" s="239">
        <f>IF(N449="nulová",J449,0)</f>
        <v>0</v>
      </c>
      <c r="BJ449" s="18" t="s">
        <v>88</v>
      </c>
      <c r="BK449" s="239">
        <f>ROUND(I449*H449,2)</f>
        <v>0</v>
      </c>
      <c r="BL449" s="18" t="s">
        <v>280</v>
      </c>
      <c r="BM449" s="238" t="s">
        <v>916</v>
      </c>
    </row>
    <row r="450" spans="1:47" s="2" customFormat="1" ht="12">
      <c r="A450" s="39"/>
      <c r="B450" s="40"/>
      <c r="C450" s="41"/>
      <c r="D450" s="240" t="s">
        <v>156</v>
      </c>
      <c r="E450" s="41"/>
      <c r="F450" s="241" t="s">
        <v>917</v>
      </c>
      <c r="G450" s="41"/>
      <c r="H450" s="41"/>
      <c r="I450" s="242"/>
      <c r="J450" s="41"/>
      <c r="K450" s="41"/>
      <c r="L450" s="45"/>
      <c r="M450" s="243"/>
      <c r="N450" s="244"/>
      <c r="O450" s="92"/>
      <c r="P450" s="92"/>
      <c r="Q450" s="92"/>
      <c r="R450" s="92"/>
      <c r="S450" s="92"/>
      <c r="T450" s="93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T450" s="18" t="s">
        <v>156</v>
      </c>
      <c r="AU450" s="18" t="s">
        <v>90</v>
      </c>
    </row>
    <row r="451" spans="1:47" s="2" customFormat="1" ht="12">
      <c r="A451" s="39"/>
      <c r="B451" s="40"/>
      <c r="C451" s="41"/>
      <c r="D451" s="245" t="s">
        <v>158</v>
      </c>
      <c r="E451" s="41"/>
      <c r="F451" s="246" t="s">
        <v>918</v>
      </c>
      <c r="G451" s="41"/>
      <c r="H451" s="41"/>
      <c r="I451" s="242"/>
      <c r="J451" s="41"/>
      <c r="K451" s="41"/>
      <c r="L451" s="45"/>
      <c r="M451" s="243"/>
      <c r="N451" s="244"/>
      <c r="O451" s="92"/>
      <c r="P451" s="92"/>
      <c r="Q451" s="92"/>
      <c r="R451" s="92"/>
      <c r="S451" s="92"/>
      <c r="T451" s="93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T451" s="18" t="s">
        <v>158</v>
      </c>
      <c r="AU451" s="18" t="s">
        <v>90</v>
      </c>
    </row>
    <row r="452" spans="1:65" s="2" customFormat="1" ht="16.5" customHeight="1">
      <c r="A452" s="39"/>
      <c r="B452" s="40"/>
      <c r="C452" s="227" t="s">
        <v>919</v>
      </c>
      <c r="D452" s="227" t="s">
        <v>149</v>
      </c>
      <c r="E452" s="228" t="s">
        <v>920</v>
      </c>
      <c r="F452" s="229" t="s">
        <v>921</v>
      </c>
      <c r="G452" s="230" t="s">
        <v>318</v>
      </c>
      <c r="H452" s="231">
        <v>128.52</v>
      </c>
      <c r="I452" s="232"/>
      <c r="J452" s="233">
        <f>ROUND(I452*H452,2)</f>
        <v>0</v>
      </c>
      <c r="K452" s="229" t="s">
        <v>153</v>
      </c>
      <c r="L452" s="45"/>
      <c r="M452" s="234" t="s">
        <v>1</v>
      </c>
      <c r="N452" s="235" t="s">
        <v>46</v>
      </c>
      <c r="O452" s="92"/>
      <c r="P452" s="236">
        <f>O452*H452</f>
        <v>0</v>
      </c>
      <c r="Q452" s="236">
        <v>0</v>
      </c>
      <c r="R452" s="236">
        <f>Q452*H452</f>
        <v>0</v>
      </c>
      <c r="S452" s="236">
        <v>0</v>
      </c>
      <c r="T452" s="237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38" t="s">
        <v>280</v>
      </c>
      <c r="AT452" s="238" t="s">
        <v>149</v>
      </c>
      <c r="AU452" s="238" t="s">
        <v>90</v>
      </c>
      <c r="AY452" s="18" t="s">
        <v>147</v>
      </c>
      <c r="BE452" s="239">
        <f>IF(N452="základní",J452,0)</f>
        <v>0</v>
      </c>
      <c r="BF452" s="239">
        <f>IF(N452="snížená",J452,0)</f>
        <v>0</v>
      </c>
      <c r="BG452" s="239">
        <f>IF(N452="zákl. přenesená",J452,0)</f>
        <v>0</v>
      </c>
      <c r="BH452" s="239">
        <f>IF(N452="sníž. přenesená",J452,0)</f>
        <v>0</v>
      </c>
      <c r="BI452" s="239">
        <f>IF(N452="nulová",J452,0)</f>
        <v>0</v>
      </c>
      <c r="BJ452" s="18" t="s">
        <v>88</v>
      </c>
      <c r="BK452" s="239">
        <f>ROUND(I452*H452,2)</f>
        <v>0</v>
      </c>
      <c r="BL452" s="18" t="s">
        <v>280</v>
      </c>
      <c r="BM452" s="238" t="s">
        <v>922</v>
      </c>
    </row>
    <row r="453" spans="1:47" s="2" customFormat="1" ht="12">
      <c r="A453" s="39"/>
      <c r="B453" s="40"/>
      <c r="C453" s="41"/>
      <c r="D453" s="240" t="s">
        <v>156</v>
      </c>
      <c r="E453" s="41"/>
      <c r="F453" s="241" t="s">
        <v>923</v>
      </c>
      <c r="G453" s="41"/>
      <c r="H453" s="41"/>
      <c r="I453" s="242"/>
      <c r="J453" s="41"/>
      <c r="K453" s="41"/>
      <c r="L453" s="45"/>
      <c r="M453" s="243"/>
      <c r="N453" s="244"/>
      <c r="O453" s="92"/>
      <c r="P453" s="92"/>
      <c r="Q453" s="92"/>
      <c r="R453" s="92"/>
      <c r="S453" s="92"/>
      <c r="T453" s="93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T453" s="18" t="s">
        <v>156</v>
      </c>
      <c r="AU453" s="18" t="s">
        <v>90</v>
      </c>
    </row>
    <row r="454" spans="1:47" s="2" customFormat="1" ht="12">
      <c r="A454" s="39"/>
      <c r="B454" s="40"/>
      <c r="C454" s="41"/>
      <c r="D454" s="245" t="s">
        <v>158</v>
      </c>
      <c r="E454" s="41"/>
      <c r="F454" s="246" t="s">
        <v>924</v>
      </c>
      <c r="G454" s="41"/>
      <c r="H454" s="41"/>
      <c r="I454" s="242"/>
      <c r="J454" s="41"/>
      <c r="K454" s="41"/>
      <c r="L454" s="45"/>
      <c r="M454" s="243"/>
      <c r="N454" s="244"/>
      <c r="O454" s="92"/>
      <c r="P454" s="92"/>
      <c r="Q454" s="92"/>
      <c r="R454" s="92"/>
      <c r="S454" s="92"/>
      <c r="T454" s="93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T454" s="18" t="s">
        <v>158</v>
      </c>
      <c r="AU454" s="18" t="s">
        <v>90</v>
      </c>
    </row>
    <row r="455" spans="1:47" s="2" customFormat="1" ht="12">
      <c r="A455" s="39"/>
      <c r="B455" s="40"/>
      <c r="C455" s="41"/>
      <c r="D455" s="240" t="s">
        <v>270</v>
      </c>
      <c r="E455" s="41"/>
      <c r="F455" s="300" t="s">
        <v>925</v>
      </c>
      <c r="G455" s="41"/>
      <c r="H455" s="41"/>
      <c r="I455" s="242"/>
      <c r="J455" s="41"/>
      <c r="K455" s="41"/>
      <c r="L455" s="45"/>
      <c r="M455" s="243"/>
      <c r="N455" s="244"/>
      <c r="O455" s="92"/>
      <c r="P455" s="92"/>
      <c r="Q455" s="92"/>
      <c r="R455" s="92"/>
      <c r="S455" s="92"/>
      <c r="T455" s="93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T455" s="18" t="s">
        <v>270</v>
      </c>
      <c r="AU455" s="18" t="s">
        <v>90</v>
      </c>
    </row>
    <row r="456" spans="1:51" s="13" customFormat="1" ht="12">
      <c r="A456" s="13"/>
      <c r="B456" s="247"/>
      <c r="C456" s="248"/>
      <c r="D456" s="240" t="s">
        <v>160</v>
      </c>
      <c r="E456" s="249" t="s">
        <v>1</v>
      </c>
      <c r="F456" s="250" t="s">
        <v>650</v>
      </c>
      <c r="G456" s="248"/>
      <c r="H456" s="249" t="s">
        <v>1</v>
      </c>
      <c r="I456" s="251"/>
      <c r="J456" s="248"/>
      <c r="K456" s="248"/>
      <c r="L456" s="252"/>
      <c r="M456" s="253"/>
      <c r="N456" s="254"/>
      <c r="O456" s="254"/>
      <c r="P456" s="254"/>
      <c r="Q456" s="254"/>
      <c r="R456" s="254"/>
      <c r="S456" s="254"/>
      <c r="T456" s="255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56" t="s">
        <v>160</v>
      </c>
      <c r="AU456" s="256" t="s">
        <v>90</v>
      </c>
      <c r="AV456" s="13" t="s">
        <v>88</v>
      </c>
      <c r="AW456" s="13" t="s">
        <v>37</v>
      </c>
      <c r="AX456" s="13" t="s">
        <v>81</v>
      </c>
      <c r="AY456" s="256" t="s">
        <v>147</v>
      </c>
    </row>
    <row r="457" spans="1:51" s="14" customFormat="1" ht="12">
      <c r="A457" s="14"/>
      <c r="B457" s="257"/>
      <c r="C457" s="258"/>
      <c r="D457" s="240" t="s">
        <v>160</v>
      </c>
      <c r="E457" s="259" t="s">
        <v>1</v>
      </c>
      <c r="F457" s="260" t="s">
        <v>910</v>
      </c>
      <c r="G457" s="258"/>
      <c r="H457" s="261">
        <v>9.156</v>
      </c>
      <c r="I457" s="262"/>
      <c r="J457" s="258"/>
      <c r="K457" s="258"/>
      <c r="L457" s="263"/>
      <c r="M457" s="264"/>
      <c r="N457" s="265"/>
      <c r="O457" s="265"/>
      <c r="P457" s="265"/>
      <c r="Q457" s="265"/>
      <c r="R457" s="265"/>
      <c r="S457" s="265"/>
      <c r="T457" s="266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67" t="s">
        <v>160</v>
      </c>
      <c r="AU457" s="267" t="s">
        <v>90</v>
      </c>
      <c r="AV457" s="14" t="s">
        <v>90</v>
      </c>
      <c r="AW457" s="14" t="s">
        <v>37</v>
      </c>
      <c r="AX457" s="14" t="s">
        <v>81</v>
      </c>
      <c r="AY457" s="267" t="s">
        <v>147</v>
      </c>
    </row>
    <row r="458" spans="1:51" s="14" customFormat="1" ht="12">
      <c r="A458" s="14"/>
      <c r="B458" s="257"/>
      <c r="C458" s="258"/>
      <c r="D458" s="240" t="s">
        <v>160</v>
      </c>
      <c r="E458" s="259" t="s">
        <v>1</v>
      </c>
      <c r="F458" s="260" t="s">
        <v>911</v>
      </c>
      <c r="G458" s="258"/>
      <c r="H458" s="261">
        <v>44.496</v>
      </c>
      <c r="I458" s="262"/>
      <c r="J458" s="258"/>
      <c r="K458" s="258"/>
      <c r="L458" s="263"/>
      <c r="M458" s="264"/>
      <c r="N458" s="265"/>
      <c r="O458" s="265"/>
      <c r="P458" s="265"/>
      <c r="Q458" s="265"/>
      <c r="R458" s="265"/>
      <c r="S458" s="265"/>
      <c r="T458" s="266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67" t="s">
        <v>160</v>
      </c>
      <c r="AU458" s="267" t="s">
        <v>90</v>
      </c>
      <c r="AV458" s="14" t="s">
        <v>90</v>
      </c>
      <c r="AW458" s="14" t="s">
        <v>37</v>
      </c>
      <c r="AX458" s="14" t="s">
        <v>81</v>
      </c>
      <c r="AY458" s="267" t="s">
        <v>147</v>
      </c>
    </row>
    <row r="459" spans="1:51" s="14" customFormat="1" ht="12">
      <c r="A459" s="14"/>
      <c r="B459" s="257"/>
      <c r="C459" s="258"/>
      <c r="D459" s="240" t="s">
        <v>160</v>
      </c>
      <c r="E459" s="259" t="s">
        <v>1</v>
      </c>
      <c r="F459" s="260" t="s">
        <v>912</v>
      </c>
      <c r="G459" s="258"/>
      <c r="H459" s="261">
        <v>74.868</v>
      </c>
      <c r="I459" s="262"/>
      <c r="J459" s="258"/>
      <c r="K459" s="258"/>
      <c r="L459" s="263"/>
      <c r="M459" s="264"/>
      <c r="N459" s="265"/>
      <c r="O459" s="265"/>
      <c r="P459" s="265"/>
      <c r="Q459" s="265"/>
      <c r="R459" s="265"/>
      <c r="S459" s="265"/>
      <c r="T459" s="266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67" t="s">
        <v>160</v>
      </c>
      <c r="AU459" s="267" t="s">
        <v>90</v>
      </c>
      <c r="AV459" s="14" t="s">
        <v>90</v>
      </c>
      <c r="AW459" s="14" t="s">
        <v>37</v>
      </c>
      <c r="AX459" s="14" t="s">
        <v>81</v>
      </c>
      <c r="AY459" s="267" t="s">
        <v>147</v>
      </c>
    </row>
    <row r="460" spans="1:51" s="15" customFormat="1" ht="12">
      <c r="A460" s="15"/>
      <c r="B460" s="268"/>
      <c r="C460" s="269"/>
      <c r="D460" s="240" t="s">
        <v>160</v>
      </c>
      <c r="E460" s="270" t="s">
        <v>1</v>
      </c>
      <c r="F460" s="271" t="s">
        <v>164</v>
      </c>
      <c r="G460" s="269"/>
      <c r="H460" s="272">
        <v>128.52</v>
      </c>
      <c r="I460" s="273"/>
      <c r="J460" s="269"/>
      <c r="K460" s="269"/>
      <c r="L460" s="274"/>
      <c r="M460" s="275"/>
      <c r="N460" s="276"/>
      <c r="O460" s="276"/>
      <c r="P460" s="276"/>
      <c r="Q460" s="276"/>
      <c r="R460" s="276"/>
      <c r="S460" s="276"/>
      <c r="T460" s="277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T460" s="278" t="s">
        <v>160</v>
      </c>
      <c r="AU460" s="278" t="s">
        <v>90</v>
      </c>
      <c r="AV460" s="15" t="s">
        <v>154</v>
      </c>
      <c r="AW460" s="15" t="s">
        <v>37</v>
      </c>
      <c r="AX460" s="15" t="s">
        <v>88</v>
      </c>
      <c r="AY460" s="278" t="s">
        <v>147</v>
      </c>
    </row>
    <row r="461" spans="1:65" s="2" customFormat="1" ht="16.5" customHeight="1">
      <c r="A461" s="39"/>
      <c r="B461" s="40"/>
      <c r="C461" s="227" t="s">
        <v>926</v>
      </c>
      <c r="D461" s="227" t="s">
        <v>149</v>
      </c>
      <c r="E461" s="228" t="s">
        <v>927</v>
      </c>
      <c r="F461" s="229" t="s">
        <v>928</v>
      </c>
      <c r="G461" s="230" t="s">
        <v>318</v>
      </c>
      <c r="H461" s="231">
        <v>128.52</v>
      </c>
      <c r="I461" s="232"/>
      <c r="J461" s="233">
        <f>ROUND(I461*H461,2)</f>
        <v>0</v>
      </c>
      <c r="K461" s="229" t="s">
        <v>153</v>
      </c>
      <c r="L461" s="45"/>
      <c r="M461" s="234" t="s">
        <v>1</v>
      </c>
      <c r="N461" s="235" t="s">
        <v>46</v>
      </c>
      <c r="O461" s="92"/>
      <c r="P461" s="236">
        <f>O461*H461</f>
        <v>0</v>
      </c>
      <c r="Q461" s="236">
        <v>0</v>
      </c>
      <c r="R461" s="236">
        <f>Q461*H461</f>
        <v>0</v>
      </c>
      <c r="S461" s="236">
        <v>0</v>
      </c>
      <c r="T461" s="237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38" t="s">
        <v>280</v>
      </c>
      <c r="AT461" s="238" t="s">
        <v>149</v>
      </c>
      <c r="AU461" s="238" t="s">
        <v>90</v>
      </c>
      <c r="AY461" s="18" t="s">
        <v>147</v>
      </c>
      <c r="BE461" s="239">
        <f>IF(N461="základní",J461,0)</f>
        <v>0</v>
      </c>
      <c r="BF461" s="239">
        <f>IF(N461="snížená",J461,0)</f>
        <v>0</v>
      </c>
      <c r="BG461" s="239">
        <f>IF(N461="zákl. přenesená",J461,0)</f>
        <v>0</v>
      </c>
      <c r="BH461" s="239">
        <f>IF(N461="sníž. přenesená",J461,0)</f>
        <v>0</v>
      </c>
      <c r="BI461" s="239">
        <f>IF(N461="nulová",J461,0)</f>
        <v>0</v>
      </c>
      <c r="BJ461" s="18" t="s">
        <v>88</v>
      </c>
      <c r="BK461" s="239">
        <f>ROUND(I461*H461,2)</f>
        <v>0</v>
      </c>
      <c r="BL461" s="18" t="s">
        <v>280</v>
      </c>
      <c r="BM461" s="238" t="s">
        <v>929</v>
      </c>
    </row>
    <row r="462" spans="1:47" s="2" customFormat="1" ht="12">
      <c r="A462" s="39"/>
      <c r="B462" s="40"/>
      <c r="C462" s="41"/>
      <c r="D462" s="240" t="s">
        <v>156</v>
      </c>
      <c r="E462" s="41"/>
      <c r="F462" s="241" t="s">
        <v>930</v>
      </c>
      <c r="G462" s="41"/>
      <c r="H462" s="41"/>
      <c r="I462" s="242"/>
      <c r="J462" s="41"/>
      <c r="K462" s="41"/>
      <c r="L462" s="45"/>
      <c r="M462" s="243"/>
      <c r="N462" s="244"/>
      <c r="O462" s="92"/>
      <c r="P462" s="92"/>
      <c r="Q462" s="92"/>
      <c r="R462" s="92"/>
      <c r="S462" s="92"/>
      <c r="T462" s="93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T462" s="18" t="s">
        <v>156</v>
      </c>
      <c r="AU462" s="18" t="s">
        <v>90</v>
      </c>
    </row>
    <row r="463" spans="1:47" s="2" customFormat="1" ht="12">
      <c r="A463" s="39"/>
      <c r="B463" s="40"/>
      <c r="C463" s="41"/>
      <c r="D463" s="245" t="s">
        <v>158</v>
      </c>
      <c r="E463" s="41"/>
      <c r="F463" s="246" t="s">
        <v>931</v>
      </c>
      <c r="G463" s="41"/>
      <c r="H463" s="41"/>
      <c r="I463" s="242"/>
      <c r="J463" s="41"/>
      <c r="K463" s="41"/>
      <c r="L463" s="45"/>
      <c r="M463" s="243"/>
      <c r="N463" s="244"/>
      <c r="O463" s="92"/>
      <c r="P463" s="92"/>
      <c r="Q463" s="92"/>
      <c r="R463" s="92"/>
      <c r="S463" s="92"/>
      <c r="T463" s="93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T463" s="18" t="s">
        <v>158</v>
      </c>
      <c r="AU463" s="18" t="s">
        <v>90</v>
      </c>
    </row>
    <row r="464" spans="1:47" s="2" customFormat="1" ht="12">
      <c r="A464" s="39"/>
      <c r="B464" s="40"/>
      <c r="C464" s="41"/>
      <c r="D464" s="240" t="s">
        <v>270</v>
      </c>
      <c r="E464" s="41"/>
      <c r="F464" s="300" t="s">
        <v>932</v>
      </c>
      <c r="G464" s="41"/>
      <c r="H464" s="41"/>
      <c r="I464" s="242"/>
      <c r="J464" s="41"/>
      <c r="K464" s="41"/>
      <c r="L464" s="45"/>
      <c r="M464" s="243"/>
      <c r="N464" s="244"/>
      <c r="O464" s="92"/>
      <c r="P464" s="92"/>
      <c r="Q464" s="92"/>
      <c r="R464" s="92"/>
      <c r="S464" s="92"/>
      <c r="T464" s="93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T464" s="18" t="s">
        <v>270</v>
      </c>
      <c r="AU464" s="18" t="s">
        <v>90</v>
      </c>
    </row>
    <row r="465" spans="1:51" s="13" customFormat="1" ht="12">
      <c r="A465" s="13"/>
      <c r="B465" s="247"/>
      <c r="C465" s="248"/>
      <c r="D465" s="240" t="s">
        <v>160</v>
      </c>
      <c r="E465" s="249" t="s">
        <v>1</v>
      </c>
      <c r="F465" s="250" t="s">
        <v>650</v>
      </c>
      <c r="G465" s="248"/>
      <c r="H465" s="249" t="s">
        <v>1</v>
      </c>
      <c r="I465" s="251"/>
      <c r="J465" s="248"/>
      <c r="K465" s="248"/>
      <c r="L465" s="252"/>
      <c r="M465" s="253"/>
      <c r="N465" s="254"/>
      <c r="O465" s="254"/>
      <c r="P465" s="254"/>
      <c r="Q465" s="254"/>
      <c r="R465" s="254"/>
      <c r="S465" s="254"/>
      <c r="T465" s="255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56" t="s">
        <v>160</v>
      </c>
      <c r="AU465" s="256" t="s">
        <v>90</v>
      </c>
      <c r="AV465" s="13" t="s">
        <v>88</v>
      </c>
      <c r="AW465" s="13" t="s">
        <v>37</v>
      </c>
      <c r="AX465" s="13" t="s">
        <v>81</v>
      </c>
      <c r="AY465" s="256" t="s">
        <v>147</v>
      </c>
    </row>
    <row r="466" spans="1:51" s="14" customFormat="1" ht="12">
      <c r="A466" s="14"/>
      <c r="B466" s="257"/>
      <c r="C466" s="258"/>
      <c r="D466" s="240" t="s">
        <v>160</v>
      </c>
      <c r="E466" s="259" t="s">
        <v>1</v>
      </c>
      <c r="F466" s="260" t="s">
        <v>910</v>
      </c>
      <c r="G466" s="258"/>
      <c r="H466" s="261">
        <v>9.156</v>
      </c>
      <c r="I466" s="262"/>
      <c r="J466" s="258"/>
      <c r="K466" s="258"/>
      <c r="L466" s="263"/>
      <c r="M466" s="264"/>
      <c r="N466" s="265"/>
      <c r="O466" s="265"/>
      <c r="P466" s="265"/>
      <c r="Q466" s="265"/>
      <c r="R466" s="265"/>
      <c r="S466" s="265"/>
      <c r="T466" s="266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67" t="s">
        <v>160</v>
      </c>
      <c r="AU466" s="267" t="s">
        <v>90</v>
      </c>
      <c r="AV466" s="14" t="s">
        <v>90</v>
      </c>
      <c r="AW466" s="14" t="s">
        <v>37</v>
      </c>
      <c r="AX466" s="14" t="s">
        <v>81</v>
      </c>
      <c r="AY466" s="267" t="s">
        <v>147</v>
      </c>
    </row>
    <row r="467" spans="1:51" s="14" customFormat="1" ht="12">
      <c r="A467" s="14"/>
      <c r="B467" s="257"/>
      <c r="C467" s="258"/>
      <c r="D467" s="240" t="s">
        <v>160</v>
      </c>
      <c r="E467" s="259" t="s">
        <v>1</v>
      </c>
      <c r="F467" s="260" t="s">
        <v>911</v>
      </c>
      <c r="G467" s="258"/>
      <c r="H467" s="261">
        <v>44.496</v>
      </c>
      <c r="I467" s="262"/>
      <c r="J467" s="258"/>
      <c r="K467" s="258"/>
      <c r="L467" s="263"/>
      <c r="M467" s="264"/>
      <c r="N467" s="265"/>
      <c r="O467" s="265"/>
      <c r="P467" s="265"/>
      <c r="Q467" s="265"/>
      <c r="R467" s="265"/>
      <c r="S467" s="265"/>
      <c r="T467" s="266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67" t="s">
        <v>160</v>
      </c>
      <c r="AU467" s="267" t="s">
        <v>90</v>
      </c>
      <c r="AV467" s="14" t="s">
        <v>90</v>
      </c>
      <c r="AW467" s="14" t="s">
        <v>37</v>
      </c>
      <c r="AX467" s="14" t="s">
        <v>81</v>
      </c>
      <c r="AY467" s="267" t="s">
        <v>147</v>
      </c>
    </row>
    <row r="468" spans="1:51" s="14" customFormat="1" ht="12">
      <c r="A468" s="14"/>
      <c r="B468" s="257"/>
      <c r="C468" s="258"/>
      <c r="D468" s="240" t="s">
        <v>160</v>
      </c>
      <c r="E468" s="259" t="s">
        <v>1</v>
      </c>
      <c r="F468" s="260" t="s">
        <v>912</v>
      </c>
      <c r="G468" s="258"/>
      <c r="H468" s="261">
        <v>74.868</v>
      </c>
      <c r="I468" s="262"/>
      <c r="J468" s="258"/>
      <c r="K468" s="258"/>
      <c r="L468" s="263"/>
      <c r="M468" s="264"/>
      <c r="N468" s="265"/>
      <c r="O468" s="265"/>
      <c r="P468" s="265"/>
      <c r="Q468" s="265"/>
      <c r="R468" s="265"/>
      <c r="S468" s="265"/>
      <c r="T468" s="266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67" t="s">
        <v>160</v>
      </c>
      <c r="AU468" s="267" t="s">
        <v>90</v>
      </c>
      <c r="AV468" s="14" t="s">
        <v>90</v>
      </c>
      <c r="AW468" s="14" t="s">
        <v>37</v>
      </c>
      <c r="AX468" s="14" t="s">
        <v>81</v>
      </c>
      <c r="AY468" s="267" t="s">
        <v>147</v>
      </c>
    </row>
    <row r="469" spans="1:51" s="15" customFormat="1" ht="12">
      <c r="A469" s="15"/>
      <c r="B469" s="268"/>
      <c r="C469" s="269"/>
      <c r="D469" s="240" t="s">
        <v>160</v>
      </c>
      <c r="E469" s="270" t="s">
        <v>1</v>
      </c>
      <c r="F469" s="271" t="s">
        <v>164</v>
      </c>
      <c r="G469" s="269"/>
      <c r="H469" s="272">
        <v>128.52</v>
      </c>
      <c r="I469" s="273"/>
      <c r="J469" s="269"/>
      <c r="K469" s="269"/>
      <c r="L469" s="274"/>
      <c r="M469" s="275"/>
      <c r="N469" s="276"/>
      <c r="O469" s="276"/>
      <c r="P469" s="276"/>
      <c r="Q469" s="276"/>
      <c r="R469" s="276"/>
      <c r="S469" s="276"/>
      <c r="T469" s="277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T469" s="278" t="s">
        <v>160</v>
      </c>
      <c r="AU469" s="278" t="s">
        <v>90</v>
      </c>
      <c r="AV469" s="15" t="s">
        <v>154</v>
      </c>
      <c r="AW469" s="15" t="s">
        <v>37</v>
      </c>
      <c r="AX469" s="15" t="s">
        <v>88</v>
      </c>
      <c r="AY469" s="278" t="s">
        <v>147</v>
      </c>
    </row>
    <row r="470" spans="1:65" s="2" customFormat="1" ht="24.15" customHeight="1">
      <c r="A470" s="39"/>
      <c r="B470" s="40"/>
      <c r="C470" s="290" t="s">
        <v>933</v>
      </c>
      <c r="D470" s="290" t="s">
        <v>228</v>
      </c>
      <c r="E470" s="291" t="s">
        <v>934</v>
      </c>
      <c r="F470" s="292" t="s">
        <v>935</v>
      </c>
      <c r="G470" s="293" t="s">
        <v>686</v>
      </c>
      <c r="H470" s="294">
        <v>75.398</v>
      </c>
      <c r="I470" s="295"/>
      <c r="J470" s="296">
        <f>ROUND(I470*H470,2)</f>
        <v>0</v>
      </c>
      <c r="K470" s="292" t="s">
        <v>1</v>
      </c>
      <c r="L470" s="297"/>
      <c r="M470" s="298" t="s">
        <v>1</v>
      </c>
      <c r="N470" s="299" t="s">
        <v>46</v>
      </c>
      <c r="O470" s="92"/>
      <c r="P470" s="236">
        <f>O470*H470</f>
        <v>0</v>
      </c>
      <c r="Q470" s="236">
        <v>0.00079</v>
      </c>
      <c r="R470" s="236">
        <f>Q470*H470</f>
        <v>0.05956442</v>
      </c>
      <c r="S470" s="236">
        <v>0</v>
      </c>
      <c r="T470" s="237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38" t="s">
        <v>403</v>
      </c>
      <c r="AT470" s="238" t="s">
        <v>228</v>
      </c>
      <c r="AU470" s="238" t="s">
        <v>90</v>
      </c>
      <c r="AY470" s="18" t="s">
        <v>147</v>
      </c>
      <c r="BE470" s="239">
        <f>IF(N470="základní",J470,0)</f>
        <v>0</v>
      </c>
      <c r="BF470" s="239">
        <f>IF(N470="snížená",J470,0)</f>
        <v>0</v>
      </c>
      <c r="BG470" s="239">
        <f>IF(N470="zákl. přenesená",J470,0)</f>
        <v>0</v>
      </c>
      <c r="BH470" s="239">
        <f>IF(N470="sníž. přenesená",J470,0)</f>
        <v>0</v>
      </c>
      <c r="BI470" s="239">
        <f>IF(N470="nulová",J470,0)</f>
        <v>0</v>
      </c>
      <c r="BJ470" s="18" t="s">
        <v>88</v>
      </c>
      <c r="BK470" s="239">
        <f>ROUND(I470*H470,2)</f>
        <v>0</v>
      </c>
      <c r="BL470" s="18" t="s">
        <v>280</v>
      </c>
      <c r="BM470" s="238" t="s">
        <v>936</v>
      </c>
    </row>
    <row r="471" spans="1:47" s="2" customFormat="1" ht="12">
      <c r="A471" s="39"/>
      <c r="B471" s="40"/>
      <c r="C471" s="41"/>
      <c r="D471" s="240" t="s">
        <v>156</v>
      </c>
      <c r="E471" s="41"/>
      <c r="F471" s="241" t="s">
        <v>935</v>
      </c>
      <c r="G471" s="41"/>
      <c r="H471" s="41"/>
      <c r="I471" s="242"/>
      <c r="J471" s="41"/>
      <c r="K471" s="41"/>
      <c r="L471" s="45"/>
      <c r="M471" s="243"/>
      <c r="N471" s="244"/>
      <c r="O471" s="92"/>
      <c r="P471" s="92"/>
      <c r="Q471" s="92"/>
      <c r="R471" s="92"/>
      <c r="S471" s="92"/>
      <c r="T471" s="93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T471" s="18" t="s">
        <v>156</v>
      </c>
      <c r="AU471" s="18" t="s">
        <v>90</v>
      </c>
    </row>
    <row r="472" spans="1:47" s="2" customFormat="1" ht="12">
      <c r="A472" s="39"/>
      <c r="B472" s="40"/>
      <c r="C472" s="41"/>
      <c r="D472" s="240" t="s">
        <v>270</v>
      </c>
      <c r="E472" s="41"/>
      <c r="F472" s="300" t="s">
        <v>937</v>
      </c>
      <c r="G472" s="41"/>
      <c r="H472" s="41"/>
      <c r="I472" s="242"/>
      <c r="J472" s="41"/>
      <c r="K472" s="41"/>
      <c r="L472" s="45"/>
      <c r="M472" s="243"/>
      <c r="N472" s="244"/>
      <c r="O472" s="92"/>
      <c r="P472" s="92"/>
      <c r="Q472" s="92"/>
      <c r="R472" s="92"/>
      <c r="S472" s="92"/>
      <c r="T472" s="93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T472" s="18" t="s">
        <v>270</v>
      </c>
      <c r="AU472" s="18" t="s">
        <v>90</v>
      </c>
    </row>
    <row r="473" spans="1:51" s="14" customFormat="1" ht="12">
      <c r="A473" s="14"/>
      <c r="B473" s="257"/>
      <c r="C473" s="258"/>
      <c r="D473" s="240" t="s">
        <v>160</v>
      </c>
      <c r="E473" s="259" t="s">
        <v>1</v>
      </c>
      <c r="F473" s="260" t="s">
        <v>938</v>
      </c>
      <c r="G473" s="258"/>
      <c r="H473" s="261">
        <v>75.398</v>
      </c>
      <c r="I473" s="262"/>
      <c r="J473" s="258"/>
      <c r="K473" s="258"/>
      <c r="L473" s="263"/>
      <c r="M473" s="264"/>
      <c r="N473" s="265"/>
      <c r="O473" s="265"/>
      <c r="P473" s="265"/>
      <c r="Q473" s="265"/>
      <c r="R473" s="265"/>
      <c r="S473" s="265"/>
      <c r="T473" s="266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67" t="s">
        <v>160</v>
      </c>
      <c r="AU473" s="267" t="s">
        <v>90</v>
      </c>
      <c r="AV473" s="14" t="s">
        <v>90</v>
      </c>
      <c r="AW473" s="14" t="s">
        <v>37</v>
      </c>
      <c r="AX473" s="14" t="s">
        <v>88</v>
      </c>
      <c r="AY473" s="267" t="s">
        <v>147</v>
      </c>
    </row>
    <row r="474" spans="1:63" s="12" customFormat="1" ht="25.9" customHeight="1">
      <c r="A474" s="12"/>
      <c r="B474" s="211"/>
      <c r="C474" s="212"/>
      <c r="D474" s="213" t="s">
        <v>80</v>
      </c>
      <c r="E474" s="214" t="s">
        <v>228</v>
      </c>
      <c r="F474" s="214" t="s">
        <v>939</v>
      </c>
      <c r="G474" s="212"/>
      <c r="H474" s="212"/>
      <c r="I474" s="215"/>
      <c r="J474" s="216">
        <f>BK474</f>
        <v>0</v>
      </c>
      <c r="K474" s="212"/>
      <c r="L474" s="217"/>
      <c r="M474" s="218"/>
      <c r="N474" s="219"/>
      <c r="O474" s="219"/>
      <c r="P474" s="220">
        <f>P475</f>
        <v>0</v>
      </c>
      <c r="Q474" s="219"/>
      <c r="R474" s="220">
        <f>R475</f>
        <v>0</v>
      </c>
      <c r="S474" s="219"/>
      <c r="T474" s="221">
        <f>T475</f>
        <v>0</v>
      </c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R474" s="222" t="s">
        <v>170</v>
      </c>
      <c r="AT474" s="223" t="s">
        <v>80</v>
      </c>
      <c r="AU474" s="223" t="s">
        <v>81</v>
      </c>
      <c r="AY474" s="222" t="s">
        <v>147</v>
      </c>
      <c r="BK474" s="224">
        <f>BK475</f>
        <v>0</v>
      </c>
    </row>
    <row r="475" spans="1:63" s="12" customFormat="1" ht="22.8" customHeight="1">
      <c r="A475" s="12"/>
      <c r="B475" s="211"/>
      <c r="C475" s="212"/>
      <c r="D475" s="213" t="s">
        <v>80</v>
      </c>
      <c r="E475" s="225" t="s">
        <v>940</v>
      </c>
      <c r="F475" s="225" t="s">
        <v>941</v>
      </c>
      <c r="G475" s="212"/>
      <c r="H475" s="212"/>
      <c r="I475" s="215"/>
      <c r="J475" s="226">
        <f>BK475</f>
        <v>0</v>
      </c>
      <c r="K475" s="212"/>
      <c r="L475" s="217"/>
      <c r="M475" s="218"/>
      <c r="N475" s="219"/>
      <c r="O475" s="219"/>
      <c r="P475" s="220">
        <f>SUM(P476:P500)</f>
        <v>0</v>
      </c>
      <c r="Q475" s="219"/>
      <c r="R475" s="220">
        <f>SUM(R476:R500)</f>
        <v>0</v>
      </c>
      <c r="S475" s="219"/>
      <c r="T475" s="221">
        <f>SUM(T476:T500)</f>
        <v>0</v>
      </c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R475" s="222" t="s">
        <v>170</v>
      </c>
      <c r="AT475" s="223" t="s">
        <v>80</v>
      </c>
      <c r="AU475" s="223" t="s">
        <v>88</v>
      </c>
      <c r="AY475" s="222" t="s">
        <v>147</v>
      </c>
      <c r="BK475" s="224">
        <f>SUM(BK476:BK500)</f>
        <v>0</v>
      </c>
    </row>
    <row r="476" spans="1:65" s="2" customFormat="1" ht="16.5" customHeight="1">
      <c r="A476" s="39"/>
      <c r="B476" s="40"/>
      <c r="C476" s="227" t="s">
        <v>475</v>
      </c>
      <c r="D476" s="227" t="s">
        <v>149</v>
      </c>
      <c r="E476" s="228" t="s">
        <v>942</v>
      </c>
      <c r="F476" s="229" t="s">
        <v>943</v>
      </c>
      <c r="G476" s="230" t="s">
        <v>212</v>
      </c>
      <c r="H476" s="231">
        <v>33</v>
      </c>
      <c r="I476" s="232"/>
      <c r="J476" s="233">
        <f>ROUND(I476*H476,2)</f>
        <v>0</v>
      </c>
      <c r="K476" s="229" t="s">
        <v>153</v>
      </c>
      <c r="L476" s="45"/>
      <c r="M476" s="234" t="s">
        <v>1</v>
      </c>
      <c r="N476" s="235" t="s">
        <v>46</v>
      </c>
      <c r="O476" s="92"/>
      <c r="P476" s="236">
        <f>O476*H476</f>
        <v>0</v>
      </c>
      <c r="Q476" s="236">
        <v>0</v>
      </c>
      <c r="R476" s="236">
        <f>Q476*H476</f>
        <v>0</v>
      </c>
      <c r="S476" s="236">
        <v>0</v>
      </c>
      <c r="T476" s="237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38" t="s">
        <v>475</v>
      </c>
      <c r="AT476" s="238" t="s">
        <v>149</v>
      </c>
      <c r="AU476" s="238" t="s">
        <v>90</v>
      </c>
      <c r="AY476" s="18" t="s">
        <v>147</v>
      </c>
      <c r="BE476" s="239">
        <f>IF(N476="základní",J476,0)</f>
        <v>0</v>
      </c>
      <c r="BF476" s="239">
        <f>IF(N476="snížená",J476,0)</f>
        <v>0</v>
      </c>
      <c r="BG476" s="239">
        <f>IF(N476="zákl. přenesená",J476,0)</f>
        <v>0</v>
      </c>
      <c r="BH476" s="239">
        <f>IF(N476="sníž. přenesená",J476,0)</f>
        <v>0</v>
      </c>
      <c r="BI476" s="239">
        <f>IF(N476="nulová",J476,0)</f>
        <v>0</v>
      </c>
      <c r="BJ476" s="18" t="s">
        <v>88</v>
      </c>
      <c r="BK476" s="239">
        <f>ROUND(I476*H476,2)</f>
        <v>0</v>
      </c>
      <c r="BL476" s="18" t="s">
        <v>475</v>
      </c>
      <c r="BM476" s="238" t="s">
        <v>944</v>
      </c>
    </row>
    <row r="477" spans="1:47" s="2" customFormat="1" ht="12">
      <c r="A477" s="39"/>
      <c r="B477" s="40"/>
      <c r="C477" s="41"/>
      <c r="D477" s="240" t="s">
        <v>156</v>
      </c>
      <c r="E477" s="41"/>
      <c r="F477" s="241" t="s">
        <v>943</v>
      </c>
      <c r="G477" s="41"/>
      <c r="H477" s="41"/>
      <c r="I477" s="242"/>
      <c r="J477" s="41"/>
      <c r="K477" s="41"/>
      <c r="L477" s="45"/>
      <c r="M477" s="243"/>
      <c r="N477" s="244"/>
      <c r="O477" s="92"/>
      <c r="P477" s="92"/>
      <c r="Q477" s="92"/>
      <c r="R477" s="92"/>
      <c r="S477" s="92"/>
      <c r="T477" s="93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T477" s="18" t="s">
        <v>156</v>
      </c>
      <c r="AU477" s="18" t="s">
        <v>90</v>
      </c>
    </row>
    <row r="478" spans="1:47" s="2" customFormat="1" ht="12">
      <c r="A478" s="39"/>
      <c r="B478" s="40"/>
      <c r="C478" s="41"/>
      <c r="D478" s="245" t="s">
        <v>158</v>
      </c>
      <c r="E478" s="41"/>
      <c r="F478" s="246" t="s">
        <v>945</v>
      </c>
      <c r="G478" s="41"/>
      <c r="H478" s="41"/>
      <c r="I478" s="242"/>
      <c r="J478" s="41"/>
      <c r="K478" s="41"/>
      <c r="L478" s="45"/>
      <c r="M478" s="243"/>
      <c r="N478" s="244"/>
      <c r="O478" s="92"/>
      <c r="P478" s="92"/>
      <c r="Q478" s="92"/>
      <c r="R478" s="92"/>
      <c r="S478" s="92"/>
      <c r="T478" s="93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T478" s="18" t="s">
        <v>158</v>
      </c>
      <c r="AU478" s="18" t="s">
        <v>90</v>
      </c>
    </row>
    <row r="479" spans="1:51" s="13" customFormat="1" ht="12">
      <c r="A479" s="13"/>
      <c r="B479" s="247"/>
      <c r="C479" s="248"/>
      <c r="D479" s="240" t="s">
        <v>160</v>
      </c>
      <c r="E479" s="249" t="s">
        <v>1</v>
      </c>
      <c r="F479" s="250" t="s">
        <v>584</v>
      </c>
      <c r="G479" s="248"/>
      <c r="H479" s="249" t="s">
        <v>1</v>
      </c>
      <c r="I479" s="251"/>
      <c r="J479" s="248"/>
      <c r="K479" s="248"/>
      <c r="L479" s="252"/>
      <c r="M479" s="253"/>
      <c r="N479" s="254"/>
      <c r="O479" s="254"/>
      <c r="P479" s="254"/>
      <c r="Q479" s="254"/>
      <c r="R479" s="254"/>
      <c r="S479" s="254"/>
      <c r="T479" s="255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56" t="s">
        <v>160</v>
      </c>
      <c r="AU479" s="256" t="s">
        <v>90</v>
      </c>
      <c r="AV479" s="13" t="s">
        <v>88</v>
      </c>
      <c r="AW479" s="13" t="s">
        <v>37</v>
      </c>
      <c r="AX479" s="13" t="s">
        <v>81</v>
      </c>
      <c r="AY479" s="256" t="s">
        <v>147</v>
      </c>
    </row>
    <row r="480" spans="1:51" s="13" customFormat="1" ht="12">
      <c r="A480" s="13"/>
      <c r="B480" s="247"/>
      <c r="C480" s="248"/>
      <c r="D480" s="240" t="s">
        <v>160</v>
      </c>
      <c r="E480" s="249" t="s">
        <v>1</v>
      </c>
      <c r="F480" s="250" t="s">
        <v>946</v>
      </c>
      <c r="G480" s="248"/>
      <c r="H480" s="249" t="s">
        <v>1</v>
      </c>
      <c r="I480" s="251"/>
      <c r="J480" s="248"/>
      <c r="K480" s="248"/>
      <c r="L480" s="252"/>
      <c r="M480" s="253"/>
      <c r="N480" s="254"/>
      <c r="O480" s="254"/>
      <c r="P480" s="254"/>
      <c r="Q480" s="254"/>
      <c r="R480" s="254"/>
      <c r="S480" s="254"/>
      <c r="T480" s="255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56" t="s">
        <v>160</v>
      </c>
      <c r="AU480" s="256" t="s">
        <v>90</v>
      </c>
      <c r="AV480" s="13" t="s">
        <v>88</v>
      </c>
      <c r="AW480" s="13" t="s">
        <v>37</v>
      </c>
      <c r="AX480" s="13" t="s">
        <v>81</v>
      </c>
      <c r="AY480" s="256" t="s">
        <v>147</v>
      </c>
    </row>
    <row r="481" spans="1:51" s="13" customFormat="1" ht="12">
      <c r="A481" s="13"/>
      <c r="B481" s="247"/>
      <c r="C481" s="248"/>
      <c r="D481" s="240" t="s">
        <v>160</v>
      </c>
      <c r="E481" s="249" t="s">
        <v>1</v>
      </c>
      <c r="F481" s="250" t="s">
        <v>947</v>
      </c>
      <c r="G481" s="248"/>
      <c r="H481" s="249" t="s">
        <v>1</v>
      </c>
      <c r="I481" s="251"/>
      <c r="J481" s="248"/>
      <c r="K481" s="248"/>
      <c r="L481" s="252"/>
      <c r="M481" s="253"/>
      <c r="N481" s="254"/>
      <c r="O481" s="254"/>
      <c r="P481" s="254"/>
      <c r="Q481" s="254"/>
      <c r="R481" s="254"/>
      <c r="S481" s="254"/>
      <c r="T481" s="255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56" t="s">
        <v>160</v>
      </c>
      <c r="AU481" s="256" t="s">
        <v>90</v>
      </c>
      <c r="AV481" s="13" t="s">
        <v>88</v>
      </c>
      <c r="AW481" s="13" t="s">
        <v>37</v>
      </c>
      <c r="AX481" s="13" t="s">
        <v>81</v>
      </c>
      <c r="AY481" s="256" t="s">
        <v>147</v>
      </c>
    </row>
    <row r="482" spans="1:51" s="14" customFormat="1" ht="12">
      <c r="A482" s="14"/>
      <c r="B482" s="257"/>
      <c r="C482" s="258"/>
      <c r="D482" s="240" t="s">
        <v>160</v>
      </c>
      <c r="E482" s="259" t="s">
        <v>1</v>
      </c>
      <c r="F482" s="260" t="s">
        <v>948</v>
      </c>
      <c r="G482" s="258"/>
      <c r="H482" s="261">
        <v>7</v>
      </c>
      <c r="I482" s="262"/>
      <c r="J482" s="258"/>
      <c r="K482" s="258"/>
      <c r="L482" s="263"/>
      <c r="M482" s="264"/>
      <c r="N482" s="265"/>
      <c r="O482" s="265"/>
      <c r="P482" s="265"/>
      <c r="Q482" s="265"/>
      <c r="R482" s="265"/>
      <c r="S482" s="265"/>
      <c r="T482" s="266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67" t="s">
        <v>160</v>
      </c>
      <c r="AU482" s="267" t="s">
        <v>90</v>
      </c>
      <c r="AV482" s="14" t="s">
        <v>90</v>
      </c>
      <c r="AW482" s="14" t="s">
        <v>37</v>
      </c>
      <c r="AX482" s="14" t="s">
        <v>81</v>
      </c>
      <c r="AY482" s="267" t="s">
        <v>147</v>
      </c>
    </row>
    <row r="483" spans="1:51" s="14" customFormat="1" ht="12">
      <c r="A483" s="14"/>
      <c r="B483" s="257"/>
      <c r="C483" s="258"/>
      <c r="D483" s="240" t="s">
        <v>160</v>
      </c>
      <c r="E483" s="259" t="s">
        <v>1</v>
      </c>
      <c r="F483" s="260" t="s">
        <v>949</v>
      </c>
      <c r="G483" s="258"/>
      <c r="H483" s="261">
        <v>5</v>
      </c>
      <c r="I483" s="262"/>
      <c r="J483" s="258"/>
      <c r="K483" s="258"/>
      <c r="L483" s="263"/>
      <c r="M483" s="264"/>
      <c r="N483" s="265"/>
      <c r="O483" s="265"/>
      <c r="P483" s="265"/>
      <c r="Q483" s="265"/>
      <c r="R483" s="265"/>
      <c r="S483" s="265"/>
      <c r="T483" s="266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67" t="s">
        <v>160</v>
      </c>
      <c r="AU483" s="267" t="s">
        <v>90</v>
      </c>
      <c r="AV483" s="14" t="s">
        <v>90</v>
      </c>
      <c r="AW483" s="14" t="s">
        <v>37</v>
      </c>
      <c r="AX483" s="14" t="s">
        <v>81</v>
      </c>
      <c r="AY483" s="267" t="s">
        <v>147</v>
      </c>
    </row>
    <row r="484" spans="1:51" s="16" customFormat="1" ht="12">
      <c r="A484" s="16"/>
      <c r="B484" s="279"/>
      <c r="C484" s="280"/>
      <c r="D484" s="240" t="s">
        <v>160</v>
      </c>
      <c r="E484" s="281" t="s">
        <v>1</v>
      </c>
      <c r="F484" s="282" t="s">
        <v>221</v>
      </c>
      <c r="G484" s="280"/>
      <c r="H484" s="283">
        <v>12</v>
      </c>
      <c r="I484" s="284"/>
      <c r="J484" s="280"/>
      <c r="K484" s="280"/>
      <c r="L484" s="285"/>
      <c r="M484" s="286"/>
      <c r="N484" s="287"/>
      <c r="O484" s="287"/>
      <c r="P484" s="287"/>
      <c r="Q484" s="287"/>
      <c r="R484" s="287"/>
      <c r="S484" s="287"/>
      <c r="T484" s="288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T484" s="289" t="s">
        <v>160</v>
      </c>
      <c r="AU484" s="289" t="s">
        <v>90</v>
      </c>
      <c r="AV484" s="16" t="s">
        <v>170</v>
      </c>
      <c r="AW484" s="16" t="s">
        <v>37</v>
      </c>
      <c r="AX484" s="16" t="s">
        <v>81</v>
      </c>
      <c r="AY484" s="289" t="s">
        <v>147</v>
      </c>
    </row>
    <row r="485" spans="1:51" s="13" customFormat="1" ht="12">
      <c r="A485" s="13"/>
      <c r="B485" s="247"/>
      <c r="C485" s="248"/>
      <c r="D485" s="240" t="s">
        <v>160</v>
      </c>
      <c r="E485" s="249" t="s">
        <v>1</v>
      </c>
      <c r="F485" s="250" t="s">
        <v>950</v>
      </c>
      <c r="G485" s="248"/>
      <c r="H485" s="249" t="s">
        <v>1</v>
      </c>
      <c r="I485" s="251"/>
      <c r="J485" s="248"/>
      <c r="K485" s="248"/>
      <c r="L485" s="252"/>
      <c r="M485" s="253"/>
      <c r="N485" s="254"/>
      <c r="O485" s="254"/>
      <c r="P485" s="254"/>
      <c r="Q485" s="254"/>
      <c r="R485" s="254"/>
      <c r="S485" s="254"/>
      <c r="T485" s="255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56" t="s">
        <v>160</v>
      </c>
      <c r="AU485" s="256" t="s">
        <v>90</v>
      </c>
      <c r="AV485" s="13" t="s">
        <v>88</v>
      </c>
      <c r="AW485" s="13" t="s">
        <v>37</v>
      </c>
      <c r="AX485" s="13" t="s">
        <v>81</v>
      </c>
      <c r="AY485" s="256" t="s">
        <v>147</v>
      </c>
    </row>
    <row r="486" spans="1:51" s="14" customFormat="1" ht="12">
      <c r="A486" s="14"/>
      <c r="B486" s="257"/>
      <c r="C486" s="258"/>
      <c r="D486" s="240" t="s">
        <v>160</v>
      </c>
      <c r="E486" s="259" t="s">
        <v>1</v>
      </c>
      <c r="F486" s="260" t="s">
        <v>951</v>
      </c>
      <c r="G486" s="258"/>
      <c r="H486" s="261">
        <v>11</v>
      </c>
      <c r="I486" s="262"/>
      <c r="J486" s="258"/>
      <c r="K486" s="258"/>
      <c r="L486" s="263"/>
      <c r="M486" s="264"/>
      <c r="N486" s="265"/>
      <c r="O486" s="265"/>
      <c r="P486" s="265"/>
      <c r="Q486" s="265"/>
      <c r="R486" s="265"/>
      <c r="S486" s="265"/>
      <c r="T486" s="266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67" t="s">
        <v>160</v>
      </c>
      <c r="AU486" s="267" t="s">
        <v>90</v>
      </c>
      <c r="AV486" s="14" t="s">
        <v>90</v>
      </c>
      <c r="AW486" s="14" t="s">
        <v>37</v>
      </c>
      <c r="AX486" s="14" t="s">
        <v>81</v>
      </c>
      <c r="AY486" s="267" t="s">
        <v>147</v>
      </c>
    </row>
    <row r="487" spans="1:51" s="14" customFormat="1" ht="12">
      <c r="A487" s="14"/>
      <c r="B487" s="257"/>
      <c r="C487" s="258"/>
      <c r="D487" s="240" t="s">
        <v>160</v>
      </c>
      <c r="E487" s="259" t="s">
        <v>1</v>
      </c>
      <c r="F487" s="260" t="s">
        <v>952</v>
      </c>
      <c r="G487" s="258"/>
      <c r="H487" s="261">
        <v>10</v>
      </c>
      <c r="I487" s="262"/>
      <c r="J487" s="258"/>
      <c r="K487" s="258"/>
      <c r="L487" s="263"/>
      <c r="M487" s="264"/>
      <c r="N487" s="265"/>
      <c r="O487" s="265"/>
      <c r="P487" s="265"/>
      <c r="Q487" s="265"/>
      <c r="R487" s="265"/>
      <c r="S487" s="265"/>
      <c r="T487" s="266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67" t="s">
        <v>160</v>
      </c>
      <c r="AU487" s="267" t="s">
        <v>90</v>
      </c>
      <c r="AV487" s="14" t="s">
        <v>90</v>
      </c>
      <c r="AW487" s="14" t="s">
        <v>37</v>
      </c>
      <c r="AX487" s="14" t="s">
        <v>81</v>
      </c>
      <c r="AY487" s="267" t="s">
        <v>147</v>
      </c>
    </row>
    <row r="488" spans="1:51" s="16" customFormat="1" ht="12">
      <c r="A488" s="16"/>
      <c r="B488" s="279"/>
      <c r="C488" s="280"/>
      <c r="D488" s="240" t="s">
        <v>160</v>
      </c>
      <c r="E488" s="281" t="s">
        <v>1</v>
      </c>
      <c r="F488" s="282" t="s">
        <v>221</v>
      </c>
      <c r="G488" s="280"/>
      <c r="H488" s="283">
        <v>21</v>
      </c>
      <c r="I488" s="284"/>
      <c r="J488" s="280"/>
      <c r="K488" s="280"/>
      <c r="L488" s="285"/>
      <c r="M488" s="286"/>
      <c r="N488" s="287"/>
      <c r="O488" s="287"/>
      <c r="P488" s="287"/>
      <c r="Q488" s="287"/>
      <c r="R488" s="287"/>
      <c r="S488" s="287"/>
      <c r="T488" s="288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T488" s="289" t="s">
        <v>160</v>
      </c>
      <c r="AU488" s="289" t="s">
        <v>90</v>
      </c>
      <c r="AV488" s="16" t="s">
        <v>170</v>
      </c>
      <c r="AW488" s="16" t="s">
        <v>37</v>
      </c>
      <c r="AX488" s="16" t="s">
        <v>81</v>
      </c>
      <c r="AY488" s="289" t="s">
        <v>147</v>
      </c>
    </row>
    <row r="489" spans="1:51" s="15" customFormat="1" ht="12">
      <c r="A489" s="15"/>
      <c r="B489" s="268"/>
      <c r="C489" s="269"/>
      <c r="D489" s="240" t="s">
        <v>160</v>
      </c>
      <c r="E489" s="270" t="s">
        <v>1</v>
      </c>
      <c r="F489" s="271" t="s">
        <v>164</v>
      </c>
      <c r="G489" s="269"/>
      <c r="H489" s="272">
        <v>33</v>
      </c>
      <c r="I489" s="273"/>
      <c r="J489" s="269"/>
      <c r="K489" s="269"/>
      <c r="L489" s="274"/>
      <c r="M489" s="275"/>
      <c r="N489" s="276"/>
      <c r="O489" s="276"/>
      <c r="P489" s="276"/>
      <c r="Q489" s="276"/>
      <c r="R489" s="276"/>
      <c r="S489" s="276"/>
      <c r="T489" s="277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T489" s="278" t="s">
        <v>160</v>
      </c>
      <c r="AU489" s="278" t="s">
        <v>90</v>
      </c>
      <c r="AV489" s="15" t="s">
        <v>154</v>
      </c>
      <c r="AW489" s="15" t="s">
        <v>37</v>
      </c>
      <c r="AX489" s="15" t="s">
        <v>88</v>
      </c>
      <c r="AY489" s="278" t="s">
        <v>147</v>
      </c>
    </row>
    <row r="490" spans="1:65" s="2" customFormat="1" ht="16.5" customHeight="1">
      <c r="A490" s="39"/>
      <c r="B490" s="40"/>
      <c r="C490" s="227" t="s">
        <v>953</v>
      </c>
      <c r="D490" s="227" t="s">
        <v>149</v>
      </c>
      <c r="E490" s="228" t="s">
        <v>954</v>
      </c>
      <c r="F490" s="229" t="s">
        <v>955</v>
      </c>
      <c r="G490" s="230" t="s">
        <v>212</v>
      </c>
      <c r="H490" s="231">
        <v>15</v>
      </c>
      <c r="I490" s="232"/>
      <c r="J490" s="233">
        <f>ROUND(I490*H490,2)</f>
        <v>0</v>
      </c>
      <c r="K490" s="229" t="s">
        <v>1</v>
      </c>
      <c r="L490" s="45"/>
      <c r="M490" s="234" t="s">
        <v>1</v>
      </c>
      <c r="N490" s="235" t="s">
        <v>46</v>
      </c>
      <c r="O490" s="92"/>
      <c r="P490" s="236">
        <f>O490*H490</f>
        <v>0</v>
      </c>
      <c r="Q490" s="236">
        <v>0</v>
      </c>
      <c r="R490" s="236">
        <f>Q490*H490</f>
        <v>0</v>
      </c>
      <c r="S490" s="236">
        <v>0</v>
      </c>
      <c r="T490" s="237">
        <f>S490*H490</f>
        <v>0</v>
      </c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R490" s="238" t="s">
        <v>475</v>
      </c>
      <c r="AT490" s="238" t="s">
        <v>149</v>
      </c>
      <c r="AU490" s="238" t="s">
        <v>90</v>
      </c>
      <c r="AY490" s="18" t="s">
        <v>147</v>
      </c>
      <c r="BE490" s="239">
        <f>IF(N490="základní",J490,0)</f>
        <v>0</v>
      </c>
      <c r="BF490" s="239">
        <f>IF(N490="snížená",J490,0)</f>
        <v>0</v>
      </c>
      <c r="BG490" s="239">
        <f>IF(N490="zákl. přenesená",J490,0)</f>
        <v>0</v>
      </c>
      <c r="BH490" s="239">
        <f>IF(N490="sníž. přenesená",J490,0)</f>
        <v>0</v>
      </c>
      <c r="BI490" s="239">
        <f>IF(N490="nulová",J490,0)</f>
        <v>0</v>
      </c>
      <c r="BJ490" s="18" t="s">
        <v>88</v>
      </c>
      <c r="BK490" s="239">
        <f>ROUND(I490*H490,2)</f>
        <v>0</v>
      </c>
      <c r="BL490" s="18" t="s">
        <v>475</v>
      </c>
      <c r="BM490" s="238" t="s">
        <v>956</v>
      </c>
    </row>
    <row r="491" spans="1:47" s="2" customFormat="1" ht="12">
      <c r="A491" s="39"/>
      <c r="B491" s="40"/>
      <c r="C491" s="41"/>
      <c r="D491" s="240" t="s">
        <v>156</v>
      </c>
      <c r="E491" s="41"/>
      <c r="F491" s="241" t="s">
        <v>955</v>
      </c>
      <c r="G491" s="41"/>
      <c r="H491" s="41"/>
      <c r="I491" s="242"/>
      <c r="J491" s="41"/>
      <c r="K491" s="41"/>
      <c r="L491" s="45"/>
      <c r="M491" s="243"/>
      <c r="N491" s="244"/>
      <c r="O491" s="92"/>
      <c r="P491" s="92"/>
      <c r="Q491" s="92"/>
      <c r="R491" s="92"/>
      <c r="S491" s="92"/>
      <c r="T491" s="93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T491" s="18" t="s">
        <v>156</v>
      </c>
      <c r="AU491" s="18" t="s">
        <v>90</v>
      </c>
    </row>
    <row r="492" spans="1:51" s="13" customFormat="1" ht="12">
      <c r="A492" s="13"/>
      <c r="B492" s="247"/>
      <c r="C492" s="248"/>
      <c r="D492" s="240" t="s">
        <v>160</v>
      </c>
      <c r="E492" s="249" t="s">
        <v>1</v>
      </c>
      <c r="F492" s="250" t="s">
        <v>584</v>
      </c>
      <c r="G492" s="248"/>
      <c r="H492" s="249" t="s">
        <v>1</v>
      </c>
      <c r="I492" s="251"/>
      <c r="J492" s="248"/>
      <c r="K492" s="248"/>
      <c r="L492" s="252"/>
      <c r="M492" s="253"/>
      <c r="N492" s="254"/>
      <c r="O492" s="254"/>
      <c r="P492" s="254"/>
      <c r="Q492" s="254"/>
      <c r="R492" s="254"/>
      <c r="S492" s="254"/>
      <c r="T492" s="255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56" t="s">
        <v>160</v>
      </c>
      <c r="AU492" s="256" t="s">
        <v>90</v>
      </c>
      <c r="AV492" s="13" t="s">
        <v>88</v>
      </c>
      <c r="AW492" s="13" t="s">
        <v>37</v>
      </c>
      <c r="AX492" s="13" t="s">
        <v>81</v>
      </c>
      <c r="AY492" s="256" t="s">
        <v>147</v>
      </c>
    </row>
    <row r="493" spans="1:51" s="13" customFormat="1" ht="12">
      <c r="A493" s="13"/>
      <c r="B493" s="247"/>
      <c r="C493" s="248"/>
      <c r="D493" s="240" t="s">
        <v>160</v>
      </c>
      <c r="E493" s="249" t="s">
        <v>1</v>
      </c>
      <c r="F493" s="250" t="s">
        <v>946</v>
      </c>
      <c r="G493" s="248"/>
      <c r="H493" s="249" t="s">
        <v>1</v>
      </c>
      <c r="I493" s="251"/>
      <c r="J493" s="248"/>
      <c r="K493" s="248"/>
      <c r="L493" s="252"/>
      <c r="M493" s="253"/>
      <c r="N493" s="254"/>
      <c r="O493" s="254"/>
      <c r="P493" s="254"/>
      <c r="Q493" s="254"/>
      <c r="R493" s="254"/>
      <c r="S493" s="254"/>
      <c r="T493" s="255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56" t="s">
        <v>160</v>
      </c>
      <c r="AU493" s="256" t="s">
        <v>90</v>
      </c>
      <c r="AV493" s="13" t="s">
        <v>88</v>
      </c>
      <c r="AW493" s="13" t="s">
        <v>37</v>
      </c>
      <c r="AX493" s="13" t="s">
        <v>81</v>
      </c>
      <c r="AY493" s="256" t="s">
        <v>147</v>
      </c>
    </row>
    <row r="494" spans="1:51" s="13" customFormat="1" ht="12">
      <c r="A494" s="13"/>
      <c r="B494" s="247"/>
      <c r="C494" s="248"/>
      <c r="D494" s="240" t="s">
        <v>160</v>
      </c>
      <c r="E494" s="249" t="s">
        <v>1</v>
      </c>
      <c r="F494" s="250" t="s">
        <v>947</v>
      </c>
      <c r="G494" s="248"/>
      <c r="H494" s="249" t="s">
        <v>1</v>
      </c>
      <c r="I494" s="251"/>
      <c r="J494" s="248"/>
      <c r="K494" s="248"/>
      <c r="L494" s="252"/>
      <c r="M494" s="253"/>
      <c r="N494" s="254"/>
      <c r="O494" s="254"/>
      <c r="P494" s="254"/>
      <c r="Q494" s="254"/>
      <c r="R494" s="254"/>
      <c r="S494" s="254"/>
      <c r="T494" s="255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56" t="s">
        <v>160</v>
      </c>
      <c r="AU494" s="256" t="s">
        <v>90</v>
      </c>
      <c r="AV494" s="13" t="s">
        <v>88</v>
      </c>
      <c r="AW494" s="13" t="s">
        <v>37</v>
      </c>
      <c r="AX494" s="13" t="s">
        <v>81</v>
      </c>
      <c r="AY494" s="256" t="s">
        <v>147</v>
      </c>
    </row>
    <row r="495" spans="1:51" s="14" customFormat="1" ht="12">
      <c r="A495" s="14"/>
      <c r="B495" s="257"/>
      <c r="C495" s="258"/>
      <c r="D495" s="240" t="s">
        <v>160</v>
      </c>
      <c r="E495" s="259" t="s">
        <v>1</v>
      </c>
      <c r="F495" s="260" t="s">
        <v>949</v>
      </c>
      <c r="G495" s="258"/>
      <c r="H495" s="261">
        <v>5</v>
      </c>
      <c r="I495" s="262"/>
      <c r="J495" s="258"/>
      <c r="K495" s="258"/>
      <c r="L495" s="263"/>
      <c r="M495" s="264"/>
      <c r="N495" s="265"/>
      <c r="O495" s="265"/>
      <c r="P495" s="265"/>
      <c r="Q495" s="265"/>
      <c r="R495" s="265"/>
      <c r="S495" s="265"/>
      <c r="T495" s="266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67" t="s">
        <v>160</v>
      </c>
      <c r="AU495" s="267" t="s">
        <v>90</v>
      </c>
      <c r="AV495" s="14" t="s">
        <v>90</v>
      </c>
      <c r="AW495" s="14" t="s">
        <v>37</v>
      </c>
      <c r="AX495" s="14" t="s">
        <v>81</v>
      </c>
      <c r="AY495" s="267" t="s">
        <v>147</v>
      </c>
    </row>
    <row r="496" spans="1:51" s="16" customFormat="1" ht="12">
      <c r="A496" s="16"/>
      <c r="B496" s="279"/>
      <c r="C496" s="280"/>
      <c r="D496" s="240" t="s">
        <v>160</v>
      </c>
      <c r="E496" s="281" t="s">
        <v>1</v>
      </c>
      <c r="F496" s="282" t="s">
        <v>221</v>
      </c>
      <c r="G496" s="280"/>
      <c r="H496" s="283">
        <v>5</v>
      </c>
      <c r="I496" s="284"/>
      <c r="J496" s="280"/>
      <c r="K496" s="280"/>
      <c r="L496" s="285"/>
      <c r="M496" s="286"/>
      <c r="N496" s="287"/>
      <c r="O496" s="287"/>
      <c r="P496" s="287"/>
      <c r="Q496" s="287"/>
      <c r="R496" s="287"/>
      <c r="S496" s="287"/>
      <c r="T496" s="288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T496" s="289" t="s">
        <v>160</v>
      </c>
      <c r="AU496" s="289" t="s">
        <v>90</v>
      </c>
      <c r="AV496" s="16" t="s">
        <v>170</v>
      </c>
      <c r="AW496" s="16" t="s">
        <v>37</v>
      </c>
      <c r="AX496" s="16" t="s">
        <v>81</v>
      </c>
      <c r="AY496" s="289" t="s">
        <v>147</v>
      </c>
    </row>
    <row r="497" spans="1:51" s="13" customFormat="1" ht="12">
      <c r="A497" s="13"/>
      <c r="B497" s="247"/>
      <c r="C497" s="248"/>
      <c r="D497" s="240" t="s">
        <v>160</v>
      </c>
      <c r="E497" s="249" t="s">
        <v>1</v>
      </c>
      <c r="F497" s="250" t="s">
        <v>950</v>
      </c>
      <c r="G497" s="248"/>
      <c r="H497" s="249" t="s">
        <v>1</v>
      </c>
      <c r="I497" s="251"/>
      <c r="J497" s="248"/>
      <c r="K497" s="248"/>
      <c r="L497" s="252"/>
      <c r="M497" s="253"/>
      <c r="N497" s="254"/>
      <c r="O497" s="254"/>
      <c r="P497" s="254"/>
      <c r="Q497" s="254"/>
      <c r="R497" s="254"/>
      <c r="S497" s="254"/>
      <c r="T497" s="255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56" t="s">
        <v>160</v>
      </c>
      <c r="AU497" s="256" t="s">
        <v>90</v>
      </c>
      <c r="AV497" s="13" t="s">
        <v>88</v>
      </c>
      <c r="AW497" s="13" t="s">
        <v>37</v>
      </c>
      <c r="AX497" s="13" t="s">
        <v>81</v>
      </c>
      <c r="AY497" s="256" t="s">
        <v>147</v>
      </c>
    </row>
    <row r="498" spans="1:51" s="14" customFormat="1" ht="12">
      <c r="A498" s="14"/>
      <c r="B498" s="257"/>
      <c r="C498" s="258"/>
      <c r="D498" s="240" t="s">
        <v>160</v>
      </c>
      <c r="E498" s="259" t="s">
        <v>1</v>
      </c>
      <c r="F498" s="260" t="s">
        <v>952</v>
      </c>
      <c r="G498" s="258"/>
      <c r="H498" s="261">
        <v>10</v>
      </c>
      <c r="I498" s="262"/>
      <c r="J498" s="258"/>
      <c r="K498" s="258"/>
      <c r="L498" s="263"/>
      <c r="M498" s="264"/>
      <c r="N498" s="265"/>
      <c r="O498" s="265"/>
      <c r="P498" s="265"/>
      <c r="Q498" s="265"/>
      <c r="R498" s="265"/>
      <c r="S498" s="265"/>
      <c r="T498" s="266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67" t="s">
        <v>160</v>
      </c>
      <c r="AU498" s="267" t="s">
        <v>90</v>
      </c>
      <c r="AV498" s="14" t="s">
        <v>90</v>
      </c>
      <c r="AW498" s="14" t="s">
        <v>37</v>
      </c>
      <c r="AX498" s="14" t="s">
        <v>81</v>
      </c>
      <c r="AY498" s="267" t="s">
        <v>147</v>
      </c>
    </row>
    <row r="499" spans="1:51" s="16" customFormat="1" ht="12">
      <c r="A499" s="16"/>
      <c r="B499" s="279"/>
      <c r="C499" s="280"/>
      <c r="D499" s="240" t="s">
        <v>160</v>
      </c>
      <c r="E499" s="281" t="s">
        <v>1</v>
      </c>
      <c r="F499" s="282" t="s">
        <v>221</v>
      </c>
      <c r="G499" s="280"/>
      <c r="H499" s="283">
        <v>10</v>
      </c>
      <c r="I499" s="284"/>
      <c r="J499" s="280"/>
      <c r="K499" s="280"/>
      <c r="L499" s="285"/>
      <c r="M499" s="286"/>
      <c r="N499" s="287"/>
      <c r="O499" s="287"/>
      <c r="P499" s="287"/>
      <c r="Q499" s="287"/>
      <c r="R499" s="287"/>
      <c r="S499" s="287"/>
      <c r="T499" s="288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T499" s="289" t="s">
        <v>160</v>
      </c>
      <c r="AU499" s="289" t="s">
        <v>90</v>
      </c>
      <c r="AV499" s="16" t="s">
        <v>170</v>
      </c>
      <c r="AW499" s="16" t="s">
        <v>37</v>
      </c>
      <c r="AX499" s="16" t="s">
        <v>81</v>
      </c>
      <c r="AY499" s="289" t="s">
        <v>147</v>
      </c>
    </row>
    <row r="500" spans="1:51" s="15" customFormat="1" ht="12">
      <c r="A500" s="15"/>
      <c r="B500" s="268"/>
      <c r="C500" s="269"/>
      <c r="D500" s="240" t="s">
        <v>160</v>
      </c>
      <c r="E500" s="270" t="s">
        <v>1</v>
      </c>
      <c r="F500" s="271" t="s">
        <v>164</v>
      </c>
      <c r="G500" s="269"/>
      <c r="H500" s="272">
        <v>15</v>
      </c>
      <c r="I500" s="273"/>
      <c r="J500" s="269"/>
      <c r="K500" s="269"/>
      <c r="L500" s="274"/>
      <c r="M500" s="305"/>
      <c r="N500" s="306"/>
      <c r="O500" s="306"/>
      <c r="P500" s="306"/>
      <c r="Q500" s="306"/>
      <c r="R500" s="306"/>
      <c r="S500" s="306"/>
      <c r="T500" s="307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T500" s="278" t="s">
        <v>160</v>
      </c>
      <c r="AU500" s="278" t="s">
        <v>90</v>
      </c>
      <c r="AV500" s="15" t="s">
        <v>154</v>
      </c>
      <c r="AW500" s="15" t="s">
        <v>37</v>
      </c>
      <c r="AX500" s="15" t="s">
        <v>88</v>
      </c>
      <c r="AY500" s="278" t="s">
        <v>147</v>
      </c>
    </row>
    <row r="501" spans="1:31" s="2" customFormat="1" ht="6.95" customHeight="1">
      <c r="A501" s="39"/>
      <c r="B501" s="67"/>
      <c r="C501" s="68"/>
      <c r="D501" s="68"/>
      <c r="E501" s="68"/>
      <c r="F501" s="68"/>
      <c r="G501" s="68"/>
      <c r="H501" s="68"/>
      <c r="I501" s="68"/>
      <c r="J501" s="68"/>
      <c r="K501" s="68"/>
      <c r="L501" s="45"/>
      <c r="M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</row>
  </sheetData>
  <sheetProtection password="CC35" sheet="1" objects="1" scenarios="1" formatColumns="0" formatRows="0" autoFilter="0"/>
  <autoFilter ref="C130:K500"/>
  <mergeCells count="9">
    <mergeCell ref="E7:H7"/>
    <mergeCell ref="E9:H9"/>
    <mergeCell ref="E18:H18"/>
    <mergeCell ref="E27:H27"/>
    <mergeCell ref="E85:H85"/>
    <mergeCell ref="E87:H87"/>
    <mergeCell ref="E121:H121"/>
    <mergeCell ref="E123:H123"/>
    <mergeCell ref="L2:V2"/>
  </mergeCells>
  <hyperlinks>
    <hyperlink ref="F136" r:id="rId1" display="https://podminky.urs.cz/item/CS_URS_2023_01/115001104"/>
    <hyperlink ref="F145" r:id="rId2" display="https://podminky.urs.cz/item/CS_URS_2023_01/115101201"/>
    <hyperlink ref="F150" r:id="rId3" display="https://podminky.urs.cz/item/CS_URS_2023_01/122211401"/>
    <hyperlink ref="F159" r:id="rId4" display="https://podminky.urs.cz/item/CS_URS_2023_01/161111502"/>
    <hyperlink ref="F165" r:id="rId5" display="https://podminky.urs.cz/item/CS_URS_2023_01/162211201"/>
    <hyperlink ref="F171" r:id="rId6" display="https://podminky.urs.cz/item/CS_URS_2023_01/162211209"/>
    <hyperlink ref="F178" r:id="rId7" display="https://podminky.urs.cz/item/CS_URS_2023_01/171251201"/>
    <hyperlink ref="F181" r:id="rId8" display="https://podminky.urs.cz/item/CS_URS_2023_01/167151111"/>
    <hyperlink ref="F184" r:id="rId9" display="https://podminky.urs.cz/item/CS_URS_2023_01/162751117"/>
    <hyperlink ref="F188" r:id="rId10" display="https://podminky.urs.cz/item/CS_URS_2023_01/171201231"/>
    <hyperlink ref="F192" r:id="rId11" display="https://podminky.urs.cz/item/CS_URS_2023_01/174111101"/>
    <hyperlink ref="F198" r:id="rId12" display="https://podminky.urs.cz/item/CS_URS_2023_01/275351121"/>
    <hyperlink ref="F206" r:id="rId13" display="https://podminky.urs.cz/item/CS_URS_2023_01/275351122"/>
    <hyperlink ref="F209" r:id="rId14" display="https://podminky.urs.cz/item/CS_URS_2023_01/275361821"/>
    <hyperlink ref="F218" r:id="rId15" display="https://podminky.urs.cz/item/CS_URS_2023_01/275321511"/>
    <hyperlink ref="F227" r:id="rId16" display="https://podminky.urs.cz/item/CS_URS_2023_01/321311115"/>
    <hyperlink ref="F240" r:id="rId17" display="https://podminky.urs.cz/item/CS_URS_2023_01/594511113"/>
    <hyperlink ref="F250" r:id="rId18" display="https://podminky.urs.cz/item/CS_URS_2023_01/599632111"/>
    <hyperlink ref="F254" r:id="rId19" display="https://podminky.urs.cz/item/CS_URS_2023_01/628613611"/>
    <hyperlink ref="F261" r:id="rId20" display="https://podminky.urs.cz/item/CS_URS_2023_01/891371821"/>
    <hyperlink ref="F269" r:id="rId21" display="https://podminky.urs.cz/item/CS_URS_2023_01/890111811"/>
    <hyperlink ref="F277" r:id="rId22" display="https://podminky.urs.cz/item/CS_URS_2023_01/891371222"/>
    <hyperlink ref="F292" r:id="rId23" display="https://podminky.urs.cz/item/CS_URS_2023_01/891181295"/>
    <hyperlink ref="F296" r:id="rId24" display="https://podminky.urs.cz/item/CS_URS_2023_01/936992141"/>
    <hyperlink ref="F303" r:id="rId25" display="https://podminky.urs.cz/item/CS_URS_2023_01/953965131"/>
    <hyperlink ref="F311" r:id="rId26" display="https://podminky.urs.cz/item/CS_URS_2023_01/962021112"/>
    <hyperlink ref="F316" r:id="rId27" display="https://podminky.urs.cz/item/CS_URS_2023_01/973041511"/>
    <hyperlink ref="F325" r:id="rId28" display="https://podminky.urs.cz/item/CS_URS_2023_01/977311114"/>
    <hyperlink ref="F330" r:id="rId29" display="https://podminky.urs.cz/item/CS_URS_2023_01/985132111"/>
    <hyperlink ref="F338" r:id="rId30" display="https://podminky.urs.cz/item/CS_URS_2023_01/997013217"/>
    <hyperlink ref="F341" r:id="rId31" display="https://podminky.urs.cz/item/CS_URS_2023_01/997321611"/>
    <hyperlink ref="F344" r:id="rId32" display="https://podminky.urs.cz/item/CS_URS_2023_01/997321511"/>
    <hyperlink ref="F347" r:id="rId33" display="https://podminky.urs.cz/item/CS_URS_2023_01/997321519"/>
    <hyperlink ref="F351" r:id="rId34" display="https://podminky.urs.cz/item/CS_URS_2023_01/997013601"/>
    <hyperlink ref="F355" r:id="rId35" display="https://podminky.urs.cz/item/CS_URS_2023_01/998322011"/>
    <hyperlink ref="F360" r:id="rId36" display="https://podminky.urs.cz/item/CS_URS_2023_01/767833802"/>
    <hyperlink ref="F364" r:id="rId37" display="https://podminky.urs.cz/item/CS_URS_2023_01/767995113"/>
    <hyperlink ref="F382" r:id="rId38" display="https://podminky.urs.cz/item/CS_URS_2023_01/767995114"/>
    <hyperlink ref="F411" r:id="rId39" display="https://podminky.urs.cz/item/CS_URS_2023_01/767995116"/>
    <hyperlink ref="F428" r:id="rId40" display="https://podminky.urs.cz/item/CS_URS_2023_01/998767104"/>
    <hyperlink ref="F431" r:id="rId41" display="https://podminky.urs.cz/item/CS_URS_2023_01/998767181"/>
    <hyperlink ref="F434" r:id="rId42" display="https://podminky.urs.cz/item/CS_URS_2023_01/998767192"/>
    <hyperlink ref="F438" r:id="rId43" display="https://podminky.urs.cz/item/CS_URS_2023_01/789112250"/>
    <hyperlink ref="F443" r:id="rId44" display="https://podminky.urs.cz/item/CS_URS_2023_01/789112240"/>
    <hyperlink ref="F451" r:id="rId45" display="https://podminky.urs.cz/item/CS_URS_2023_01/789112152"/>
    <hyperlink ref="F454" r:id="rId46" display="https://podminky.urs.cz/item/CS_URS_2023_01/789312110"/>
    <hyperlink ref="F463" r:id="rId47" display="https://podminky.urs.cz/item/CS_URS_2023_01/789312121"/>
    <hyperlink ref="F478" r:id="rId48" display="https://podminky.urs.cz/item/CS_URS_2023_01/23012005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110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90</v>
      </c>
    </row>
    <row r="4" spans="2:46" s="1" customFormat="1" ht="24.95" customHeight="1">
      <c r="B4" s="21"/>
      <c r="D4" s="149" t="s">
        <v>111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VD Les Království, doplnění zařízení TBD</v>
      </c>
      <c r="F7" s="151"/>
      <c r="G7" s="151"/>
      <c r="H7" s="151"/>
      <c r="L7" s="21"/>
    </row>
    <row r="8" spans="1:31" s="2" customFormat="1" ht="12" customHeight="1">
      <c r="A8" s="39"/>
      <c r="B8" s="45"/>
      <c r="C8" s="39"/>
      <c r="D8" s="151" t="s">
        <v>112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53" t="s">
        <v>957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1" t="s">
        <v>18</v>
      </c>
      <c r="E11" s="39"/>
      <c r="F11" s="142" t="s">
        <v>19</v>
      </c>
      <c r="G11" s="39"/>
      <c r="H11" s="39"/>
      <c r="I11" s="151" t="s">
        <v>20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1" t="s">
        <v>21</v>
      </c>
      <c r="E12" s="39"/>
      <c r="F12" s="142" t="s">
        <v>22</v>
      </c>
      <c r="G12" s="39"/>
      <c r="H12" s="39"/>
      <c r="I12" s="151" t="s">
        <v>23</v>
      </c>
      <c r="J12" s="154" t="str">
        <f>'Rekapitulace stavby'!AN8</f>
        <v>19. 5. 2023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25</v>
      </c>
      <c r="E14" s="39"/>
      <c r="F14" s="39"/>
      <c r="G14" s="39"/>
      <c r="H14" s="39"/>
      <c r="I14" s="151" t="s">
        <v>26</v>
      </c>
      <c r="J14" s="142" t="s">
        <v>27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">
        <v>28</v>
      </c>
      <c r="F15" s="39"/>
      <c r="G15" s="39"/>
      <c r="H15" s="39"/>
      <c r="I15" s="151" t="s">
        <v>29</v>
      </c>
      <c r="J15" s="142" t="s">
        <v>30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1" t="s">
        <v>31</v>
      </c>
      <c r="E17" s="39"/>
      <c r="F17" s="39"/>
      <c r="G17" s="39"/>
      <c r="H17" s="39"/>
      <c r="I17" s="151" t="s">
        <v>26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29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1" t="s">
        <v>33</v>
      </c>
      <c r="E20" s="39"/>
      <c r="F20" s="39"/>
      <c r="G20" s="39"/>
      <c r="H20" s="39"/>
      <c r="I20" s="151" t="s">
        <v>26</v>
      </c>
      <c r="J20" s="142" t="s">
        <v>34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">
        <v>35</v>
      </c>
      <c r="F21" s="39"/>
      <c r="G21" s="39"/>
      <c r="H21" s="39"/>
      <c r="I21" s="151" t="s">
        <v>29</v>
      </c>
      <c r="J21" s="142" t="s">
        <v>36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1" t="s">
        <v>38</v>
      </c>
      <c r="E23" s="39"/>
      <c r="F23" s="39"/>
      <c r="G23" s="39"/>
      <c r="H23" s="39"/>
      <c r="I23" s="151" t="s">
        <v>26</v>
      </c>
      <c r="J23" s="142" t="s">
        <v>34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">
        <v>35</v>
      </c>
      <c r="F24" s="39"/>
      <c r="G24" s="39"/>
      <c r="H24" s="39"/>
      <c r="I24" s="151" t="s">
        <v>29</v>
      </c>
      <c r="J24" s="142" t="s">
        <v>36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1" t="s">
        <v>39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60" t="s">
        <v>41</v>
      </c>
      <c r="E30" s="39"/>
      <c r="F30" s="39"/>
      <c r="G30" s="39"/>
      <c r="H30" s="39"/>
      <c r="I30" s="39"/>
      <c r="J30" s="161">
        <f>ROUND(J123,2)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2" t="s">
        <v>43</v>
      </c>
      <c r="G32" s="39"/>
      <c r="H32" s="39"/>
      <c r="I32" s="162" t="s">
        <v>42</v>
      </c>
      <c r="J32" s="162" t="s">
        <v>44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3" t="s">
        <v>45</v>
      </c>
      <c r="E33" s="151" t="s">
        <v>46</v>
      </c>
      <c r="F33" s="164">
        <f>ROUND((SUM(BE123:BE172)),2)</f>
        <v>0</v>
      </c>
      <c r="G33" s="39"/>
      <c r="H33" s="39"/>
      <c r="I33" s="165">
        <v>0.21</v>
      </c>
      <c r="J33" s="164">
        <f>ROUND(((SUM(BE123:BE172))*I33),2)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51" t="s">
        <v>47</v>
      </c>
      <c r="F34" s="164">
        <f>ROUND((SUM(BF123:BF172)),2)</f>
        <v>0</v>
      </c>
      <c r="G34" s="39"/>
      <c r="H34" s="39"/>
      <c r="I34" s="165">
        <v>0.15</v>
      </c>
      <c r="J34" s="164">
        <f>ROUND(((SUM(BF123:BF172))*I34),2)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1" t="s">
        <v>48</v>
      </c>
      <c r="F35" s="164">
        <f>ROUND((SUM(BG123:BG172)),2)</f>
        <v>0</v>
      </c>
      <c r="G35" s="39"/>
      <c r="H35" s="39"/>
      <c r="I35" s="165">
        <v>0.21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49</v>
      </c>
      <c r="F36" s="164">
        <f>ROUND((SUM(BH123:BH172)),2)</f>
        <v>0</v>
      </c>
      <c r="G36" s="39"/>
      <c r="H36" s="39"/>
      <c r="I36" s="165">
        <v>0.15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50</v>
      </c>
      <c r="F37" s="164">
        <f>ROUND((SUM(BI123:BI172)),2)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6"/>
      <c r="D39" s="167" t="s">
        <v>51</v>
      </c>
      <c r="E39" s="168"/>
      <c r="F39" s="168"/>
      <c r="G39" s="169" t="s">
        <v>52</v>
      </c>
      <c r="H39" s="170" t="s">
        <v>53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54</v>
      </c>
      <c r="E50" s="174"/>
      <c r="F50" s="174"/>
      <c r="G50" s="173" t="s">
        <v>55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56</v>
      </c>
      <c r="E61" s="176"/>
      <c r="F61" s="177" t="s">
        <v>57</v>
      </c>
      <c r="G61" s="175" t="s">
        <v>56</v>
      </c>
      <c r="H61" s="176"/>
      <c r="I61" s="176"/>
      <c r="J61" s="178" t="s">
        <v>57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58</v>
      </c>
      <c r="E65" s="179"/>
      <c r="F65" s="179"/>
      <c r="G65" s="173" t="s">
        <v>59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56</v>
      </c>
      <c r="E76" s="176"/>
      <c r="F76" s="177" t="s">
        <v>57</v>
      </c>
      <c r="G76" s="175" t="s">
        <v>56</v>
      </c>
      <c r="H76" s="176"/>
      <c r="I76" s="176"/>
      <c r="J76" s="178" t="s">
        <v>57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VD Les Království, doplnění zařízení TBD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112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VON - Vedlejší rozpočtové náklady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21</v>
      </c>
      <c r="D89" s="41"/>
      <c r="E89" s="41"/>
      <c r="F89" s="28" t="str">
        <f>F12</f>
        <v>VD Les Království</v>
      </c>
      <c r="G89" s="41"/>
      <c r="H89" s="41"/>
      <c r="I89" s="33" t="s">
        <v>23</v>
      </c>
      <c r="J89" s="80" t="str">
        <f>IF(J12="","",J12)</f>
        <v>19. 5. 2023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25</v>
      </c>
      <c r="D91" s="41"/>
      <c r="E91" s="41"/>
      <c r="F91" s="28" t="str">
        <f>E15</f>
        <v>Povodí Labe, státní podnik</v>
      </c>
      <c r="G91" s="41"/>
      <c r="H91" s="41"/>
      <c r="I91" s="33" t="s">
        <v>33</v>
      </c>
      <c r="J91" s="37" t="str">
        <f>E21</f>
        <v>VODNÍ DÍLA - TBD a.s.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>
      <c r="A92" s="39"/>
      <c r="B92" s="40"/>
      <c r="C92" s="33" t="s">
        <v>31</v>
      </c>
      <c r="D92" s="41"/>
      <c r="E92" s="41"/>
      <c r="F92" s="28" t="str">
        <f>IF(E18="","",E18)</f>
        <v>Vyplň údaj</v>
      </c>
      <c r="G92" s="41"/>
      <c r="H92" s="41"/>
      <c r="I92" s="33" t="s">
        <v>38</v>
      </c>
      <c r="J92" s="37" t="str">
        <f>E24</f>
        <v>VODNÍ DÍLA - TBD a.s.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5" t="s">
        <v>117</v>
      </c>
      <c r="D94" s="186"/>
      <c r="E94" s="186"/>
      <c r="F94" s="186"/>
      <c r="G94" s="186"/>
      <c r="H94" s="186"/>
      <c r="I94" s="186"/>
      <c r="J94" s="187" t="s">
        <v>118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8" t="s">
        <v>119</v>
      </c>
      <c r="D96" s="41"/>
      <c r="E96" s="41"/>
      <c r="F96" s="41"/>
      <c r="G96" s="41"/>
      <c r="H96" s="41"/>
      <c r="I96" s="41"/>
      <c r="J96" s="111">
        <f>J123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120</v>
      </c>
    </row>
    <row r="97" spans="1:31" s="9" customFormat="1" ht="24.95" customHeight="1">
      <c r="A97" s="9"/>
      <c r="B97" s="189"/>
      <c r="C97" s="190"/>
      <c r="D97" s="191" t="s">
        <v>958</v>
      </c>
      <c r="E97" s="192"/>
      <c r="F97" s="192"/>
      <c r="G97" s="192"/>
      <c r="H97" s="192"/>
      <c r="I97" s="192"/>
      <c r="J97" s="193">
        <f>J124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5"/>
      <c r="C98" s="134"/>
      <c r="D98" s="196" t="s">
        <v>959</v>
      </c>
      <c r="E98" s="197"/>
      <c r="F98" s="197"/>
      <c r="G98" s="197"/>
      <c r="H98" s="197"/>
      <c r="I98" s="197"/>
      <c r="J98" s="198">
        <f>J125</f>
        <v>0</v>
      </c>
      <c r="K98" s="134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89"/>
      <c r="C99" s="190"/>
      <c r="D99" s="191" t="s">
        <v>129</v>
      </c>
      <c r="E99" s="192"/>
      <c r="F99" s="192"/>
      <c r="G99" s="192"/>
      <c r="H99" s="192"/>
      <c r="I99" s="192"/>
      <c r="J99" s="193">
        <f>J129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130</v>
      </c>
      <c r="E100" s="197"/>
      <c r="F100" s="197"/>
      <c r="G100" s="197"/>
      <c r="H100" s="197"/>
      <c r="I100" s="197"/>
      <c r="J100" s="198">
        <f>J130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960</v>
      </c>
      <c r="E101" s="197"/>
      <c r="F101" s="197"/>
      <c r="G101" s="197"/>
      <c r="H101" s="197"/>
      <c r="I101" s="197"/>
      <c r="J101" s="198">
        <f>J140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131</v>
      </c>
      <c r="E102" s="197"/>
      <c r="F102" s="197"/>
      <c r="G102" s="197"/>
      <c r="H102" s="197"/>
      <c r="I102" s="197"/>
      <c r="J102" s="198">
        <f>J147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4"/>
      <c r="D103" s="196" t="s">
        <v>495</v>
      </c>
      <c r="E103" s="197"/>
      <c r="F103" s="197"/>
      <c r="G103" s="197"/>
      <c r="H103" s="197"/>
      <c r="I103" s="197"/>
      <c r="J103" s="198">
        <f>J166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132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184" t="str">
        <f>E7</f>
        <v>VD Les Království, doplnění zařízení TBD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112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77" t="str">
        <f>E9</f>
        <v>VON - Vedlejší rozpočtové náklady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21</v>
      </c>
      <c r="D117" s="41"/>
      <c r="E117" s="41"/>
      <c r="F117" s="28" t="str">
        <f>F12</f>
        <v>VD Les Království</v>
      </c>
      <c r="G117" s="41"/>
      <c r="H117" s="41"/>
      <c r="I117" s="33" t="s">
        <v>23</v>
      </c>
      <c r="J117" s="80" t="str">
        <f>IF(J12="","",J12)</f>
        <v>19. 5. 2023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5.65" customHeight="1">
      <c r="A119" s="39"/>
      <c r="B119" s="40"/>
      <c r="C119" s="33" t="s">
        <v>25</v>
      </c>
      <c r="D119" s="41"/>
      <c r="E119" s="41"/>
      <c r="F119" s="28" t="str">
        <f>E15</f>
        <v>Povodí Labe, státní podnik</v>
      </c>
      <c r="G119" s="41"/>
      <c r="H119" s="41"/>
      <c r="I119" s="33" t="s">
        <v>33</v>
      </c>
      <c r="J119" s="37" t="str">
        <f>E21</f>
        <v>VODNÍ DÍLA - TBD a.s.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25.65" customHeight="1">
      <c r="A120" s="39"/>
      <c r="B120" s="40"/>
      <c r="C120" s="33" t="s">
        <v>31</v>
      </c>
      <c r="D120" s="41"/>
      <c r="E120" s="41"/>
      <c r="F120" s="28" t="str">
        <f>IF(E18="","",E18)</f>
        <v>Vyplň údaj</v>
      </c>
      <c r="G120" s="41"/>
      <c r="H120" s="41"/>
      <c r="I120" s="33" t="s">
        <v>38</v>
      </c>
      <c r="J120" s="37" t="str">
        <f>E24</f>
        <v>VODNÍ DÍLA - TBD a.s.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0.3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11" customFormat="1" ht="29.25" customHeight="1">
      <c r="A122" s="200"/>
      <c r="B122" s="201"/>
      <c r="C122" s="202" t="s">
        <v>133</v>
      </c>
      <c r="D122" s="203" t="s">
        <v>66</v>
      </c>
      <c r="E122" s="203" t="s">
        <v>62</v>
      </c>
      <c r="F122" s="203" t="s">
        <v>63</v>
      </c>
      <c r="G122" s="203" t="s">
        <v>134</v>
      </c>
      <c r="H122" s="203" t="s">
        <v>135</v>
      </c>
      <c r="I122" s="203" t="s">
        <v>136</v>
      </c>
      <c r="J122" s="203" t="s">
        <v>118</v>
      </c>
      <c r="K122" s="204" t="s">
        <v>137</v>
      </c>
      <c r="L122" s="205"/>
      <c r="M122" s="101" t="s">
        <v>1</v>
      </c>
      <c r="N122" s="102" t="s">
        <v>45</v>
      </c>
      <c r="O122" s="102" t="s">
        <v>138</v>
      </c>
      <c r="P122" s="102" t="s">
        <v>139</v>
      </c>
      <c r="Q122" s="102" t="s">
        <v>140</v>
      </c>
      <c r="R122" s="102" t="s">
        <v>141</v>
      </c>
      <c r="S122" s="102" t="s">
        <v>142</v>
      </c>
      <c r="T122" s="103" t="s">
        <v>143</v>
      </c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</row>
    <row r="123" spans="1:63" s="2" customFormat="1" ht="22.8" customHeight="1">
      <c r="A123" s="39"/>
      <c r="B123" s="40"/>
      <c r="C123" s="108" t="s">
        <v>144</v>
      </c>
      <c r="D123" s="41"/>
      <c r="E123" s="41"/>
      <c r="F123" s="41"/>
      <c r="G123" s="41"/>
      <c r="H123" s="41"/>
      <c r="I123" s="41"/>
      <c r="J123" s="206">
        <f>BK123</f>
        <v>0</v>
      </c>
      <c r="K123" s="41"/>
      <c r="L123" s="45"/>
      <c r="M123" s="104"/>
      <c r="N123" s="207"/>
      <c r="O123" s="105"/>
      <c r="P123" s="208">
        <f>P124+P129</f>
        <v>0</v>
      </c>
      <c r="Q123" s="105"/>
      <c r="R123" s="208">
        <f>R124+R129</f>
        <v>0</v>
      </c>
      <c r="S123" s="105"/>
      <c r="T123" s="209">
        <f>T124+T129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80</v>
      </c>
      <c r="AU123" s="18" t="s">
        <v>120</v>
      </c>
      <c r="BK123" s="210">
        <f>BK124+BK129</f>
        <v>0</v>
      </c>
    </row>
    <row r="124" spans="1:63" s="12" customFormat="1" ht="25.9" customHeight="1">
      <c r="A124" s="12"/>
      <c r="B124" s="211"/>
      <c r="C124" s="212"/>
      <c r="D124" s="213" t="s">
        <v>80</v>
      </c>
      <c r="E124" s="214" t="s">
        <v>961</v>
      </c>
      <c r="F124" s="214" t="s">
        <v>961</v>
      </c>
      <c r="G124" s="212"/>
      <c r="H124" s="212"/>
      <c r="I124" s="215"/>
      <c r="J124" s="216">
        <f>BK124</f>
        <v>0</v>
      </c>
      <c r="K124" s="212"/>
      <c r="L124" s="217"/>
      <c r="M124" s="218"/>
      <c r="N124" s="219"/>
      <c r="O124" s="219"/>
      <c r="P124" s="220">
        <f>P125</f>
        <v>0</v>
      </c>
      <c r="Q124" s="219"/>
      <c r="R124" s="220">
        <f>R125</f>
        <v>0</v>
      </c>
      <c r="S124" s="219"/>
      <c r="T124" s="221">
        <f>T125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2" t="s">
        <v>154</v>
      </c>
      <c r="AT124" s="223" t="s">
        <v>80</v>
      </c>
      <c r="AU124" s="223" t="s">
        <v>81</v>
      </c>
      <c r="AY124" s="222" t="s">
        <v>147</v>
      </c>
      <c r="BK124" s="224">
        <f>BK125</f>
        <v>0</v>
      </c>
    </row>
    <row r="125" spans="1:63" s="12" customFormat="1" ht="22.8" customHeight="1">
      <c r="A125" s="12"/>
      <c r="B125" s="211"/>
      <c r="C125" s="212"/>
      <c r="D125" s="213" t="s">
        <v>80</v>
      </c>
      <c r="E125" s="225" t="s">
        <v>962</v>
      </c>
      <c r="F125" s="225" t="s">
        <v>963</v>
      </c>
      <c r="G125" s="212"/>
      <c r="H125" s="212"/>
      <c r="I125" s="215"/>
      <c r="J125" s="226">
        <f>BK125</f>
        <v>0</v>
      </c>
      <c r="K125" s="212"/>
      <c r="L125" s="217"/>
      <c r="M125" s="218"/>
      <c r="N125" s="219"/>
      <c r="O125" s="219"/>
      <c r="P125" s="220">
        <f>SUM(P126:P128)</f>
        <v>0</v>
      </c>
      <c r="Q125" s="219"/>
      <c r="R125" s="220">
        <f>SUM(R126:R128)</f>
        <v>0</v>
      </c>
      <c r="S125" s="219"/>
      <c r="T125" s="221">
        <f>SUM(T126:T128)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2" t="s">
        <v>154</v>
      </c>
      <c r="AT125" s="223" t="s">
        <v>80</v>
      </c>
      <c r="AU125" s="223" t="s">
        <v>88</v>
      </c>
      <c r="AY125" s="222" t="s">
        <v>147</v>
      </c>
      <c r="BK125" s="224">
        <f>SUM(BK126:BK128)</f>
        <v>0</v>
      </c>
    </row>
    <row r="126" spans="1:65" s="2" customFormat="1" ht="16.5" customHeight="1">
      <c r="A126" s="39"/>
      <c r="B126" s="40"/>
      <c r="C126" s="227" t="s">
        <v>88</v>
      </c>
      <c r="D126" s="227" t="s">
        <v>149</v>
      </c>
      <c r="E126" s="228" t="s">
        <v>826</v>
      </c>
      <c r="F126" s="229" t="s">
        <v>964</v>
      </c>
      <c r="G126" s="230" t="s">
        <v>536</v>
      </c>
      <c r="H126" s="231">
        <v>1</v>
      </c>
      <c r="I126" s="232"/>
      <c r="J126" s="233">
        <f>ROUND(I126*H126,2)</f>
        <v>0</v>
      </c>
      <c r="K126" s="229" t="s">
        <v>1</v>
      </c>
      <c r="L126" s="45"/>
      <c r="M126" s="234" t="s">
        <v>1</v>
      </c>
      <c r="N126" s="235" t="s">
        <v>46</v>
      </c>
      <c r="O126" s="92"/>
      <c r="P126" s="236">
        <f>O126*H126</f>
        <v>0</v>
      </c>
      <c r="Q126" s="236">
        <v>0</v>
      </c>
      <c r="R126" s="236">
        <f>Q126*H126</f>
        <v>0</v>
      </c>
      <c r="S126" s="236">
        <v>0</v>
      </c>
      <c r="T126" s="237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8" t="s">
        <v>965</v>
      </c>
      <c r="AT126" s="238" t="s">
        <v>149</v>
      </c>
      <c r="AU126" s="238" t="s">
        <v>90</v>
      </c>
      <c r="AY126" s="18" t="s">
        <v>147</v>
      </c>
      <c r="BE126" s="239">
        <f>IF(N126="základní",J126,0)</f>
        <v>0</v>
      </c>
      <c r="BF126" s="239">
        <f>IF(N126="snížená",J126,0)</f>
        <v>0</v>
      </c>
      <c r="BG126" s="239">
        <f>IF(N126="zákl. přenesená",J126,0)</f>
        <v>0</v>
      </c>
      <c r="BH126" s="239">
        <f>IF(N126="sníž. přenesená",J126,0)</f>
        <v>0</v>
      </c>
      <c r="BI126" s="239">
        <f>IF(N126="nulová",J126,0)</f>
        <v>0</v>
      </c>
      <c r="BJ126" s="18" t="s">
        <v>88</v>
      </c>
      <c r="BK126" s="239">
        <f>ROUND(I126*H126,2)</f>
        <v>0</v>
      </c>
      <c r="BL126" s="18" t="s">
        <v>965</v>
      </c>
      <c r="BM126" s="238" t="s">
        <v>966</v>
      </c>
    </row>
    <row r="127" spans="1:47" s="2" customFormat="1" ht="12">
      <c r="A127" s="39"/>
      <c r="B127" s="40"/>
      <c r="C127" s="41"/>
      <c r="D127" s="240" t="s">
        <v>156</v>
      </c>
      <c r="E127" s="41"/>
      <c r="F127" s="241" t="s">
        <v>964</v>
      </c>
      <c r="G127" s="41"/>
      <c r="H127" s="41"/>
      <c r="I127" s="242"/>
      <c r="J127" s="41"/>
      <c r="K127" s="41"/>
      <c r="L127" s="45"/>
      <c r="M127" s="243"/>
      <c r="N127" s="244"/>
      <c r="O127" s="92"/>
      <c r="P127" s="92"/>
      <c r="Q127" s="92"/>
      <c r="R127" s="92"/>
      <c r="S127" s="92"/>
      <c r="T127" s="93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156</v>
      </c>
      <c r="AU127" s="18" t="s">
        <v>90</v>
      </c>
    </row>
    <row r="128" spans="1:47" s="2" customFormat="1" ht="12">
      <c r="A128" s="39"/>
      <c r="B128" s="40"/>
      <c r="C128" s="41"/>
      <c r="D128" s="240" t="s">
        <v>270</v>
      </c>
      <c r="E128" s="41"/>
      <c r="F128" s="300" t="s">
        <v>967</v>
      </c>
      <c r="G128" s="41"/>
      <c r="H128" s="41"/>
      <c r="I128" s="242"/>
      <c r="J128" s="41"/>
      <c r="K128" s="41"/>
      <c r="L128" s="45"/>
      <c r="M128" s="243"/>
      <c r="N128" s="244"/>
      <c r="O128" s="92"/>
      <c r="P128" s="92"/>
      <c r="Q128" s="92"/>
      <c r="R128" s="92"/>
      <c r="S128" s="92"/>
      <c r="T128" s="93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270</v>
      </c>
      <c r="AU128" s="18" t="s">
        <v>90</v>
      </c>
    </row>
    <row r="129" spans="1:63" s="12" customFormat="1" ht="25.9" customHeight="1">
      <c r="A129" s="12"/>
      <c r="B129" s="211"/>
      <c r="C129" s="212"/>
      <c r="D129" s="213" t="s">
        <v>80</v>
      </c>
      <c r="E129" s="214" t="s">
        <v>440</v>
      </c>
      <c r="F129" s="214" t="s">
        <v>109</v>
      </c>
      <c r="G129" s="212"/>
      <c r="H129" s="212"/>
      <c r="I129" s="215"/>
      <c r="J129" s="216">
        <f>BK129</f>
        <v>0</v>
      </c>
      <c r="K129" s="212"/>
      <c r="L129" s="217"/>
      <c r="M129" s="218"/>
      <c r="N129" s="219"/>
      <c r="O129" s="219"/>
      <c r="P129" s="220">
        <f>P130+P140+P147+P166</f>
        <v>0</v>
      </c>
      <c r="Q129" s="219"/>
      <c r="R129" s="220">
        <f>R130+R140+R147+R166</f>
        <v>0</v>
      </c>
      <c r="S129" s="219"/>
      <c r="T129" s="221">
        <f>T130+T140+T147+T166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2" t="s">
        <v>182</v>
      </c>
      <c r="AT129" s="223" t="s">
        <v>80</v>
      </c>
      <c r="AU129" s="223" t="s">
        <v>81</v>
      </c>
      <c r="AY129" s="222" t="s">
        <v>147</v>
      </c>
      <c r="BK129" s="224">
        <f>BK130+BK140+BK147+BK166</f>
        <v>0</v>
      </c>
    </row>
    <row r="130" spans="1:63" s="12" customFormat="1" ht="22.8" customHeight="1">
      <c r="A130" s="12"/>
      <c r="B130" s="211"/>
      <c r="C130" s="212"/>
      <c r="D130" s="213" t="s">
        <v>80</v>
      </c>
      <c r="E130" s="225" t="s">
        <v>441</v>
      </c>
      <c r="F130" s="225" t="s">
        <v>442</v>
      </c>
      <c r="G130" s="212"/>
      <c r="H130" s="212"/>
      <c r="I130" s="215"/>
      <c r="J130" s="226">
        <f>BK130</f>
        <v>0</v>
      </c>
      <c r="K130" s="212"/>
      <c r="L130" s="217"/>
      <c r="M130" s="218"/>
      <c r="N130" s="219"/>
      <c r="O130" s="219"/>
      <c r="P130" s="220">
        <f>SUM(P131:P139)</f>
        <v>0</v>
      </c>
      <c r="Q130" s="219"/>
      <c r="R130" s="220">
        <f>SUM(R131:R139)</f>
        <v>0</v>
      </c>
      <c r="S130" s="219"/>
      <c r="T130" s="221">
        <f>SUM(T131:T139)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2" t="s">
        <v>182</v>
      </c>
      <c r="AT130" s="223" t="s">
        <v>80</v>
      </c>
      <c r="AU130" s="223" t="s">
        <v>88</v>
      </c>
      <c r="AY130" s="222" t="s">
        <v>147</v>
      </c>
      <c r="BK130" s="224">
        <f>SUM(BK131:BK139)</f>
        <v>0</v>
      </c>
    </row>
    <row r="131" spans="1:65" s="2" customFormat="1" ht="24.15" customHeight="1">
      <c r="A131" s="39"/>
      <c r="B131" s="40"/>
      <c r="C131" s="227" t="s">
        <v>90</v>
      </c>
      <c r="D131" s="227" t="s">
        <v>149</v>
      </c>
      <c r="E131" s="228" t="s">
        <v>968</v>
      </c>
      <c r="F131" s="229" t="s">
        <v>969</v>
      </c>
      <c r="G131" s="230" t="s">
        <v>536</v>
      </c>
      <c r="H131" s="231">
        <v>1</v>
      </c>
      <c r="I131" s="232"/>
      <c r="J131" s="233">
        <f>ROUND(I131*H131,2)</f>
        <v>0</v>
      </c>
      <c r="K131" s="229" t="s">
        <v>1</v>
      </c>
      <c r="L131" s="45"/>
      <c r="M131" s="234" t="s">
        <v>1</v>
      </c>
      <c r="N131" s="235" t="s">
        <v>46</v>
      </c>
      <c r="O131" s="92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8" t="s">
        <v>446</v>
      </c>
      <c r="AT131" s="238" t="s">
        <v>149</v>
      </c>
      <c r="AU131" s="238" t="s">
        <v>90</v>
      </c>
      <c r="AY131" s="18" t="s">
        <v>147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8" t="s">
        <v>88</v>
      </c>
      <c r="BK131" s="239">
        <f>ROUND(I131*H131,2)</f>
        <v>0</v>
      </c>
      <c r="BL131" s="18" t="s">
        <v>446</v>
      </c>
      <c r="BM131" s="238" t="s">
        <v>970</v>
      </c>
    </row>
    <row r="132" spans="1:47" s="2" customFormat="1" ht="12">
      <c r="A132" s="39"/>
      <c r="B132" s="40"/>
      <c r="C132" s="41"/>
      <c r="D132" s="240" t="s">
        <v>156</v>
      </c>
      <c r="E132" s="41"/>
      <c r="F132" s="241" t="s">
        <v>969</v>
      </c>
      <c r="G132" s="41"/>
      <c r="H132" s="41"/>
      <c r="I132" s="242"/>
      <c r="J132" s="41"/>
      <c r="K132" s="41"/>
      <c r="L132" s="45"/>
      <c r="M132" s="243"/>
      <c r="N132" s="244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156</v>
      </c>
      <c r="AU132" s="18" t="s">
        <v>90</v>
      </c>
    </row>
    <row r="133" spans="1:47" s="2" customFormat="1" ht="12">
      <c r="A133" s="39"/>
      <c r="B133" s="40"/>
      <c r="C133" s="41"/>
      <c r="D133" s="240" t="s">
        <v>270</v>
      </c>
      <c r="E133" s="41"/>
      <c r="F133" s="300" t="s">
        <v>971</v>
      </c>
      <c r="G133" s="41"/>
      <c r="H133" s="41"/>
      <c r="I133" s="242"/>
      <c r="J133" s="41"/>
      <c r="K133" s="41"/>
      <c r="L133" s="45"/>
      <c r="M133" s="243"/>
      <c r="N133" s="244"/>
      <c r="O133" s="92"/>
      <c r="P133" s="92"/>
      <c r="Q133" s="92"/>
      <c r="R133" s="92"/>
      <c r="S133" s="92"/>
      <c r="T133" s="93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270</v>
      </c>
      <c r="AU133" s="18" t="s">
        <v>90</v>
      </c>
    </row>
    <row r="134" spans="1:65" s="2" customFormat="1" ht="16.5" customHeight="1">
      <c r="A134" s="39"/>
      <c r="B134" s="40"/>
      <c r="C134" s="227" t="s">
        <v>170</v>
      </c>
      <c r="D134" s="227" t="s">
        <v>149</v>
      </c>
      <c r="E134" s="228" t="s">
        <v>972</v>
      </c>
      <c r="F134" s="229" t="s">
        <v>973</v>
      </c>
      <c r="G134" s="230" t="s">
        <v>536</v>
      </c>
      <c r="H134" s="231">
        <v>1</v>
      </c>
      <c r="I134" s="232"/>
      <c r="J134" s="233">
        <f>ROUND(I134*H134,2)</f>
        <v>0</v>
      </c>
      <c r="K134" s="229" t="s">
        <v>1</v>
      </c>
      <c r="L134" s="45"/>
      <c r="M134" s="234" t="s">
        <v>1</v>
      </c>
      <c r="N134" s="235" t="s">
        <v>46</v>
      </c>
      <c r="O134" s="92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8" t="s">
        <v>446</v>
      </c>
      <c r="AT134" s="238" t="s">
        <v>149</v>
      </c>
      <c r="AU134" s="238" t="s">
        <v>90</v>
      </c>
      <c r="AY134" s="18" t="s">
        <v>147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8" t="s">
        <v>88</v>
      </c>
      <c r="BK134" s="239">
        <f>ROUND(I134*H134,2)</f>
        <v>0</v>
      </c>
      <c r="BL134" s="18" t="s">
        <v>446</v>
      </c>
      <c r="BM134" s="238" t="s">
        <v>974</v>
      </c>
    </row>
    <row r="135" spans="1:47" s="2" customFormat="1" ht="12">
      <c r="A135" s="39"/>
      <c r="B135" s="40"/>
      <c r="C135" s="41"/>
      <c r="D135" s="240" t="s">
        <v>156</v>
      </c>
      <c r="E135" s="41"/>
      <c r="F135" s="241" t="s">
        <v>973</v>
      </c>
      <c r="G135" s="41"/>
      <c r="H135" s="41"/>
      <c r="I135" s="242"/>
      <c r="J135" s="41"/>
      <c r="K135" s="41"/>
      <c r="L135" s="45"/>
      <c r="M135" s="243"/>
      <c r="N135" s="244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156</v>
      </c>
      <c r="AU135" s="18" t="s">
        <v>90</v>
      </c>
    </row>
    <row r="136" spans="1:47" s="2" customFormat="1" ht="12">
      <c r="A136" s="39"/>
      <c r="B136" s="40"/>
      <c r="C136" s="41"/>
      <c r="D136" s="240" t="s">
        <v>270</v>
      </c>
      <c r="E136" s="41"/>
      <c r="F136" s="300" t="s">
        <v>975</v>
      </c>
      <c r="G136" s="41"/>
      <c r="H136" s="41"/>
      <c r="I136" s="242"/>
      <c r="J136" s="41"/>
      <c r="K136" s="41"/>
      <c r="L136" s="45"/>
      <c r="M136" s="243"/>
      <c r="N136" s="244"/>
      <c r="O136" s="92"/>
      <c r="P136" s="92"/>
      <c r="Q136" s="92"/>
      <c r="R136" s="92"/>
      <c r="S136" s="92"/>
      <c r="T136" s="93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270</v>
      </c>
      <c r="AU136" s="18" t="s">
        <v>90</v>
      </c>
    </row>
    <row r="137" spans="1:65" s="2" customFormat="1" ht="16.5" customHeight="1">
      <c r="A137" s="39"/>
      <c r="B137" s="40"/>
      <c r="C137" s="227" t="s">
        <v>154</v>
      </c>
      <c r="D137" s="227" t="s">
        <v>149</v>
      </c>
      <c r="E137" s="228" t="s">
        <v>976</v>
      </c>
      <c r="F137" s="229" t="s">
        <v>977</v>
      </c>
      <c r="G137" s="230" t="s">
        <v>536</v>
      </c>
      <c r="H137" s="231">
        <v>1</v>
      </c>
      <c r="I137" s="232"/>
      <c r="J137" s="233">
        <f>ROUND(I137*H137,2)</f>
        <v>0</v>
      </c>
      <c r="K137" s="229" t="s">
        <v>1</v>
      </c>
      <c r="L137" s="45"/>
      <c r="M137" s="234" t="s">
        <v>1</v>
      </c>
      <c r="N137" s="235" t="s">
        <v>46</v>
      </c>
      <c r="O137" s="92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8" t="s">
        <v>446</v>
      </c>
      <c r="AT137" s="238" t="s">
        <v>149</v>
      </c>
      <c r="AU137" s="238" t="s">
        <v>90</v>
      </c>
      <c r="AY137" s="18" t="s">
        <v>147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8" t="s">
        <v>88</v>
      </c>
      <c r="BK137" s="239">
        <f>ROUND(I137*H137,2)</f>
        <v>0</v>
      </c>
      <c r="BL137" s="18" t="s">
        <v>446</v>
      </c>
      <c r="BM137" s="238" t="s">
        <v>978</v>
      </c>
    </row>
    <row r="138" spans="1:47" s="2" customFormat="1" ht="12">
      <c r="A138" s="39"/>
      <c r="B138" s="40"/>
      <c r="C138" s="41"/>
      <c r="D138" s="240" t="s">
        <v>156</v>
      </c>
      <c r="E138" s="41"/>
      <c r="F138" s="241" t="s">
        <v>977</v>
      </c>
      <c r="G138" s="41"/>
      <c r="H138" s="41"/>
      <c r="I138" s="242"/>
      <c r="J138" s="41"/>
      <c r="K138" s="41"/>
      <c r="L138" s="45"/>
      <c r="M138" s="243"/>
      <c r="N138" s="244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156</v>
      </c>
      <c r="AU138" s="18" t="s">
        <v>90</v>
      </c>
    </row>
    <row r="139" spans="1:47" s="2" customFormat="1" ht="12">
      <c r="A139" s="39"/>
      <c r="B139" s="40"/>
      <c r="C139" s="41"/>
      <c r="D139" s="240" t="s">
        <v>270</v>
      </c>
      <c r="E139" s="41"/>
      <c r="F139" s="300" t="s">
        <v>979</v>
      </c>
      <c r="G139" s="41"/>
      <c r="H139" s="41"/>
      <c r="I139" s="242"/>
      <c r="J139" s="41"/>
      <c r="K139" s="41"/>
      <c r="L139" s="45"/>
      <c r="M139" s="243"/>
      <c r="N139" s="244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270</v>
      </c>
      <c r="AU139" s="18" t="s">
        <v>90</v>
      </c>
    </row>
    <row r="140" spans="1:63" s="12" customFormat="1" ht="22.8" customHeight="1">
      <c r="A140" s="12"/>
      <c r="B140" s="211"/>
      <c r="C140" s="212"/>
      <c r="D140" s="213" t="s">
        <v>80</v>
      </c>
      <c r="E140" s="225" t="s">
        <v>980</v>
      </c>
      <c r="F140" s="225" t="s">
        <v>981</v>
      </c>
      <c r="G140" s="212"/>
      <c r="H140" s="212"/>
      <c r="I140" s="215"/>
      <c r="J140" s="226">
        <f>BK140</f>
        <v>0</v>
      </c>
      <c r="K140" s="212"/>
      <c r="L140" s="217"/>
      <c r="M140" s="218"/>
      <c r="N140" s="219"/>
      <c r="O140" s="219"/>
      <c r="P140" s="220">
        <f>SUM(P141:P146)</f>
        <v>0</v>
      </c>
      <c r="Q140" s="219"/>
      <c r="R140" s="220">
        <f>SUM(R141:R146)</f>
        <v>0</v>
      </c>
      <c r="S140" s="219"/>
      <c r="T140" s="221">
        <f>SUM(T141:T146)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2" t="s">
        <v>182</v>
      </c>
      <c r="AT140" s="223" t="s">
        <v>80</v>
      </c>
      <c r="AU140" s="223" t="s">
        <v>88</v>
      </c>
      <c r="AY140" s="222" t="s">
        <v>147</v>
      </c>
      <c r="BK140" s="224">
        <f>SUM(BK141:BK146)</f>
        <v>0</v>
      </c>
    </row>
    <row r="141" spans="1:65" s="2" customFormat="1" ht="16.5" customHeight="1">
      <c r="A141" s="39"/>
      <c r="B141" s="40"/>
      <c r="C141" s="227" t="s">
        <v>182</v>
      </c>
      <c r="D141" s="227" t="s">
        <v>149</v>
      </c>
      <c r="E141" s="228" t="s">
        <v>982</v>
      </c>
      <c r="F141" s="229" t="s">
        <v>983</v>
      </c>
      <c r="G141" s="230" t="s">
        <v>536</v>
      </c>
      <c r="H141" s="231">
        <v>1</v>
      </c>
      <c r="I141" s="232"/>
      <c r="J141" s="233">
        <f>ROUND(I141*H141,2)</f>
        <v>0</v>
      </c>
      <c r="K141" s="229" t="s">
        <v>1</v>
      </c>
      <c r="L141" s="45"/>
      <c r="M141" s="234" t="s">
        <v>1</v>
      </c>
      <c r="N141" s="235" t="s">
        <v>46</v>
      </c>
      <c r="O141" s="92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8" t="s">
        <v>446</v>
      </c>
      <c r="AT141" s="238" t="s">
        <v>149</v>
      </c>
      <c r="AU141" s="238" t="s">
        <v>90</v>
      </c>
      <c r="AY141" s="18" t="s">
        <v>147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8" t="s">
        <v>88</v>
      </c>
      <c r="BK141" s="239">
        <f>ROUND(I141*H141,2)</f>
        <v>0</v>
      </c>
      <c r="BL141" s="18" t="s">
        <v>446</v>
      </c>
      <c r="BM141" s="238" t="s">
        <v>984</v>
      </c>
    </row>
    <row r="142" spans="1:47" s="2" customFormat="1" ht="12">
      <c r="A142" s="39"/>
      <c r="B142" s="40"/>
      <c r="C142" s="41"/>
      <c r="D142" s="240" t="s">
        <v>156</v>
      </c>
      <c r="E142" s="41"/>
      <c r="F142" s="241" t="s">
        <v>983</v>
      </c>
      <c r="G142" s="41"/>
      <c r="H142" s="41"/>
      <c r="I142" s="242"/>
      <c r="J142" s="41"/>
      <c r="K142" s="41"/>
      <c r="L142" s="45"/>
      <c r="M142" s="243"/>
      <c r="N142" s="244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156</v>
      </c>
      <c r="AU142" s="18" t="s">
        <v>90</v>
      </c>
    </row>
    <row r="143" spans="1:65" s="2" customFormat="1" ht="16.5" customHeight="1">
      <c r="A143" s="39"/>
      <c r="B143" s="40"/>
      <c r="C143" s="227" t="s">
        <v>188</v>
      </c>
      <c r="D143" s="227" t="s">
        <v>149</v>
      </c>
      <c r="E143" s="228" t="s">
        <v>985</v>
      </c>
      <c r="F143" s="229" t="s">
        <v>986</v>
      </c>
      <c r="G143" s="230" t="s">
        <v>536</v>
      </c>
      <c r="H143" s="231">
        <v>1</v>
      </c>
      <c r="I143" s="232"/>
      <c r="J143" s="233">
        <f>ROUND(I143*H143,2)</f>
        <v>0</v>
      </c>
      <c r="K143" s="229" t="s">
        <v>1</v>
      </c>
      <c r="L143" s="45"/>
      <c r="M143" s="234" t="s">
        <v>1</v>
      </c>
      <c r="N143" s="235" t="s">
        <v>46</v>
      </c>
      <c r="O143" s="92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8" t="s">
        <v>446</v>
      </c>
      <c r="AT143" s="238" t="s">
        <v>149</v>
      </c>
      <c r="AU143" s="238" t="s">
        <v>90</v>
      </c>
      <c r="AY143" s="18" t="s">
        <v>147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8" t="s">
        <v>88</v>
      </c>
      <c r="BK143" s="239">
        <f>ROUND(I143*H143,2)</f>
        <v>0</v>
      </c>
      <c r="BL143" s="18" t="s">
        <v>446</v>
      </c>
      <c r="BM143" s="238" t="s">
        <v>987</v>
      </c>
    </row>
    <row r="144" spans="1:47" s="2" customFormat="1" ht="12">
      <c r="A144" s="39"/>
      <c r="B144" s="40"/>
      <c r="C144" s="41"/>
      <c r="D144" s="240" t="s">
        <v>156</v>
      </c>
      <c r="E144" s="41"/>
      <c r="F144" s="241" t="s">
        <v>986</v>
      </c>
      <c r="G144" s="41"/>
      <c r="H144" s="41"/>
      <c r="I144" s="242"/>
      <c r="J144" s="41"/>
      <c r="K144" s="41"/>
      <c r="L144" s="45"/>
      <c r="M144" s="243"/>
      <c r="N144" s="244"/>
      <c r="O144" s="92"/>
      <c r="P144" s="92"/>
      <c r="Q144" s="92"/>
      <c r="R144" s="92"/>
      <c r="S144" s="92"/>
      <c r="T144" s="93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156</v>
      </c>
      <c r="AU144" s="18" t="s">
        <v>90</v>
      </c>
    </row>
    <row r="145" spans="1:65" s="2" customFormat="1" ht="16.5" customHeight="1">
      <c r="A145" s="39"/>
      <c r="B145" s="40"/>
      <c r="C145" s="227" t="s">
        <v>194</v>
      </c>
      <c r="D145" s="227" t="s">
        <v>149</v>
      </c>
      <c r="E145" s="228" t="s">
        <v>988</v>
      </c>
      <c r="F145" s="229" t="s">
        <v>989</v>
      </c>
      <c r="G145" s="230" t="s">
        <v>536</v>
      </c>
      <c r="H145" s="231">
        <v>1</v>
      </c>
      <c r="I145" s="232"/>
      <c r="J145" s="233">
        <f>ROUND(I145*H145,2)</f>
        <v>0</v>
      </c>
      <c r="K145" s="229" t="s">
        <v>1</v>
      </c>
      <c r="L145" s="45"/>
      <c r="M145" s="234" t="s">
        <v>1</v>
      </c>
      <c r="N145" s="235" t="s">
        <v>46</v>
      </c>
      <c r="O145" s="92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8" t="s">
        <v>446</v>
      </c>
      <c r="AT145" s="238" t="s">
        <v>149</v>
      </c>
      <c r="AU145" s="238" t="s">
        <v>90</v>
      </c>
      <c r="AY145" s="18" t="s">
        <v>147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8" t="s">
        <v>88</v>
      </c>
      <c r="BK145" s="239">
        <f>ROUND(I145*H145,2)</f>
        <v>0</v>
      </c>
      <c r="BL145" s="18" t="s">
        <v>446</v>
      </c>
      <c r="BM145" s="238" t="s">
        <v>990</v>
      </c>
    </row>
    <row r="146" spans="1:47" s="2" customFormat="1" ht="12">
      <c r="A146" s="39"/>
      <c r="B146" s="40"/>
      <c r="C146" s="41"/>
      <c r="D146" s="240" t="s">
        <v>156</v>
      </c>
      <c r="E146" s="41"/>
      <c r="F146" s="241" t="s">
        <v>989</v>
      </c>
      <c r="G146" s="41"/>
      <c r="H146" s="41"/>
      <c r="I146" s="242"/>
      <c r="J146" s="41"/>
      <c r="K146" s="41"/>
      <c r="L146" s="45"/>
      <c r="M146" s="243"/>
      <c r="N146" s="244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156</v>
      </c>
      <c r="AU146" s="18" t="s">
        <v>90</v>
      </c>
    </row>
    <row r="147" spans="1:63" s="12" customFormat="1" ht="22.8" customHeight="1">
      <c r="A147" s="12"/>
      <c r="B147" s="211"/>
      <c r="C147" s="212"/>
      <c r="D147" s="213" t="s">
        <v>80</v>
      </c>
      <c r="E147" s="225" t="s">
        <v>453</v>
      </c>
      <c r="F147" s="225" t="s">
        <v>454</v>
      </c>
      <c r="G147" s="212"/>
      <c r="H147" s="212"/>
      <c r="I147" s="215"/>
      <c r="J147" s="226">
        <f>BK147</f>
        <v>0</v>
      </c>
      <c r="K147" s="212"/>
      <c r="L147" s="217"/>
      <c r="M147" s="218"/>
      <c r="N147" s="219"/>
      <c r="O147" s="219"/>
      <c r="P147" s="220">
        <f>SUM(P148:P165)</f>
        <v>0</v>
      </c>
      <c r="Q147" s="219"/>
      <c r="R147" s="220">
        <f>SUM(R148:R165)</f>
        <v>0</v>
      </c>
      <c r="S147" s="219"/>
      <c r="T147" s="221">
        <f>SUM(T148:T165)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2" t="s">
        <v>182</v>
      </c>
      <c r="AT147" s="223" t="s">
        <v>80</v>
      </c>
      <c r="AU147" s="223" t="s">
        <v>88</v>
      </c>
      <c r="AY147" s="222" t="s">
        <v>147</v>
      </c>
      <c r="BK147" s="224">
        <f>SUM(BK148:BK165)</f>
        <v>0</v>
      </c>
    </row>
    <row r="148" spans="1:65" s="2" customFormat="1" ht="24.9" customHeight="1">
      <c r="A148" s="39"/>
      <c r="B148" s="40"/>
      <c r="C148" s="227" t="s">
        <v>202</v>
      </c>
      <c r="D148" s="227" t="s">
        <v>149</v>
      </c>
      <c r="E148" s="228" t="s">
        <v>991</v>
      </c>
      <c r="F148" s="229" t="s">
        <v>992</v>
      </c>
      <c r="G148" s="230" t="s">
        <v>536</v>
      </c>
      <c r="H148" s="231">
        <v>1</v>
      </c>
      <c r="I148" s="232"/>
      <c r="J148" s="233">
        <f>ROUND(I148*H148,2)</f>
        <v>0</v>
      </c>
      <c r="K148" s="229" t="s">
        <v>1</v>
      </c>
      <c r="L148" s="45"/>
      <c r="M148" s="234" t="s">
        <v>1</v>
      </c>
      <c r="N148" s="235" t="s">
        <v>46</v>
      </c>
      <c r="O148" s="92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8" t="s">
        <v>446</v>
      </c>
      <c r="AT148" s="238" t="s">
        <v>149</v>
      </c>
      <c r="AU148" s="238" t="s">
        <v>90</v>
      </c>
      <c r="AY148" s="18" t="s">
        <v>147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8" t="s">
        <v>88</v>
      </c>
      <c r="BK148" s="239">
        <f>ROUND(I148*H148,2)</f>
        <v>0</v>
      </c>
      <c r="BL148" s="18" t="s">
        <v>446</v>
      </c>
      <c r="BM148" s="238" t="s">
        <v>993</v>
      </c>
    </row>
    <row r="149" spans="1:47" s="2" customFormat="1" ht="12">
      <c r="A149" s="39"/>
      <c r="B149" s="40"/>
      <c r="C149" s="41"/>
      <c r="D149" s="240" t="s">
        <v>156</v>
      </c>
      <c r="E149" s="41"/>
      <c r="F149" s="241" t="s">
        <v>992</v>
      </c>
      <c r="G149" s="41"/>
      <c r="H149" s="41"/>
      <c r="I149" s="242"/>
      <c r="J149" s="41"/>
      <c r="K149" s="41"/>
      <c r="L149" s="45"/>
      <c r="M149" s="243"/>
      <c r="N149" s="244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156</v>
      </c>
      <c r="AU149" s="18" t="s">
        <v>90</v>
      </c>
    </row>
    <row r="150" spans="1:47" s="2" customFormat="1" ht="12">
      <c r="A150" s="39"/>
      <c r="B150" s="40"/>
      <c r="C150" s="41"/>
      <c r="D150" s="240" t="s">
        <v>270</v>
      </c>
      <c r="E150" s="41"/>
      <c r="F150" s="300" t="s">
        <v>994</v>
      </c>
      <c r="G150" s="41"/>
      <c r="H150" s="41"/>
      <c r="I150" s="242"/>
      <c r="J150" s="41"/>
      <c r="K150" s="41"/>
      <c r="L150" s="45"/>
      <c r="M150" s="243"/>
      <c r="N150" s="244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270</v>
      </c>
      <c r="AU150" s="18" t="s">
        <v>90</v>
      </c>
    </row>
    <row r="151" spans="1:65" s="2" customFormat="1" ht="16.5" customHeight="1">
      <c r="A151" s="39"/>
      <c r="B151" s="40"/>
      <c r="C151" s="227" t="s">
        <v>209</v>
      </c>
      <c r="D151" s="227" t="s">
        <v>149</v>
      </c>
      <c r="E151" s="228" t="s">
        <v>491</v>
      </c>
      <c r="F151" s="229" t="s">
        <v>995</v>
      </c>
      <c r="G151" s="230" t="s">
        <v>536</v>
      </c>
      <c r="H151" s="231">
        <v>1</v>
      </c>
      <c r="I151" s="232"/>
      <c r="J151" s="233">
        <f>ROUND(I151*H151,2)</f>
        <v>0</v>
      </c>
      <c r="K151" s="229" t="s">
        <v>1</v>
      </c>
      <c r="L151" s="45"/>
      <c r="M151" s="234" t="s">
        <v>1</v>
      </c>
      <c r="N151" s="235" t="s">
        <v>46</v>
      </c>
      <c r="O151" s="92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8" t="s">
        <v>446</v>
      </c>
      <c r="AT151" s="238" t="s">
        <v>149</v>
      </c>
      <c r="AU151" s="238" t="s">
        <v>90</v>
      </c>
      <c r="AY151" s="18" t="s">
        <v>147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8" t="s">
        <v>88</v>
      </c>
      <c r="BK151" s="239">
        <f>ROUND(I151*H151,2)</f>
        <v>0</v>
      </c>
      <c r="BL151" s="18" t="s">
        <v>446</v>
      </c>
      <c r="BM151" s="238" t="s">
        <v>996</v>
      </c>
    </row>
    <row r="152" spans="1:47" s="2" customFormat="1" ht="12">
      <c r="A152" s="39"/>
      <c r="B152" s="40"/>
      <c r="C152" s="41"/>
      <c r="D152" s="240" t="s">
        <v>156</v>
      </c>
      <c r="E152" s="41"/>
      <c r="F152" s="241" t="s">
        <v>995</v>
      </c>
      <c r="G152" s="41"/>
      <c r="H152" s="41"/>
      <c r="I152" s="242"/>
      <c r="J152" s="41"/>
      <c r="K152" s="41"/>
      <c r="L152" s="45"/>
      <c r="M152" s="243"/>
      <c r="N152" s="244"/>
      <c r="O152" s="92"/>
      <c r="P152" s="92"/>
      <c r="Q152" s="92"/>
      <c r="R152" s="92"/>
      <c r="S152" s="92"/>
      <c r="T152" s="93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156</v>
      </c>
      <c r="AU152" s="18" t="s">
        <v>90</v>
      </c>
    </row>
    <row r="153" spans="1:47" s="2" customFormat="1" ht="12">
      <c r="A153" s="39"/>
      <c r="B153" s="40"/>
      <c r="C153" s="41"/>
      <c r="D153" s="240" t="s">
        <v>270</v>
      </c>
      <c r="E153" s="41"/>
      <c r="F153" s="300" t="s">
        <v>997</v>
      </c>
      <c r="G153" s="41"/>
      <c r="H153" s="41"/>
      <c r="I153" s="242"/>
      <c r="J153" s="41"/>
      <c r="K153" s="41"/>
      <c r="L153" s="45"/>
      <c r="M153" s="243"/>
      <c r="N153" s="244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270</v>
      </c>
      <c r="AU153" s="18" t="s">
        <v>90</v>
      </c>
    </row>
    <row r="154" spans="1:65" s="2" customFormat="1" ht="16.5" customHeight="1">
      <c r="A154" s="39"/>
      <c r="B154" s="40"/>
      <c r="C154" s="227" t="s">
        <v>227</v>
      </c>
      <c r="D154" s="227" t="s">
        <v>149</v>
      </c>
      <c r="E154" s="228" t="s">
        <v>998</v>
      </c>
      <c r="F154" s="229" t="s">
        <v>999</v>
      </c>
      <c r="G154" s="230" t="s">
        <v>536</v>
      </c>
      <c r="H154" s="231">
        <v>1</v>
      </c>
      <c r="I154" s="232"/>
      <c r="J154" s="233">
        <f>ROUND(I154*H154,2)</f>
        <v>0</v>
      </c>
      <c r="K154" s="229" t="s">
        <v>1</v>
      </c>
      <c r="L154" s="45"/>
      <c r="M154" s="234" t="s">
        <v>1</v>
      </c>
      <c r="N154" s="235" t="s">
        <v>46</v>
      </c>
      <c r="O154" s="92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8" t="s">
        <v>446</v>
      </c>
      <c r="AT154" s="238" t="s">
        <v>149</v>
      </c>
      <c r="AU154" s="238" t="s">
        <v>90</v>
      </c>
      <c r="AY154" s="18" t="s">
        <v>147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8" t="s">
        <v>88</v>
      </c>
      <c r="BK154" s="239">
        <f>ROUND(I154*H154,2)</f>
        <v>0</v>
      </c>
      <c r="BL154" s="18" t="s">
        <v>446</v>
      </c>
      <c r="BM154" s="238" t="s">
        <v>1000</v>
      </c>
    </row>
    <row r="155" spans="1:47" s="2" customFormat="1" ht="12">
      <c r="A155" s="39"/>
      <c r="B155" s="40"/>
      <c r="C155" s="41"/>
      <c r="D155" s="240" t="s">
        <v>156</v>
      </c>
      <c r="E155" s="41"/>
      <c r="F155" s="241" t="s">
        <v>999</v>
      </c>
      <c r="G155" s="41"/>
      <c r="H155" s="41"/>
      <c r="I155" s="242"/>
      <c r="J155" s="41"/>
      <c r="K155" s="41"/>
      <c r="L155" s="45"/>
      <c r="M155" s="243"/>
      <c r="N155" s="244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156</v>
      </c>
      <c r="AU155" s="18" t="s">
        <v>90</v>
      </c>
    </row>
    <row r="156" spans="1:47" s="2" customFormat="1" ht="12">
      <c r="A156" s="39"/>
      <c r="B156" s="40"/>
      <c r="C156" s="41"/>
      <c r="D156" s="240" t="s">
        <v>270</v>
      </c>
      <c r="E156" s="41"/>
      <c r="F156" s="300" t="s">
        <v>1001</v>
      </c>
      <c r="G156" s="41"/>
      <c r="H156" s="41"/>
      <c r="I156" s="242"/>
      <c r="J156" s="41"/>
      <c r="K156" s="41"/>
      <c r="L156" s="45"/>
      <c r="M156" s="243"/>
      <c r="N156" s="244"/>
      <c r="O156" s="92"/>
      <c r="P156" s="92"/>
      <c r="Q156" s="92"/>
      <c r="R156" s="92"/>
      <c r="S156" s="92"/>
      <c r="T156" s="93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270</v>
      </c>
      <c r="AU156" s="18" t="s">
        <v>90</v>
      </c>
    </row>
    <row r="157" spans="1:65" s="2" customFormat="1" ht="24.15" customHeight="1">
      <c r="A157" s="39"/>
      <c r="B157" s="40"/>
      <c r="C157" s="227" t="s">
        <v>236</v>
      </c>
      <c r="D157" s="227" t="s">
        <v>149</v>
      </c>
      <c r="E157" s="228" t="s">
        <v>1002</v>
      </c>
      <c r="F157" s="229" t="s">
        <v>1003</v>
      </c>
      <c r="G157" s="230" t="s">
        <v>536</v>
      </c>
      <c r="H157" s="231">
        <v>1</v>
      </c>
      <c r="I157" s="232"/>
      <c r="J157" s="233">
        <f>ROUND(I157*H157,2)</f>
        <v>0</v>
      </c>
      <c r="K157" s="229" t="s">
        <v>1</v>
      </c>
      <c r="L157" s="45"/>
      <c r="M157" s="234" t="s">
        <v>1</v>
      </c>
      <c r="N157" s="235" t="s">
        <v>46</v>
      </c>
      <c r="O157" s="92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8" t="s">
        <v>446</v>
      </c>
      <c r="AT157" s="238" t="s">
        <v>149</v>
      </c>
      <c r="AU157" s="238" t="s">
        <v>90</v>
      </c>
      <c r="AY157" s="18" t="s">
        <v>147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8" t="s">
        <v>88</v>
      </c>
      <c r="BK157" s="239">
        <f>ROUND(I157*H157,2)</f>
        <v>0</v>
      </c>
      <c r="BL157" s="18" t="s">
        <v>446</v>
      </c>
      <c r="BM157" s="238" t="s">
        <v>1004</v>
      </c>
    </row>
    <row r="158" spans="1:47" s="2" customFormat="1" ht="12">
      <c r="A158" s="39"/>
      <c r="B158" s="40"/>
      <c r="C158" s="41"/>
      <c r="D158" s="240" t="s">
        <v>156</v>
      </c>
      <c r="E158" s="41"/>
      <c r="F158" s="241" t="s">
        <v>1003</v>
      </c>
      <c r="G158" s="41"/>
      <c r="H158" s="41"/>
      <c r="I158" s="242"/>
      <c r="J158" s="41"/>
      <c r="K158" s="41"/>
      <c r="L158" s="45"/>
      <c r="M158" s="243"/>
      <c r="N158" s="244"/>
      <c r="O158" s="92"/>
      <c r="P158" s="92"/>
      <c r="Q158" s="92"/>
      <c r="R158" s="92"/>
      <c r="S158" s="92"/>
      <c r="T158" s="93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156</v>
      </c>
      <c r="AU158" s="18" t="s">
        <v>90</v>
      </c>
    </row>
    <row r="159" spans="1:65" s="2" customFormat="1" ht="24.15" customHeight="1">
      <c r="A159" s="39"/>
      <c r="B159" s="40"/>
      <c r="C159" s="227" t="s">
        <v>244</v>
      </c>
      <c r="D159" s="227" t="s">
        <v>149</v>
      </c>
      <c r="E159" s="228" t="s">
        <v>1005</v>
      </c>
      <c r="F159" s="229" t="s">
        <v>1006</v>
      </c>
      <c r="G159" s="230" t="s">
        <v>536</v>
      </c>
      <c r="H159" s="231">
        <v>1</v>
      </c>
      <c r="I159" s="232"/>
      <c r="J159" s="233">
        <f>ROUND(I159*H159,2)</f>
        <v>0</v>
      </c>
      <c r="K159" s="229" t="s">
        <v>1</v>
      </c>
      <c r="L159" s="45"/>
      <c r="M159" s="234" t="s">
        <v>1</v>
      </c>
      <c r="N159" s="235" t="s">
        <v>46</v>
      </c>
      <c r="O159" s="92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8" t="s">
        <v>446</v>
      </c>
      <c r="AT159" s="238" t="s">
        <v>149</v>
      </c>
      <c r="AU159" s="238" t="s">
        <v>90</v>
      </c>
      <c r="AY159" s="18" t="s">
        <v>147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8" t="s">
        <v>88</v>
      </c>
      <c r="BK159" s="239">
        <f>ROUND(I159*H159,2)</f>
        <v>0</v>
      </c>
      <c r="BL159" s="18" t="s">
        <v>446</v>
      </c>
      <c r="BM159" s="238" t="s">
        <v>1007</v>
      </c>
    </row>
    <row r="160" spans="1:47" s="2" customFormat="1" ht="12">
      <c r="A160" s="39"/>
      <c r="B160" s="40"/>
      <c r="C160" s="41"/>
      <c r="D160" s="240" t="s">
        <v>156</v>
      </c>
      <c r="E160" s="41"/>
      <c r="F160" s="241" t="s">
        <v>1006</v>
      </c>
      <c r="G160" s="41"/>
      <c r="H160" s="41"/>
      <c r="I160" s="242"/>
      <c r="J160" s="41"/>
      <c r="K160" s="41"/>
      <c r="L160" s="45"/>
      <c r="M160" s="243"/>
      <c r="N160" s="244"/>
      <c r="O160" s="92"/>
      <c r="P160" s="92"/>
      <c r="Q160" s="92"/>
      <c r="R160" s="92"/>
      <c r="S160" s="92"/>
      <c r="T160" s="93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156</v>
      </c>
      <c r="AU160" s="18" t="s">
        <v>90</v>
      </c>
    </row>
    <row r="161" spans="1:65" s="2" customFormat="1" ht="16.5" customHeight="1">
      <c r="A161" s="39"/>
      <c r="B161" s="40"/>
      <c r="C161" s="227" t="s">
        <v>252</v>
      </c>
      <c r="D161" s="227" t="s">
        <v>149</v>
      </c>
      <c r="E161" s="228" t="s">
        <v>1008</v>
      </c>
      <c r="F161" s="229" t="s">
        <v>1009</v>
      </c>
      <c r="G161" s="230" t="s">
        <v>536</v>
      </c>
      <c r="H161" s="231">
        <v>1</v>
      </c>
      <c r="I161" s="232"/>
      <c r="J161" s="233">
        <f>ROUND(I161*H161,2)</f>
        <v>0</v>
      </c>
      <c r="K161" s="229" t="s">
        <v>1</v>
      </c>
      <c r="L161" s="45"/>
      <c r="M161" s="234" t="s">
        <v>1</v>
      </c>
      <c r="N161" s="235" t="s">
        <v>46</v>
      </c>
      <c r="O161" s="92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8" t="s">
        <v>446</v>
      </c>
      <c r="AT161" s="238" t="s">
        <v>149</v>
      </c>
      <c r="AU161" s="238" t="s">
        <v>90</v>
      </c>
      <c r="AY161" s="18" t="s">
        <v>147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18" t="s">
        <v>88</v>
      </c>
      <c r="BK161" s="239">
        <f>ROUND(I161*H161,2)</f>
        <v>0</v>
      </c>
      <c r="BL161" s="18" t="s">
        <v>446</v>
      </c>
      <c r="BM161" s="238" t="s">
        <v>1010</v>
      </c>
    </row>
    <row r="162" spans="1:47" s="2" customFormat="1" ht="12">
      <c r="A162" s="39"/>
      <c r="B162" s="40"/>
      <c r="C162" s="41"/>
      <c r="D162" s="240" t="s">
        <v>156</v>
      </c>
      <c r="E162" s="41"/>
      <c r="F162" s="241" t="s">
        <v>1009</v>
      </c>
      <c r="G162" s="41"/>
      <c r="H162" s="41"/>
      <c r="I162" s="242"/>
      <c r="J162" s="41"/>
      <c r="K162" s="41"/>
      <c r="L162" s="45"/>
      <c r="M162" s="243"/>
      <c r="N162" s="244"/>
      <c r="O162" s="92"/>
      <c r="P162" s="92"/>
      <c r="Q162" s="92"/>
      <c r="R162" s="92"/>
      <c r="S162" s="92"/>
      <c r="T162" s="93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156</v>
      </c>
      <c r="AU162" s="18" t="s">
        <v>90</v>
      </c>
    </row>
    <row r="163" spans="1:47" s="2" customFormat="1" ht="12">
      <c r="A163" s="39"/>
      <c r="B163" s="40"/>
      <c r="C163" s="41"/>
      <c r="D163" s="240" t="s">
        <v>270</v>
      </c>
      <c r="E163" s="41"/>
      <c r="F163" s="300" t="s">
        <v>1011</v>
      </c>
      <c r="G163" s="41"/>
      <c r="H163" s="41"/>
      <c r="I163" s="242"/>
      <c r="J163" s="41"/>
      <c r="K163" s="41"/>
      <c r="L163" s="45"/>
      <c r="M163" s="243"/>
      <c r="N163" s="244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270</v>
      </c>
      <c r="AU163" s="18" t="s">
        <v>90</v>
      </c>
    </row>
    <row r="164" spans="1:65" s="2" customFormat="1" ht="16.5" customHeight="1">
      <c r="A164" s="39"/>
      <c r="B164" s="40"/>
      <c r="C164" s="227" t="s">
        <v>260</v>
      </c>
      <c r="D164" s="227" t="s">
        <v>149</v>
      </c>
      <c r="E164" s="228" t="s">
        <v>1012</v>
      </c>
      <c r="F164" s="229" t="s">
        <v>1013</v>
      </c>
      <c r="G164" s="230" t="s">
        <v>536</v>
      </c>
      <c r="H164" s="231">
        <v>1</v>
      </c>
      <c r="I164" s="232"/>
      <c r="J164" s="233">
        <f>ROUND(I164*H164,2)</f>
        <v>0</v>
      </c>
      <c r="K164" s="229" t="s">
        <v>1</v>
      </c>
      <c r="L164" s="45"/>
      <c r="M164" s="234" t="s">
        <v>1</v>
      </c>
      <c r="N164" s="235" t="s">
        <v>46</v>
      </c>
      <c r="O164" s="92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8" t="s">
        <v>446</v>
      </c>
      <c r="AT164" s="238" t="s">
        <v>149</v>
      </c>
      <c r="AU164" s="238" t="s">
        <v>90</v>
      </c>
      <c r="AY164" s="18" t="s">
        <v>147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8" t="s">
        <v>88</v>
      </c>
      <c r="BK164" s="239">
        <f>ROUND(I164*H164,2)</f>
        <v>0</v>
      </c>
      <c r="BL164" s="18" t="s">
        <v>446</v>
      </c>
      <c r="BM164" s="238" t="s">
        <v>1014</v>
      </c>
    </row>
    <row r="165" spans="1:47" s="2" customFormat="1" ht="12">
      <c r="A165" s="39"/>
      <c r="B165" s="40"/>
      <c r="C165" s="41"/>
      <c r="D165" s="240" t="s">
        <v>156</v>
      </c>
      <c r="E165" s="41"/>
      <c r="F165" s="241" t="s">
        <v>1013</v>
      </c>
      <c r="G165" s="41"/>
      <c r="H165" s="41"/>
      <c r="I165" s="242"/>
      <c r="J165" s="41"/>
      <c r="K165" s="41"/>
      <c r="L165" s="45"/>
      <c r="M165" s="243"/>
      <c r="N165" s="244"/>
      <c r="O165" s="92"/>
      <c r="P165" s="92"/>
      <c r="Q165" s="92"/>
      <c r="R165" s="92"/>
      <c r="S165" s="92"/>
      <c r="T165" s="93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156</v>
      </c>
      <c r="AU165" s="18" t="s">
        <v>90</v>
      </c>
    </row>
    <row r="166" spans="1:63" s="12" customFormat="1" ht="22.8" customHeight="1">
      <c r="A166" s="12"/>
      <c r="B166" s="211"/>
      <c r="C166" s="212"/>
      <c r="D166" s="213" t="s">
        <v>80</v>
      </c>
      <c r="E166" s="225" t="s">
        <v>539</v>
      </c>
      <c r="F166" s="225" t="s">
        <v>540</v>
      </c>
      <c r="G166" s="212"/>
      <c r="H166" s="212"/>
      <c r="I166" s="215"/>
      <c r="J166" s="226">
        <f>BK166</f>
        <v>0</v>
      </c>
      <c r="K166" s="212"/>
      <c r="L166" s="217"/>
      <c r="M166" s="218"/>
      <c r="N166" s="219"/>
      <c r="O166" s="219"/>
      <c r="P166" s="220">
        <f>SUM(P167:P172)</f>
        <v>0</v>
      </c>
      <c r="Q166" s="219"/>
      <c r="R166" s="220">
        <f>SUM(R167:R172)</f>
        <v>0</v>
      </c>
      <c r="S166" s="219"/>
      <c r="T166" s="221">
        <f>SUM(T167:T172)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22" t="s">
        <v>182</v>
      </c>
      <c r="AT166" s="223" t="s">
        <v>80</v>
      </c>
      <c r="AU166" s="223" t="s">
        <v>88</v>
      </c>
      <c r="AY166" s="222" t="s">
        <v>147</v>
      </c>
      <c r="BK166" s="224">
        <f>SUM(BK167:BK172)</f>
        <v>0</v>
      </c>
    </row>
    <row r="167" spans="1:65" s="2" customFormat="1" ht="16.5" customHeight="1">
      <c r="A167" s="39"/>
      <c r="B167" s="40"/>
      <c r="C167" s="227" t="s">
        <v>8</v>
      </c>
      <c r="D167" s="227" t="s">
        <v>149</v>
      </c>
      <c r="E167" s="228" t="s">
        <v>1015</v>
      </c>
      <c r="F167" s="229" t="s">
        <v>1016</v>
      </c>
      <c r="G167" s="230" t="s">
        <v>536</v>
      </c>
      <c r="H167" s="231">
        <v>1</v>
      </c>
      <c r="I167" s="232"/>
      <c r="J167" s="233">
        <f>ROUND(I167*H167,2)</f>
        <v>0</v>
      </c>
      <c r="K167" s="229" t="s">
        <v>1</v>
      </c>
      <c r="L167" s="45"/>
      <c r="M167" s="234" t="s">
        <v>1</v>
      </c>
      <c r="N167" s="235" t="s">
        <v>46</v>
      </c>
      <c r="O167" s="92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8" t="s">
        <v>446</v>
      </c>
      <c r="AT167" s="238" t="s">
        <v>149</v>
      </c>
      <c r="AU167" s="238" t="s">
        <v>90</v>
      </c>
      <c r="AY167" s="18" t="s">
        <v>147</v>
      </c>
      <c r="BE167" s="239">
        <f>IF(N167="základní",J167,0)</f>
        <v>0</v>
      </c>
      <c r="BF167" s="239">
        <f>IF(N167="snížená",J167,0)</f>
        <v>0</v>
      </c>
      <c r="BG167" s="239">
        <f>IF(N167="zákl. přenesená",J167,0)</f>
        <v>0</v>
      </c>
      <c r="BH167" s="239">
        <f>IF(N167="sníž. přenesená",J167,0)</f>
        <v>0</v>
      </c>
      <c r="BI167" s="239">
        <f>IF(N167="nulová",J167,0)</f>
        <v>0</v>
      </c>
      <c r="BJ167" s="18" t="s">
        <v>88</v>
      </c>
      <c r="BK167" s="239">
        <f>ROUND(I167*H167,2)</f>
        <v>0</v>
      </c>
      <c r="BL167" s="18" t="s">
        <v>446</v>
      </c>
      <c r="BM167" s="238" t="s">
        <v>1017</v>
      </c>
    </row>
    <row r="168" spans="1:47" s="2" customFormat="1" ht="12">
      <c r="A168" s="39"/>
      <c r="B168" s="40"/>
      <c r="C168" s="41"/>
      <c r="D168" s="240" t="s">
        <v>156</v>
      </c>
      <c r="E168" s="41"/>
      <c r="F168" s="241" t="s">
        <v>1016</v>
      </c>
      <c r="G168" s="41"/>
      <c r="H168" s="41"/>
      <c r="I168" s="242"/>
      <c r="J168" s="41"/>
      <c r="K168" s="41"/>
      <c r="L168" s="45"/>
      <c r="M168" s="243"/>
      <c r="N168" s="244"/>
      <c r="O168" s="92"/>
      <c r="P168" s="92"/>
      <c r="Q168" s="92"/>
      <c r="R168" s="92"/>
      <c r="S168" s="92"/>
      <c r="T168" s="93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156</v>
      </c>
      <c r="AU168" s="18" t="s">
        <v>90</v>
      </c>
    </row>
    <row r="169" spans="1:47" s="2" customFormat="1" ht="12">
      <c r="A169" s="39"/>
      <c r="B169" s="40"/>
      <c r="C169" s="41"/>
      <c r="D169" s="240" t="s">
        <v>270</v>
      </c>
      <c r="E169" s="41"/>
      <c r="F169" s="300" t="s">
        <v>1018</v>
      </c>
      <c r="G169" s="41"/>
      <c r="H169" s="41"/>
      <c r="I169" s="242"/>
      <c r="J169" s="41"/>
      <c r="K169" s="41"/>
      <c r="L169" s="45"/>
      <c r="M169" s="243"/>
      <c r="N169" s="244"/>
      <c r="O169" s="92"/>
      <c r="P169" s="92"/>
      <c r="Q169" s="92"/>
      <c r="R169" s="92"/>
      <c r="S169" s="92"/>
      <c r="T169" s="9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270</v>
      </c>
      <c r="AU169" s="18" t="s">
        <v>90</v>
      </c>
    </row>
    <row r="170" spans="1:65" s="2" customFormat="1" ht="16.5" customHeight="1">
      <c r="A170" s="39"/>
      <c r="B170" s="40"/>
      <c r="C170" s="227" t="s">
        <v>280</v>
      </c>
      <c r="D170" s="227" t="s">
        <v>149</v>
      </c>
      <c r="E170" s="228" t="s">
        <v>1019</v>
      </c>
      <c r="F170" s="229" t="s">
        <v>1020</v>
      </c>
      <c r="G170" s="230" t="s">
        <v>536</v>
      </c>
      <c r="H170" s="231">
        <v>1</v>
      </c>
      <c r="I170" s="232"/>
      <c r="J170" s="233">
        <f>ROUND(I170*H170,2)</f>
        <v>0</v>
      </c>
      <c r="K170" s="229" t="s">
        <v>1</v>
      </c>
      <c r="L170" s="45"/>
      <c r="M170" s="234" t="s">
        <v>1</v>
      </c>
      <c r="N170" s="235" t="s">
        <v>46</v>
      </c>
      <c r="O170" s="92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8" t="s">
        <v>446</v>
      </c>
      <c r="AT170" s="238" t="s">
        <v>149</v>
      </c>
      <c r="AU170" s="238" t="s">
        <v>90</v>
      </c>
      <c r="AY170" s="18" t="s">
        <v>147</v>
      </c>
      <c r="BE170" s="239">
        <f>IF(N170="základní",J170,0)</f>
        <v>0</v>
      </c>
      <c r="BF170" s="239">
        <f>IF(N170="snížená",J170,0)</f>
        <v>0</v>
      </c>
      <c r="BG170" s="239">
        <f>IF(N170="zákl. přenesená",J170,0)</f>
        <v>0</v>
      </c>
      <c r="BH170" s="239">
        <f>IF(N170="sníž. přenesená",J170,0)</f>
        <v>0</v>
      </c>
      <c r="BI170" s="239">
        <f>IF(N170="nulová",J170,0)</f>
        <v>0</v>
      </c>
      <c r="BJ170" s="18" t="s">
        <v>88</v>
      </c>
      <c r="BK170" s="239">
        <f>ROUND(I170*H170,2)</f>
        <v>0</v>
      </c>
      <c r="BL170" s="18" t="s">
        <v>446</v>
      </c>
      <c r="BM170" s="238" t="s">
        <v>1021</v>
      </c>
    </row>
    <row r="171" spans="1:47" s="2" customFormat="1" ht="12">
      <c r="A171" s="39"/>
      <c r="B171" s="40"/>
      <c r="C171" s="41"/>
      <c r="D171" s="240" t="s">
        <v>156</v>
      </c>
      <c r="E171" s="41"/>
      <c r="F171" s="241" t="s">
        <v>1020</v>
      </c>
      <c r="G171" s="41"/>
      <c r="H171" s="41"/>
      <c r="I171" s="242"/>
      <c r="J171" s="41"/>
      <c r="K171" s="41"/>
      <c r="L171" s="45"/>
      <c r="M171" s="243"/>
      <c r="N171" s="244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156</v>
      </c>
      <c r="AU171" s="18" t="s">
        <v>90</v>
      </c>
    </row>
    <row r="172" spans="1:47" s="2" customFormat="1" ht="12">
      <c r="A172" s="39"/>
      <c r="B172" s="40"/>
      <c r="C172" s="41"/>
      <c r="D172" s="240" t="s">
        <v>270</v>
      </c>
      <c r="E172" s="41"/>
      <c r="F172" s="300" t="s">
        <v>1022</v>
      </c>
      <c r="G172" s="41"/>
      <c r="H172" s="41"/>
      <c r="I172" s="242"/>
      <c r="J172" s="41"/>
      <c r="K172" s="41"/>
      <c r="L172" s="45"/>
      <c r="M172" s="301"/>
      <c r="N172" s="302"/>
      <c r="O172" s="303"/>
      <c r="P172" s="303"/>
      <c r="Q172" s="303"/>
      <c r="R172" s="303"/>
      <c r="S172" s="303"/>
      <c r="T172" s="304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270</v>
      </c>
      <c r="AU172" s="18" t="s">
        <v>90</v>
      </c>
    </row>
    <row r="173" spans="1:31" s="2" customFormat="1" ht="6.95" customHeight="1">
      <c r="A173" s="39"/>
      <c r="B173" s="67"/>
      <c r="C173" s="68"/>
      <c r="D173" s="68"/>
      <c r="E173" s="68"/>
      <c r="F173" s="68"/>
      <c r="G173" s="68"/>
      <c r="H173" s="68"/>
      <c r="I173" s="68"/>
      <c r="J173" s="68"/>
      <c r="K173" s="68"/>
      <c r="L173" s="45"/>
      <c r="M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</row>
  </sheetData>
  <sheetProtection password="CC35" sheet="1" objects="1" scenarios="1" formatColumns="0" formatRows="0" autoFilter="0"/>
  <autoFilter ref="C122:K172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Klemša Tomáš</dc:creator>
  <cp:keywords/>
  <dc:description/>
  <cp:lastModifiedBy>Klemša Tomáš</cp:lastModifiedBy>
  <dcterms:created xsi:type="dcterms:W3CDTF">2023-05-23T09:57:48Z</dcterms:created>
  <dcterms:modified xsi:type="dcterms:W3CDTF">2023-05-23T09:57:53Z</dcterms:modified>
  <cp:category/>
  <cp:version/>
  <cp:contentType/>
  <cp:contentStatus/>
</cp:coreProperties>
</file>