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61223-1 - Oprava strešníh..." sheetId="2" r:id="rId2"/>
    <sheet name="61223-2 - Oprava oplechov..." sheetId="3" r:id="rId3"/>
    <sheet name="61223-3 - Oprava fasády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'61223-1 - Oprava strešníh...'!$C$85:$K$146</definedName>
    <definedName name="_xlnm.Print_Area" localSheetId="1">'61223-1 - Oprava strešníh...'!$C$4:$J$39,'61223-1 - Oprava strešníh...'!$C$45:$J$67,'61223-1 - Oprava strešníh...'!$C$73:$J$146</definedName>
    <definedName name="_xlnm.Print_Titles" localSheetId="1">'61223-1 - Oprava strešníh...'!$85:$85</definedName>
    <definedName name="_xlnm._FilterDatabase" localSheetId="2" hidden="1">'61223-2 - Oprava oplechov...'!$C$84:$K$114</definedName>
    <definedName name="_xlnm.Print_Area" localSheetId="2">'61223-2 - Oprava oplechov...'!$C$4:$J$39,'61223-2 - Oprava oplechov...'!$C$45:$J$66,'61223-2 - Oprava oplechov...'!$C$72:$J$114</definedName>
    <definedName name="_xlnm.Print_Titles" localSheetId="2">'61223-2 - Oprava oplechov...'!$84:$84</definedName>
    <definedName name="_xlnm._FilterDatabase" localSheetId="3" hidden="1">'61223-3 - Oprava fasády'!$C$83:$K$121</definedName>
    <definedName name="_xlnm.Print_Area" localSheetId="3">'61223-3 - Oprava fasády'!$C$4:$J$39,'61223-3 - Oprava fasády'!$C$45:$J$65,'61223-3 - Oprava fasády'!$C$71:$J$121</definedName>
    <definedName name="_xlnm.Print_Titles" localSheetId="3">'61223-3 - Oprava fasády'!$83:$83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99"/>
  <c r="BH99"/>
  <c r="BG99"/>
  <c r="BF99"/>
  <c r="T99"/>
  <c r="R99"/>
  <c r="P99"/>
  <c r="BI97"/>
  <c r="BH97"/>
  <c r="BG97"/>
  <c r="BF97"/>
  <c r="T97"/>
  <c r="R97"/>
  <c r="P97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7"/>
  <c r="BH87"/>
  <c r="BG87"/>
  <c r="BF87"/>
  <c r="T87"/>
  <c r="R87"/>
  <c r="P87"/>
  <c r="J81"/>
  <c r="F78"/>
  <c r="E76"/>
  <c r="J55"/>
  <c r="F52"/>
  <c r="E50"/>
  <c r="J21"/>
  <c r="E21"/>
  <c r="J80"/>
  <c r="J20"/>
  <c r="J18"/>
  <c r="E18"/>
  <c r="F55"/>
  <c r="J17"/>
  <c r="J15"/>
  <c r="E15"/>
  <c r="F54"/>
  <c r="J14"/>
  <c r="J12"/>
  <c r="J52"/>
  <c r="E7"/>
  <c r="E74"/>
  <c i="3" r="J37"/>
  <c r="J36"/>
  <c i="1" r="AY56"/>
  <c i="3" r="J35"/>
  <c i="1" r="AX56"/>
  <c i="3" r="BI114"/>
  <c r="BH114"/>
  <c r="BG114"/>
  <c r="BF114"/>
  <c r="T114"/>
  <c r="R114"/>
  <c r="P114"/>
  <c r="BI112"/>
  <c r="BH112"/>
  <c r="BG112"/>
  <c r="BF112"/>
  <c r="T112"/>
  <c r="R112"/>
  <c r="P112"/>
  <c r="BI107"/>
  <c r="BH107"/>
  <c r="BG107"/>
  <c r="BF107"/>
  <c r="T107"/>
  <c r="R107"/>
  <c r="P107"/>
  <c r="BI105"/>
  <c r="BH105"/>
  <c r="BG105"/>
  <c r="BF105"/>
  <c r="T105"/>
  <c r="R105"/>
  <c r="P105"/>
  <c r="BI100"/>
  <c r="BH100"/>
  <c r="BG100"/>
  <c r="BF100"/>
  <c r="T100"/>
  <c r="T99"/>
  <c r="R100"/>
  <c r="R99"/>
  <c r="P100"/>
  <c r="P99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2"/>
  <c r="F79"/>
  <c r="E77"/>
  <c r="J55"/>
  <c r="F52"/>
  <c r="E50"/>
  <c r="J21"/>
  <c r="E21"/>
  <c r="J81"/>
  <c r="J20"/>
  <c r="J18"/>
  <c r="E18"/>
  <c r="F55"/>
  <c r="J17"/>
  <c r="J15"/>
  <c r="E15"/>
  <c r="F81"/>
  <c r="J14"/>
  <c r="J12"/>
  <c r="J79"/>
  <c r="E7"/>
  <c r="E75"/>
  <c i="2" r="J37"/>
  <c r="J36"/>
  <c i="1" r="AY55"/>
  <c i="2" r="J35"/>
  <c i="1" r="AX55"/>
  <c i="2"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7"/>
  <c r="BH117"/>
  <c r="BG117"/>
  <c r="BF117"/>
  <c r="T117"/>
  <c r="R117"/>
  <c r="P117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J83"/>
  <c r="F80"/>
  <c r="E78"/>
  <c r="J55"/>
  <c r="F52"/>
  <c r="E50"/>
  <c r="J21"/>
  <c r="E21"/>
  <c r="J54"/>
  <c r="J20"/>
  <c r="J18"/>
  <c r="E18"/>
  <c r="F55"/>
  <c r="J17"/>
  <c r="J15"/>
  <c r="E15"/>
  <c r="F82"/>
  <c r="J14"/>
  <c r="J12"/>
  <c r="J52"/>
  <c r="E7"/>
  <c r="E76"/>
  <c i="1" r="L50"/>
  <c r="AM50"/>
  <c r="AM49"/>
  <c r="L49"/>
  <c r="AM47"/>
  <c r="L47"/>
  <c r="L45"/>
  <c r="L44"/>
  <c i="2" r="J110"/>
  <c r="J145"/>
  <c i="4" r="J119"/>
  <c r="J105"/>
  <c i="2" r="J137"/>
  <c r="BK105"/>
  <c r="J133"/>
  <c r="J127"/>
  <c i="4" r="BK119"/>
  <c r="BK116"/>
  <c i="2" r="BK93"/>
  <c i="3" r="J114"/>
  <c i="4" r="BK108"/>
  <c r="J116"/>
  <c i="2" r="BK145"/>
  <c i="4" r="J110"/>
  <c i="2" r="BK97"/>
  <c r="J143"/>
  <c i="3" r="BK90"/>
  <c i="4" r="J112"/>
  <c i="3" r="J90"/>
  <c i="2" r="BK135"/>
  <c i="3" r="BK107"/>
  <c r="J96"/>
  <c r="J34"/>
  <c i="2" r="BK131"/>
  <c i="3" r="BK94"/>
  <c r="J112"/>
  <c r="BK96"/>
  <c i="2" r="BK103"/>
  <c r="BK110"/>
  <c i="4" r="J108"/>
  <c i="2" r="J125"/>
  <c r="J105"/>
  <c i="4" r="J103"/>
  <c i="2" r="BK141"/>
  <c i="3" r="BK112"/>
  <c i="4" r="BK121"/>
  <c r="J99"/>
  <c i="3" r="J94"/>
  <c i="4" r="J121"/>
  <c i="2" r="J112"/>
  <c r="J141"/>
  <c i="3" r="J100"/>
  <c i="2" r="BK121"/>
  <c r="J121"/>
  <c r="J123"/>
  <c r="BK89"/>
  <c i="3" r="J105"/>
  <c i="4" r="BK105"/>
  <c i="2" r="BK107"/>
  <c i="3" r="BK114"/>
  <c i="4" r="BK112"/>
  <c r="J90"/>
  <c i="2" r="BK123"/>
  <c i="3" r="BK105"/>
  <c i="4" r="BK103"/>
  <c r="BK99"/>
  <c i="2" r="J101"/>
  <c i="4" r="BK90"/>
  <c r="BK94"/>
  <c i="3" r="BK92"/>
  <c i="2" r="BK127"/>
  <c r="BK125"/>
  <c r="BK137"/>
  <c r="J103"/>
  <c i="4" r="J92"/>
  <c i="2" r="J93"/>
  <c i="3" r="J107"/>
  <c i="2" r="J89"/>
  <c i="3" r="J92"/>
  <c i="2" r="J117"/>
  <c i="4" r="J87"/>
  <c i="2" r="J97"/>
  <c i="4" r="BK110"/>
  <c i="3" r="BK100"/>
  <c i="4" r="BK87"/>
  <c i="2" r="BK112"/>
  <c i="3" r="J88"/>
  <c i="2" r="BK101"/>
  <c r="J135"/>
  <c i="4" r="BK97"/>
  <c i="2" r="J107"/>
  <c i="4" r="BK92"/>
  <c r="J97"/>
  <c i="2" r="BK133"/>
  <c i="3" r="BK88"/>
  <c i="2" r="BK143"/>
  <c i="1" r="AS54"/>
  <c i="3" r="F37"/>
  <c i="2" r="BK117"/>
  <c i="4" r="J94"/>
  <c i="2" r="J131"/>
  <c l="1" r="BK134"/>
  <c r="J134"/>
  <c r="J66"/>
  <c i="4" r="P86"/>
  <c i="2" r="R116"/>
  <c r="R130"/>
  <c i="3" r="R104"/>
  <c r="T111"/>
  <c i="4" r="R86"/>
  <c i="2" r="BK109"/>
  <c r="J109"/>
  <c r="J62"/>
  <c r="T109"/>
  <c r="R134"/>
  <c i="3" r="T87"/>
  <c r="T86"/>
  <c i="4" r="BK96"/>
  <c r="J96"/>
  <c r="J62"/>
  <c r="T107"/>
  <c i="2" r="BK116"/>
  <c r="J116"/>
  <c r="J63"/>
  <c r="BK130"/>
  <c r="J130"/>
  <c r="J65"/>
  <c i="3" r="BK111"/>
  <c r="J111"/>
  <c r="J65"/>
  <c i="4" r="T96"/>
  <c r="BK118"/>
  <c r="J118"/>
  <c r="J64"/>
  <c i="2" r="BK88"/>
  <c r="BK87"/>
  <c r="P116"/>
  <c r="T130"/>
  <c i="3" r="BK87"/>
  <c r="J87"/>
  <c r="J61"/>
  <c r="T104"/>
  <c r="T98"/>
  <c i="4" r="BK86"/>
  <c r="J86"/>
  <c r="J61"/>
  <c r="P96"/>
  <c r="P107"/>
  <c r="P118"/>
  <c i="2" r="T88"/>
  <c r="R109"/>
  <c r="P130"/>
  <c i="3" r="R87"/>
  <c r="R86"/>
  <c r="P104"/>
  <c r="P111"/>
  <c i="4" r="T86"/>
  <c r="R107"/>
  <c i="2" r="P88"/>
  <c r="T116"/>
  <c r="T134"/>
  <c i="4" r="BK107"/>
  <c r="J107"/>
  <c r="J63"/>
  <c r="T118"/>
  <c i="2" r="R88"/>
  <c r="R87"/>
  <c r="P109"/>
  <c r="P134"/>
  <c i="3" r="P87"/>
  <c r="P86"/>
  <c r="BK104"/>
  <c r="J104"/>
  <c r="J64"/>
  <c r="R111"/>
  <c i="4" r="R96"/>
  <c r="R118"/>
  <c i="3" r="BK99"/>
  <c r="J99"/>
  <c r="J63"/>
  <c i="4" r="J54"/>
  <c r="J78"/>
  <c r="BE97"/>
  <c r="BE105"/>
  <c r="BE121"/>
  <c r="F81"/>
  <c r="BE90"/>
  <c r="BE103"/>
  <c r="BE112"/>
  <c r="E48"/>
  <c r="F80"/>
  <c r="BE94"/>
  <c r="BE87"/>
  <c r="BE92"/>
  <c r="BE99"/>
  <c i="3" r="BK86"/>
  <c r="J86"/>
  <c r="J60"/>
  <c i="4" r="BE108"/>
  <c r="BE110"/>
  <c r="BE116"/>
  <c r="BE119"/>
  <c i="2" r="J88"/>
  <c r="J61"/>
  <c i="3" r="J54"/>
  <c r="BE90"/>
  <c r="BE112"/>
  <c r="F54"/>
  <c r="F82"/>
  <c r="BE88"/>
  <c r="BE94"/>
  <c r="BE96"/>
  <c i="2" r="J87"/>
  <c r="J60"/>
  <c i="3" r="J52"/>
  <c r="BE92"/>
  <c r="BE100"/>
  <c r="BE105"/>
  <c r="BE114"/>
  <c i="1" r="AW56"/>
  <c i="3" r="E48"/>
  <c r="BE107"/>
  <c i="1" r="BD56"/>
  <c i="2" r="F54"/>
  <c r="J82"/>
  <c r="E48"/>
  <c r="J80"/>
  <c r="F83"/>
  <c r="BE89"/>
  <c r="BE101"/>
  <c r="BE131"/>
  <c r="BE97"/>
  <c r="BE110"/>
  <c r="BE117"/>
  <c r="BE121"/>
  <c r="BE123"/>
  <c r="BE127"/>
  <c r="BE135"/>
  <c r="BE137"/>
  <c r="BE141"/>
  <c r="BE93"/>
  <c r="BE103"/>
  <c r="BE105"/>
  <c r="BE107"/>
  <c r="BE112"/>
  <c r="BE125"/>
  <c r="BE133"/>
  <c r="BE143"/>
  <c r="BE145"/>
  <c r="J34"/>
  <c i="1" r="AW55"/>
  <c i="2" r="F36"/>
  <c i="1" r="BC55"/>
  <c i="4" r="F36"/>
  <c i="1" r="BC57"/>
  <c i="2" r="F34"/>
  <c i="1" r="BA55"/>
  <c i="4" r="F35"/>
  <c i="1" r="BB57"/>
  <c i="3" r="F35"/>
  <c i="1" r="BB56"/>
  <c i="3" r="F34"/>
  <c i="1" r="BA56"/>
  <c i="2" r="F37"/>
  <c i="1" r="BD55"/>
  <c i="4" r="J34"/>
  <c i="1" r="AW57"/>
  <c i="4" r="F34"/>
  <c i="1" r="BA57"/>
  <c i="2" r="F35"/>
  <c i="1" r="BB55"/>
  <c i="3" r="F36"/>
  <c i="1" r="BC56"/>
  <c i="4" r="F37"/>
  <c i="1" r="BD57"/>
  <c r="BD54"/>
  <c r="W33"/>
  <c i="3" l="1" r="P98"/>
  <c i="2" r="P87"/>
  <c r="T129"/>
  <c r="R129"/>
  <c i="3" r="P85"/>
  <c i="1" r="AU56"/>
  <c i="4" r="T85"/>
  <c r="T84"/>
  <c i="2" r="T87"/>
  <c r="T86"/>
  <c i="3" r="R98"/>
  <c r="R85"/>
  <c i="4" r="P85"/>
  <c r="P84"/>
  <c i="1" r="AU57"/>
  <c i="2" r="R86"/>
  <c r="P129"/>
  <c i="3" r="T85"/>
  <c i="4" r="R85"/>
  <c r="R84"/>
  <c i="2" r="BK129"/>
  <c r="J129"/>
  <c r="J64"/>
  <c i="3" r="BK98"/>
  <c r="J98"/>
  <c r="J62"/>
  <c i="4" r="BK85"/>
  <c r="J85"/>
  <c r="J60"/>
  <c i="3" r="BK85"/>
  <c r="J85"/>
  <c r="J59"/>
  <c r="F33"/>
  <c i="1" r="AZ56"/>
  <c r="BB54"/>
  <c r="AX54"/>
  <c i="2" r="F33"/>
  <c i="1" r="AZ55"/>
  <c r="BC54"/>
  <c r="W32"/>
  <c i="2" r="J33"/>
  <c i="1" r="AV55"/>
  <c r="AT55"/>
  <c i="3" r="J33"/>
  <c i="1" r="AV56"/>
  <c r="AT56"/>
  <c i="4" r="J33"/>
  <c i="1" r="AV57"/>
  <c r="AT57"/>
  <c r="BA54"/>
  <c r="W30"/>
  <c i="4" r="F33"/>
  <c i="1" r="AZ57"/>
  <c i="2" l="1" r="P86"/>
  <c i="1" r="AU55"/>
  <c i="4" r="BK84"/>
  <c r="J84"/>
  <c i="2" r="BK86"/>
  <c r="J86"/>
  <c r="J59"/>
  <c i="1" r="AY54"/>
  <c r="AZ54"/>
  <c r="W29"/>
  <c r="AU54"/>
  <c i="3" r="J30"/>
  <c i="1" r="AG56"/>
  <c r="W31"/>
  <c r="AW54"/>
  <c r="AK30"/>
  <c i="4" r="J30"/>
  <c i="1" r="AG57"/>
  <c i="4" l="1" r="J39"/>
  <c r="J59"/>
  <c i="3" r="J39"/>
  <c i="1" r="AN56"/>
  <c r="AN57"/>
  <c i="2" r="J30"/>
  <c i="1" r="AG55"/>
  <c r="AV54"/>
  <c r="AK29"/>
  <c i="2" l="1" r="J39"/>
  <c i="1" r="AN55"/>
  <c r="AG54"/>
  <c r="AK2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<sst xmlns="http://schemas.openxmlformats.org/spreadsheetml/2006/main">
  <si>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</si>
  <si>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</si>
  <si>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</si>
  <si>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</si>
  <si>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</si>
  <si>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{ec184f4d-4a23-44a0-b7f4-b5e5be8231de}</t>
  </si>
  <si>
    <t>0,01</t>
  </si>
  <si>
    <t>0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</si>
  <si>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</si>
  <si>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</si>
  <si>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</si>
  <si>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</si>
  <si>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</si>
  <si>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61223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</si>
  <si>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</si>
  <si>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</si>
  <si>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střecha kosmonosy</t>
  </si>
  <si>
    <t>KSO:</t>
  </si>
  <si>
    <t/>
  </si>
  <si>
    <t>CC-CZ:</t>
  </si>
  <si>
    <t>Místo:</t>
  </si>
  <si>
    <t xml:space="preserve"> </t>
  </si>
  <si>
    <t>Datum:</t>
  </si>
  <si>
    <t>7. 12. 2023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</si>
  <si>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</si>
  <si>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</si>
  <si>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</si>
  <si>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</si>
  <si>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</si>
  <si>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</si>
  <si>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</si>
  <si>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</si>
  <si>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Hlubuček V.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</si>
  <si>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</si>
  <si>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</si>
  <si>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</si>
  <si>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</si>
  <si>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</si>
  <si>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</si>
  <si>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</si>
  <si>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</si>
  <si>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</si>
  <si>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</si>
  <si>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</si>
  <si>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</si>
  <si>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</si>
  <si>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</si>
  <si>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</si>
  <si>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</si>
  <si>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</si>
  <si>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</si>
  <si>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</si>
  <si>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</si>
  <si>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</si>
  <si>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</si>
  <si>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</si>
  <si>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</si>
  <si>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</si>
  <si>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</si>
  <si>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</si>
  <si>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</si>
  <si>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</si>
  <si>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</si>
  <si>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</si>
  <si>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</si>
  <si>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</si>
  <si>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</si>
  <si>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</si>
  <si>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</si>
  <si>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###NOIMPORT###</t>
  </si>
  <si>
    <t>IMPORT</t>
  </si>
  <si>
    <t>{00000000-0000-0000-0000-000000000000}</t>
  </si>
  <si>
    <t>/</t>
  </si>
  <si>
    <t>61223/1</t>
  </si>
  <si>
    <t>Oprava strešního pláště</t>
  </si>
  <si>
    <t>STA</t>
  </si>
  <si>
    <t>1</t>
  </si>
  <si>
    <t>{2687b45f-ba60-4f0b-bd49-7f9faf443e3d}</t>
  </si>
  <si>
    <t>2</t>
  </si>
  <si>
    <t>61223/2</t>
  </si>
  <si>
    <t>Oprava oplechování atik</t>
  </si>
  <si>
    <t>{6b4cd22a-3029-436b-a1f6-b645bc7e54b0}</t>
  </si>
  <si>
    <t>61223/3</t>
  </si>
  <si>
    <t>Oprava fasády</t>
  </si>
  <si>
    <t>{ea96fa38-9deb-42de-9524-1df471835e76}</t>
  </si>
  <si>
    <t>KRYCÍ LIST SOUPISU PRACÍ</t>
  </si>
  <si>
    <t>Objekt:</t>
  </si>
  <si>
    <t>61223/1 - Oprava strešního pláště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</si>
  <si>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</si>
  <si>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</si>
  <si>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</si>
  <si>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</si>
  <si>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</si>
  <si>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712 - Povlakové krytiny</t>
  </si>
  <si>
    <t xml:space="preserve">    762 - Konstrukce tesařské</t>
  </si>
  <si>
    <t xml:space="preserve">    713 - Izolace tepelné</t>
  </si>
  <si>
    <t>HSV - Práce a dodávky HSV</t>
  </si>
  <si>
    <t xml:space="preserve">    998 - Přesun hmot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</si>
  <si>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</si>
  <si>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</si>
  <si>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</si>
  <si>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</si>
  <si>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</si>
  <si>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</si>
  <si>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</si>
  <si>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</si>
  <si>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</si>
  <si>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</si>
  <si>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</si>
  <si>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</si>
  <si>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</si>
  <si>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</si>
  <si>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</si>
  <si>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</si>
  <si>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</si>
  <si>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712</t>
  </si>
  <si>
    <t>Povlakové krytiny</t>
  </si>
  <si>
    <t>K</t>
  </si>
  <si>
    <t>712340841</t>
  </si>
  <si>
    <t>Odstranění povlakové krytiny střech plochých do 10° z přitavených pásů NAIP bodově jednovrstvé</t>
  </si>
  <si>
    <t>m2</t>
  </si>
  <si>
    <t>16</t>
  </si>
  <si>
    <t>-1671396024</t>
  </si>
  <si>
    <t>Online PSC</t>
  </si>
  <si>
    <t>https://podminky.urs.cz/item/CS_URS_2023_02/712340841</t>
  </si>
  <si>
    <t>VV</t>
  </si>
  <si>
    <t>2*3</t>
  </si>
  <si>
    <t>Součet</t>
  </si>
  <si>
    <t>4</t>
  </si>
  <si>
    <t>712340844</t>
  </si>
  <si>
    <t>Odstranění povlakové krytiny střech plochých do 10° z přitavených pásů NAIP bodově Příplatek k ceně - 0841 za každou další vrstvu</t>
  </si>
  <si>
    <t>-754657892</t>
  </si>
  <si>
    <t>https://podminky.urs.cz/item/CS_URS_2023_02/712340844</t>
  </si>
  <si>
    <t>3</t>
  </si>
  <si>
    <t>712341559</t>
  </si>
  <si>
    <t>Provedení povlakové krytiny střech plochých do 10° pásy přitavením NAIP v plné ploše</t>
  </si>
  <si>
    <t>-2016070163</t>
  </si>
  <si>
    <t>https://podminky.urs.cz/item/CS_URS_2023_02/712341559</t>
  </si>
  <si>
    <t>6*2 "2vrstvá konstrukce</t>
  </si>
  <si>
    <t>M</t>
  </si>
  <si>
    <t>62832001</t>
  </si>
  <si>
    <t>pás asfaltový natavitelný oxidovaný s vložkou ze skleněné rohože typu V60 s jemnozrnným minerálním posypem tl 3,5mm</t>
  </si>
  <si>
    <t>32</t>
  </si>
  <si>
    <t>-715079600</t>
  </si>
  <si>
    <t>6*1,1 'Přepočtené koeficientem množství</t>
  </si>
  <si>
    <t>21</t>
  </si>
  <si>
    <t>BRM.N1009</t>
  </si>
  <si>
    <t>V60 SPECIAL, tl. 3,0 mm, podkladní</t>
  </si>
  <si>
    <t>1796377152</t>
  </si>
  <si>
    <t>5</t>
  </si>
  <si>
    <t>712841559</t>
  </si>
  <si>
    <t>Provedení povlakové krytiny střech samostatným vytažením izolačního povlaku pásy přitavením na konstrukce převyšující úroveň střechy, NAIP</t>
  </si>
  <si>
    <t>593117681</t>
  </si>
  <si>
    <t>https://podminky.urs.cz/item/CS_URS_2023_02/712841559</t>
  </si>
  <si>
    <t>6</t>
  </si>
  <si>
    <t>1945165956</t>
  </si>
  <si>
    <t>1,5*1,1 'Přepočtené koeficientem množství</t>
  </si>
  <si>
    <t>762</t>
  </si>
  <si>
    <t>Konstrukce tesařské</t>
  </si>
  <si>
    <t>7</t>
  </si>
  <si>
    <t>762341016</t>
  </si>
  <si>
    <t>Bednění střech střech rovných sklonu do 60° s vyřezáním otvorů z dřevoštěpkových desek OSB šroubovaných na krokve na sraz, tloušťky desky 22 mm</t>
  </si>
  <si>
    <t>847323553</t>
  </si>
  <si>
    <t>https://podminky.urs.cz/item/CS_URS_2023_02/762341016</t>
  </si>
  <si>
    <t>8</t>
  </si>
  <si>
    <t>762341933</t>
  </si>
  <si>
    <t>Vyřezání otvorů v bednění střech bez rozebrání krytiny z prken tl. do 32 mm, otvoru plochy jednotlivě přes 4 m2</t>
  </si>
  <si>
    <t>m</t>
  </si>
  <si>
    <t>-1949645154</t>
  </si>
  <si>
    <t>https://podminky.urs.cz/item/CS_URS_2023_02/762341933</t>
  </si>
  <si>
    <t xml:space="preserve">2*3 </t>
  </si>
  <si>
    <t>713</t>
  </si>
  <si>
    <t>Izolace tepelné</t>
  </si>
  <si>
    <t>9</t>
  </si>
  <si>
    <t>713140814</t>
  </si>
  <si>
    <t>Odstranění tepelné izolace střech plochých z rohoží, pásů, dílců, desek, bloků nadstřešních izolací volně položených z vláknitých materiálů nasáklých vodou, tloušťka izolace přes 100 mm</t>
  </si>
  <si>
    <t>-147521482</t>
  </si>
  <si>
    <t>https://podminky.urs.cz/item/CS_URS_2023_02/713140814</t>
  </si>
  <si>
    <t>10</t>
  </si>
  <si>
    <t>713151111</t>
  </si>
  <si>
    <t>Montáž tepelné izolace střech šikmých rohožemi, pásy, deskami (izolační materiál ve specifikaci) kladenými volně mezi krokve</t>
  </si>
  <si>
    <t>-282424949</t>
  </si>
  <si>
    <t>https://podminky.urs.cz/item/CS_URS_2023_02/713151111</t>
  </si>
  <si>
    <t>11</t>
  </si>
  <si>
    <t>63148157</t>
  </si>
  <si>
    <t>deska tepelně izolační minerální univerzální λ=0,035 tl 160mm</t>
  </si>
  <si>
    <t>1825490157</t>
  </si>
  <si>
    <t>12</t>
  </si>
  <si>
    <t>713191133</t>
  </si>
  <si>
    <t>Montáž tepelné izolace stavebních konstrukcí - doplňky a konstrukční součásti podlah, stropů vrchem nebo střech překrytím fólií položenou volně s přelepením spojů</t>
  </si>
  <si>
    <t>981433778</t>
  </si>
  <si>
    <t>https://podminky.urs.cz/item/CS_URS_2023_02/713191133</t>
  </si>
  <si>
    <t>13</t>
  </si>
  <si>
    <t>28329011</t>
  </si>
  <si>
    <t>fólie PE vyztužená pro parotěsnou vrstvu (reakce na oheň - třída F) 110g/m2</t>
  </si>
  <si>
    <t>75075108</t>
  </si>
  <si>
    <t>HSV</t>
  </si>
  <si>
    <t>Práce a dodávky HSV</t>
  </si>
  <si>
    <t>998</t>
  </si>
  <si>
    <t>Přesun hmot</t>
  </si>
  <si>
    <t>14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</si>
  <si>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</si>
  <si>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</si>
  <si>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t</t>
  </si>
  <si>
    <t>-1794625135</t>
  </si>
  <si>
    <t>https://podminky.urs.cz/item/CS_URS_2023_02/998018002</t>
  </si>
  <si>
    <t>15</t>
  </si>
  <si>
    <t>99801R001</t>
  </si>
  <si>
    <t>Příplatek k ručnímu přesunu hmot pro budovy zděné v přes 6 do 12 m za nutnost použití žebříků</t>
  </si>
  <si>
    <t>1393928792</t>
  </si>
  <si>
    <t>997</t>
  </si>
  <si>
    <t>Přesun sutě</t>
  </si>
  <si>
    <t>997013501</t>
  </si>
  <si>
    <t>Odvoz suti a vybouraných hmot na skládku nebo meziskládku se složením, na vzdálenost do 1 km</t>
  </si>
  <si>
    <t>-1849465926</t>
  </si>
  <si>
    <t>https://podminky.urs.cz/item/CS_URS_2023_02/997013501</t>
  </si>
  <si>
    <t>17</t>
  </si>
  <si>
    <t>997013509</t>
  </si>
  <si>
    <t>Odvoz suti a vybouraných hmot na skládku nebo meziskládku se složením, na vzdálenost Příplatek k ceně za každý další i započatý 1 km přes 1 km</t>
  </si>
  <si>
    <t>1673932931</t>
  </si>
  <si>
    <t>https://podminky.urs.cz/item/CS_URS_2023_02/997013509</t>
  </si>
  <si>
    <t>P</t>
  </si>
  <si>
    <t>Poznámka k položce:_x000d_
-změna koeficientu, 5 příplatků</t>
  </si>
  <si>
    <t>0,568*5 'Přepočtené koeficientem množství</t>
  </si>
  <si>
    <t>18</t>
  </si>
  <si>
    <t>997013631</t>
  </si>
  <si>
    <t>Poplatek za uložení stavebního odpadu na skládce (skládkovné) směsného stavebního a demoličního zatříděného do Katalogu odpadů pod kódem 17 09 04</t>
  </si>
  <si>
    <t>1484366687</t>
  </si>
  <si>
    <t>https://podminky.urs.cz/item/CS_URS_2023_02/997013631</t>
  </si>
  <si>
    <t>19</t>
  </si>
  <si>
    <t>997013811</t>
  </si>
  <si>
    <t>Poplatek za uložení stavebního odpadu na skládce (skládkovné) dřevěného zatříděného do Katalogu odpadů pod kódem 17 02 01</t>
  </si>
  <si>
    <t>956827023</t>
  </si>
  <si>
    <t>https://podminky.urs.cz/item/CS_URS_2023_02/997013811</t>
  </si>
  <si>
    <t>20</t>
  </si>
  <si>
    <t>997013847</t>
  </si>
  <si>
    <t>Poplatek za uložení stavebního odpadu na skládce (skládkovné) asfaltového s obsahem dehtu zatříděného do Katalogu odpadů pod kódem 17 03 01</t>
  </si>
  <si>
    <t>231471029</t>
  </si>
  <si>
    <t>https://podminky.urs.cz/item/CS_URS_2023_02/997013847</t>
  </si>
  <si>
    <t>61223/2 - Oprava oplechování atik</t>
  </si>
  <si>
    <t xml:space="preserve">    764 - Konstrukce klempířské</t>
  </si>
  <si>
    <t xml:space="preserve">    3 - Svislé a kompletní konstrukce</t>
  </si>
  <si>
    <t>764</t>
  </si>
  <si>
    <t>Konstrukce klempířské</t>
  </si>
  <si>
    <t>764002841</t>
  </si>
  <si>
    <t>Demontáž klempířských konstrukcí oplechování horních ploch zdí a nadezdívek do suti</t>
  </si>
  <si>
    <t>83183062</t>
  </si>
  <si>
    <t>https://podminky.urs.cz/item/CS_URS_2023_02/764002841</t>
  </si>
  <si>
    <t>764001801</t>
  </si>
  <si>
    <t>Demontáž klempířských konstrukcí podkladního plechu do suti</t>
  </si>
  <si>
    <t>-2047065057</t>
  </si>
  <si>
    <t>https://podminky.urs.cz/item/CS_URS_2023_02/764001801</t>
  </si>
  <si>
    <t>764011404</t>
  </si>
  <si>
    <t>Podkladní plech z pozinkovaného plechu tloušťky 0,55 mm rš 330 mm</t>
  </si>
  <si>
    <t>-1771459561</t>
  </si>
  <si>
    <t>https://podminky.urs.cz/item/CS_URS_2023_02/764011404</t>
  </si>
  <si>
    <t>764214406</t>
  </si>
  <si>
    <t>Oplechování horních ploch zdí a nadezdívek (atik) z pozinkovaného plechu mechanicky kotvené rš 500 mm</t>
  </si>
  <si>
    <t>1732037911</t>
  </si>
  <si>
    <t>https://podminky.urs.cz/item/CS_URS_2023_02/764214406</t>
  </si>
  <si>
    <t>764215446</t>
  </si>
  <si>
    <t>Oplechování horních ploch zdí a nadezdívek (atik) z pozinkovaného plechu Příplatek k cenám za zvýšenou pracnost při provedení rohu nebo koutu přes rš 400 mm</t>
  </si>
  <si>
    <t>kus</t>
  </si>
  <si>
    <t>826636763</t>
  </si>
  <si>
    <t>https://podminky.urs.cz/item/CS_URS_2023_02/764215446</t>
  </si>
  <si>
    <t>Svislé a kompletní konstrukce</t>
  </si>
  <si>
    <t>319201321</t>
  </si>
  <si>
    <t>Vyrovnání nerovného povrchu vnitřního i vnějšího zdiva bez odsekání vadných cihel, maltou (s dodáním hmot) tl. do 30 mm</t>
  </si>
  <si>
    <t>-2000698976</t>
  </si>
  <si>
    <t>https://podminky.urs.cz/item/CS_URS_2023_02/319201321</t>
  </si>
  <si>
    <t>40*0,3 "předpoklad nutnosti vyrovnat 30% plochy zdí</t>
  </si>
  <si>
    <t>-202539331</t>
  </si>
  <si>
    <t>-1432478914</t>
  </si>
  <si>
    <t>0,367*5 'Přepočtené koeficientem množství</t>
  </si>
  <si>
    <t>1969040974</t>
  </si>
  <si>
    <t>-506207457</t>
  </si>
  <si>
    <t>61223/3 - Oprava fasády</t>
  </si>
  <si>
    <t xml:space="preserve">    6 - Úpravy povrchů, podlahy a osazování výplní</t>
  </si>
  <si>
    <t xml:space="preserve">    9 - Ostatní konstrukce a práce, bourání</t>
  </si>
  <si>
    <t>Úpravy povrchů, podlahy a osazování výplní</t>
  </si>
  <si>
    <t>619996145</t>
  </si>
  <si>
    <t>Ochrana stavebních konstrukcí a samostatných prvků včetně pozdějšího odstranění obalením geotextilií samostatných konstrukcí a prvků</t>
  </si>
  <si>
    <t>-441982502</t>
  </si>
  <si>
    <t>https://podminky.urs.cz/item/CS_URS_2023_02/619996145</t>
  </si>
  <si>
    <t>Poznámka k položce:_x000d_
-ochrana střešního pláště před poškozením lešením a prováděnými pracemi</t>
  </si>
  <si>
    <t>622131121</t>
  </si>
  <si>
    <t>Podkladní a spojovací vrstva vnějších omítaných ploch penetrace nanášená ručně stěn</t>
  </si>
  <si>
    <t>-1623278140</t>
  </si>
  <si>
    <t>https://podminky.urs.cz/item/CS_URS_2023_02/622131121</t>
  </si>
  <si>
    <t>622142001</t>
  </si>
  <si>
    <t>Potažení vnějších ploch pletivem v ploše nebo pruzích, na plném podkladu sklovláknitým vtlačením do tmelu stěn</t>
  </si>
  <si>
    <t>-1311830601</t>
  </si>
  <si>
    <t>https://podminky.urs.cz/item/CS_URS_2023_02/622142001</t>
  </si>
  <si>
    <t>622381032</t>
  </si>
  <si>
    <t>Omítka tenkovrstvá minerální vnějších ploch probarvená, bez penetrace zatíraná (škrábaná), zrnitost 3,0 mm stěn</t>
  </si>
  <si>
    <t>1311331391</t>
  </si>
  <si>
    <t>https://podminky.urs.cz/item/CS_URS_2023_02/622381032</t>
  </si>
  <si>
    <t>Ostatní konstrukce a práce, bourání</t>
  </si>
  <si>
    <t>941211111</t>
  </si>
  <si>
    <t>Lešení řadové rámové lehké pracovní s podlahami s provozním zatížením tř. 3 do 200 kg/m2 šířky tř. SW06 od 0,6 do 0,9 m výšky do 10 m montáž</t>
  </si>
  <si>
    <t>-428723866</t>
  </si>
  <si>
    <t>https://podminky.urs.cz/item/CS_URS_2023_02/941211111</t>
  </si>
  <si>
    <t>941211211</t>
  </si>
  <si>
    <t>Lešení řadové rámové lehké pracovní s podlahami s provozním zatížením tř. 3 do 200 kg/m2 šířky tř. SW06 od 0,6 do 0,9 m výšky do 10 m příplatek za každý den použití</t>
  </si>
  <si>
    <t>-1843855843</t>
  </si>
  <si>
    <t>https://podminky.urs.cz/item/CS_URS_2023_02/941211211</t>
  </si>
  <si>
    <t xml:space="preserve">Poznámka k položce:_x000d_
- změna koeficientu, 5 příplatků </t>
  </si>
  <si>
    <t>20*5 'Přepočtené koeficientem množství</t>
  </si>
  <si>
    <t>941211811</t>
  </si>
  <si>
    <t>Lešení řadové rámové lehké pracovní s podlahami s provozním zatížením tř. 3 do 200 kg/m2 šířky tř. SW06 od 0,6 do 0,9 m výšky do 10 m demontáž</t>
  </si>
  <si>
    <t>290683906</t>
  </si>
  <si>
    <t>https://podminky.urs.cz/item/CS_URS_2023_02/941211811</t>
  </si>
  <si>
    <t>978035121</t>
  </si>
  <si>
    <t>Odstranění tenkovrstvých omítek nebo štuku tloušťky přes 2 mm odsekáním, rozsahu do 10%</t>
  </si>
  <si>
    <t>94712173</t>
  </si>
  <si>
    <t>https://podminky.urs.cz/item/CS_URS_2023_02/978035121</t>
  </si>
  <si>
    <t>997013212</t>
  </si>
  <si>
    <t>Vnitrostaveništní doprava suti a vybouraných hmot vodorovně do 50 m svisle ručně pro budovy a haly výšky přes 6 do 9 m</t>
  </si>
  <si>
    <t>1187403655</t>
  </si>
  <si>
    <t>https://podminky.urs.cz/item/CS_URS_2023_02/997013212</t>
  </si>
  <si>
    <t>-566540800</t>
  </si>
  <si>
    <t>-1417642489</t>
  </si>
  <si>
    <t>0,045*5 'Přepočtené koeficientem množství</t>
  </si>
  <si>
    <t>-628114438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</si>
  <si>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</si>
  <si>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</si>
  <si>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827701530</t>
  </si>
  <si>
    <t>https://podminky.urs.cz/item/CS_URS_2023_02/998011002</t>
  </si>
  <si>
    <t>-995387669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</si>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</sst>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5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23" xfId="0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12340841" TargetMode="External" /><Relationship Id="rId2" Type="http://schemas.openxmlformats.org/officeDocument/2006/relationships/hyperlink" Target="https://podminky.urs.cz/item/CS_URS_2023_02/712340844" TargetMode="External" /><Relationship Id="rId3" Type="http://schemas.openxmlformats.org/officeDocument/2006/relationships/hyperlink" Target="https://podminky.urs.cz/item/CS_URS_2023_02/712341559" TargetMode="External" /><Relationship Id="rId4" Type="http://schemas.openxmlformats.org/officeDocument/2006/relationships/hyperlink" Target="https://podminky.urs.cz/item/CS_URS_2023_02/712841559" TargetMode="External" /><Relationship Id="rId5" Type="http://schemas.openxmlformats.org/officeDocument/2006/relationships/hyperlink" Target="https://podminky.urs.cz/item/CS_URS_2023_02/762341016" TargetMode="External" /><Relationship Id="rId6" Type="http://schemas.openxmlformats.org/officeDocument/2006/relationships/hyperlink" Target="https://podminky.urs.cz/item/CS_URS_2023_02/762341933" TargetMode="External" /><Relationship Id="rId7" Type="http://schemas.openxmlformats.org/officeDocument/2006/relationships/hyperlink" Target="https://podminky.urs.cz/item/CS_URS_2023_02/713140814" TargetMode="External" /><Relationship Id="rId8" Type="http://schemas.openxmlformats.org/officeDocument/2006/relationships/hyperlink" Target="https://podminky.urs.cz/item/CS_URS_2023_02/713151111" TargetMode="External" /><Relationship Id="rId9" Type="http://schemas.openxmlformats.org/officeDocument/2006/relationships/hyperlink" Target="https://podminky.urs.cz/item/CS_URS_2023_02/713191133" TargetMode="External" /><Relationship Id="rId10" Type="http://schemas.openxmlformats.org/officeDocument/2006/relationships/hyperlink" Target="https://podminky.urs.cz/item/CS_URS_2023_02/998018002" TargetMode="External" /><Relationship Id="rId11" Type="http://schemas.openxmlformats.org/officeDocument/2006/relationships/hyperlink" Target="https://podminky.urs.cz/item/CS_URS_2023_02/997013501" TargetMode="External" /><Relationship Id="rId12" Type="http://schemas.openxmlformats.org/officeDocument/2006/relationships/hyperlink" Target="https://podminky.urs.cz/item/CS_URS_2023_02/997013509" TargetMode="External" /><Relationship Id="rId13" Type="http://schemas.openxmlformats.org/officeDocument/2006/relationships/hyperlink" Target="https://podminky.urs.cz/item/CS_URS_2023_02/997013631" TargetMode="External" /><Relationship Id="rId14" Type="http://schemas.openxmlformats.org/officeDocument/2006/relationships/hyperlink" Target="https://podminky.urs.cz/item/CS_URS_2023_02/997013811" TargetMode="External" /><Relationship Id="rId15" Type="http://schemas.openxmlformats.org/officeDocument/2006/relationships/hyperlink" Target="https://podminky.urs.cz/item/CS_URS_2023_02/997013847" TargetMode="External" /><Relationship Id="rId1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764002841" TargetMode="External" /><Relationship Id="rId2" Type="http://schemas.openxmlformats.org/officeDocument/2006/relationships/hyperlink" Target="https://podminky.urs.cz/item/CS_URS_2023_02/764001801" TargetMode="External" /><Relationship Id="rId3" Type="http://schemas.openxmlformats.org/officeDocument/2006/relationships/hyperlink" Target="https://podminky.urs.cz/item/CS_URS_2023_02/764011404" TargetMode="External" /><Relationship Id="rId4" Type="http://schemas.openxmlformats.org/officeDocument/2006/relationships/hyperlink" Target="https://podminky.urs.cz/item/CS_URS_2023_02/764214406" TargetMode="External" /><Relationship Id="rId5" Type="http://schemas.openxmlformats.org/officeDocument/2006/relationships/hyperlink" Target="https://podminky.urs.cz/item/CS_URS_2023_02/764215446" TargetMode="External" /><Relationship Id="rId6" Type="http://schemas.openxmlformats.org/officeDocument/2006/relationships/hyperlink" Target="https://podminky.urs.cz/item/CS_URS_2023_02/319201321" TargetMode="External" /><Relationship Id="rId7" Type="http://schemas.openxmlformats.org/officeDocument/2006/relationships/hyperlink" Target="https://podminky.urs.cz/item/CS_URS_2023_02/997013501" TargetMode="External" /><Relationship Id="rId8" Type="http://schemas.openxmlformats.org/officeDocument/2006/relationships/hyperlink" Target="https://podminky.urs.cz/item/CS_URS_2023_02/997013509" TargetMode="External" /><Relationship Id="rId9" Type="http://schemas.openxmlformats.org/officeDocument/2006/relationships/hyperlink" Target="https://podminky.urs.cz/item/CS_URS_2023_02/998018002" TargetMode="External" /><Relationship Id="rId1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619996145" TargetMode="External" /><Relationship Id="rId2" Type="http://schemas.openxmlformats.org/officeDocument/2006/relationships/hyperlink" Target="https://podminky.urs.cz/item/CS_URS_2023_02/622131121" TargetMode="External" /><Relationship Id="rId3" Type="http://schemas.openxmlformats.org/officeDocument/2006/relationships/hyperlink" Target="https://podminky.urs.cz/item/CS_URS_2023_02/622142001" TargetMode="External" /><Relationship Id="rId4" Type="http://schemas.openxmlformats.org/officeDocument/2006/relationships/hyperlink" Target="https://podminky.urs.cz/item/CS_URS_2023_02/622381032" TargetMode="External" /><Relationship Id="rId5" Type="http://schemas.openxmlformats.org/officeDocument/2006/relationships/hyperlink" Target="https://podminky.urs.cz/item/CS_URS_2023_02/941211111" TargetMode="External" /><Relationship Id="rId6" Type="http://schemas.openxmlformats.org/officeDocument/2006/relationships/hyperlink" Target="https://podminky.urs.cz/item/CS_URS_2023_02/941211211" TargetMode="External" /><Relationship Id="rId7" Type="http://schemas.openxmlformats.org/officeDocument/2006/relationships/hyperlink" Target="https://podminky.urs.cz/item/CS_URS_2023_02/941211811" TargetMode="External" /><Relationship Id="rId8" Type="http://schemas.openxmlformats.org/officeDocument/2006/relationships/hyperlink" Target="https://podminky.urs.cz/item/CS_URS_2023_02/978035121" TargetMode="External" /><Relationship Id="rId9" Type="http://schemas.openxmlformats.org/officeDocument/2006/relationships/hyperlink" Target="https://podminky.urs.cz/item/CS_URS_2023_02/997013212" TargetMode="External" /><Relationship Id="rId10" Type="http://schemas.openxmlformats.org/officeDocument/2006/relationships/hyperlink" Target="https://podminky.urs.cz/item/CS_URS_2023_02/997013501" TargetMode="External" /><Relationship Id="rId11" Type="http://schemas.openxmlformats.org/officeDocument/2006/relationships/hyperlink" Target="https://podminky.urs.cz/item/CS_URS_2023_02/997013509" TargetMode="External" /><Relationship Id="rId12" Type="http://schemas.openxmlformats.org/officeDocument/2006/relationships/hyperlink" Target="https://podminky.urs.cz/item/CS_URS_2023_02/997013631" TargetMode="External" /><Relationship Id="rId13" Type="http://schemas.openxmlformats.org/officeDocument/2006/relationships/hyperlink" Target="https://podminky.urs.cz/item/CS_URS_2023_02/998011002" TargetMode="External" /><Relationship Id="rId1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="1" customFormat="1" ht="24.96" customHeight="1">
      <c r="B4" s="21"/>
      <c r="C4" s="22"/>
      <c r="D4" s="23" t="s">
        <v>8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9</v>
      </c>
      <c r="BE4" s="25" t="s">
        <v>10</v>
      </c>
      <c r="BS4" s="17" t="s">
        <v>11</v>
      </c>
    </row>
    <row r="5" s="1" customFormat="1" ht="12" customHeight="1">
      <c r="B5" s="21"/>
      <c r="C5" s="22"/>
      <c r="D5" s="26" t="s">
        <v>12</v>
      </c>
      <c r="E5" s="22"/>
      <c r="F5" s="22"/>
      <c r="G5" s="22"/>
      <c r="H5" s="22"/>
      <c r="I5" s="22"/>
      <c r="J5" s="22"/>
      <c r="K5" s="27" t="s">
        <v>13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14</v>
      </c>
      <c r="BS5" s="17" t="s">
        <v>6</v>
      </c>
    </row>
    <row r="6" s="1" customFormat="1" ht="36.96" customHeight="1">
      <c r="B6" s="21"/>
      <c r="C6" s="22"/>
      <c r="D6" s="29" t="s">
        <v>15</v>
      </c>
      <c r="E6" s="22"/>
      <c r="F6" s="22"/>
      <c r="G6" s="22"/>
      <c r="H6" s="22"/>
      <c r="I6" s="22"/>
      <c r="J6" s="22"/>
      <c r="K6" s="30" t="s">
        <v>16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17</v>
      </c>
      <c r="E7" s="22"/>
      <c r="F7" s="22"/>
      <c r="G7" s="22"/>
      <c r="H7" s="22"/>
      <c r="I7" s="22"/>
      <c r="J7" s="22"/>
      <c r="K7" s="27" t="s">
        <v>18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18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18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18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18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18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18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18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34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48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12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61223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15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Oprava střecha kosmonosy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20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22</v>
      </c>
      <c r="AJ47" s="40"/>
      <c r="AK47" s="40"/>
      <c r="AL47" s="40"/>
      <c r="AM47" s="72" t="str">
        <f>IF(AN8= "","",AN8)</f>
        <v>7. 12. 2023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24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29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49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27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31</v>
      </c>
      <c r="AJ50" s="40"/>
      <c r="AK50" s="40"/>
      <c r="AL50" s="40"/>
      <c r="AM50" s="73" t="str">
        <f>IF(E20="","",E20)</f>
        <v>Hlubuček V.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50</v>
      </c>
      <c r="D52" s="87"/>
      <c r="E52" s="87"/>
      <c r="F52" s="87"/>
      <c r="G52" s="87"/>
      <c r="H52" s="88"/>
      <c r="I52" s="89" t="s">
        <v>51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52</v>
      </c>
      <c r="AH52" s="87"/>
      <c r="AI52" s="87"/>
      <c r="AJ52" s="87"/>
      <c r="AK52" s="87"/>
      <c r="AL52" s="87"/>
      <c r="AM52" s="87"/>
      <c r="AN52" s="89" t="s">
        <v>53</v>
      </c>
      <c r="AO52" s="87"/>
      <c r="AP52" s="87"/>
      <c r="AQ52" s="91" t="s">
        <v>54</v>
      </c>
      <c r="AR52" s="44"/>
      <c r="AS52" s="92" t="s">
        <v>55</v>
      </c>
      <c r="AT52" s="93" t="s">
        <v>56</v>
      </c>
      <c r="AU52" s="93" t="s">
        <v>57</v>
      </c>
      <c r="AV52" s="93" t="s">
        <v>58</v>
      </c>
      <c r="AW52" s="93" t="s">
        <v>59</v>
      </c>
      <c r="AX52" s="93" t="s">
        <v>60</v>
      </c>
      <c r="AY52" s="93" t="s">
        <v>61</v>
      </c>
      <c r="AZ52" s="93" t="s">
        <v>62</v>
      </c>
      <c r="BA52" s="93" t="s">
        <v>63</v>
      </c>
      <c r="BB52" s="93" t="s">
        <v>64</v>
      </c>
      <c r="BC52" s="93" t="s">
        <v>65</v>
      </c>
      <c r="BD52" s="94" t="s">
        <v>66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67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ROUND(SUM(AG55:AG57),2)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18</v>
      </c>
      <c r="AR54" s="104"/>
      <c r="AS54" s="105">
        <f>ROUND(SUM(AS55:AS57),2)</f>
        <v>0</v>
      </c>
      <c r="AT54" s="106">
        <f>ROUND(SUM(AV54:AW54),2)</f>
        <v>0</v>
      </c>
      <c r="AU54" s="107">
        <f>ROUND(SUM(AU55:AU57),5)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ROUND(SUM(AZ55:AZ57),2)</f>
        <v>0</v>
      </c>
      <c r="BA54" s="106">
        <f>ROUND(SUM(BA55:BA57),2)</f>
        <v>0</v>
      </c>
      <c r="BB54" s="106">
        <f>ROUND(SUM(BB55:BB57),2)</f>
        <v>0</v>
      </c>
      <c r="BC54" s="106">
        <f>ROUND(SUM(BC55:BC57),2)</f>
        <v>0</v>
      </c>
      <c r="BD54" s="108">
        <f>ROUND(SUM(BD55:BD57),2)</f>
        <v>0</v>
      </c>
      <c r="BE54" s="6"/>
      <c r="BS54" s="109" t="s">
        <v>68</v>
      </c>
      <c r="BT54" s="109" t="s">
        <v>7</v>
      </c>
      <c r="BU54" s="110" t="s">
        <v>69</v>
      </c>
      <c r="BV54" s="109" t="s">
        <v>70</v>
      </c>
      <c r="BW54" s="109" t="s">
        <v>5</v>
      </c>
      <c r="BX54" s="109" t="s">
        <v>71</v>
      </c>
      <c r="CL54" s="109" t="s">
        <v>18</v>
      </c>
    </row>
    <row r="55" s="7" customFormat="1" ht="16.5" customHeight="1">
      <c r="A55" s="111" t="s">
        <v>72</v>
      </c>
      <c r="B55" s="112"/>
      <c r="C55" s="113"/>
      <c r="D55" s="114" t="s">
        <v>73</v>
      </c>
      <c r="E55" s="114"/>
      <c r="F55" s="114"/>
      <c r="G55" s="114"/>
      <c r="H55" s="114"/>
      <c r="I55" s="115"/>
      <c r="J55" s="114" t="s">
        <v>74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'61223-1 - Oprava strešníh...'!J30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75</v>
      </c>
      <c r="AR55" s="118"/>
      <c r="AS55" s="119">
        <v>0</v>
      </c>
      <c r="AT55" s="120">
        <f>ROUND(SUM(AV55:AW55),2)</f>
        <v>0</v>
      </c>
      <c r="AU55" s="121">
        <f>'61223-1 - Oprava strešníh...'!P86</f>
        <v>0</v>
      </c>
      <c r="AV55" s="120">
        <f>'61223-1 - Oprava strešníh...'!J33</f>
        <v>0</v>
      </c>
      <c r="AW55" s="120">
        <f>'61223-1 - Oprava strešníh...'!J34</f>
        <v>0</v>
      </c>
      <c r="AX55" s="120">
        <f>'61223-1 - Oprava strešníh...'!J35</f>
        <v>0</v>
      </c>
      <c r="AY55" s="120">
        <f>'61223-1 - Oprava strešníh...'!J36</f>
        <v>0</v>
      </c>
      <c r="AZ55" s="120">
        <f>'61223-1 - Oprava strešníh...'!F33</f>
        <v>0</v>
      </c>
      <c r="BA55" s="120">
        <f>'61223-1 - Oprava strešníh...'!F34</f>
        <v>0</v>
      </c>
      <c r="BB55" s="120">
        <f>'61223-1 - Oprava strešníh...'!F35</f>
        <v>0</v>
      </c>
      <c r="BC55" s="120">
        <f>'61223-1 - Oprava strešníh...'!F36</f>
        <v>0</v>
      </c>
      <c r="BD55" s="122">
        <f>'61223-1 - Oprava strešníh...'!F37</f>
        <v>0</v>
      </c>
      <c r="BE55" s="7"/>
      <c r="BT55" s="123" t="s">
        <v>76</v>
      </c>
      <c r="BV55" s="123" t="s">
        <v>70</v>
      </c>
      <c r="BW55" s="123" t="s">
        <v>77</v>
      </c>
      <c r="BX55" s="123" t="s">
        <v>5</v>
      </c>
      <c r="CL55" s="123" t="s">
        <v>18</v>
      </c>
      <c r="CM55" s="123" t="s">
        <v>78</v>
      </c>
    </row>
    <row r="56" s="7" customFormat="1" ht="16.5" customHeight="1">
      <c r="A56" s="111" t="s">
        <v>72</v>
      </c>
      <c r="B56" s="112"/>
      <c r="C56" s="113"/>
      <c r="D56" s="114" t="s">
        <v>79</v>
      </c>
      <c r="E56" s="114"/>
      <c r="F56" s="114"/>
      <c r="G56" s="114"/>
      <c r="H56" s="114"/>
      <c r="I56" s="115"/>
      <c r="J56" s="114" t="s">
        <v>80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'61223-2 - Oprava oplechov...'!J30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75</v>
      </c>
      <c r="AR56" s="118"/>
      <c r="AS56" s="119">
        <v>0</v>
      </c>
      <c r="AT56" s="120">
        <f>ROUND(SUM(AV56:AW56),2)</f>
        <v>0</v>
      </c>
      <c r="AU56" s="121">
        <f>'61223-2 - Oprava oplechov...'!P85</f>
        <v>0</v>
      </c>
      <c r="AV56" s="120">
        <f>'61223-2 - Oprava oplechov...'!J33</f>
        <v>0</v>
      </c>
      <c r="AW56" s="120">
        <f>'61223-2 - Oprava oplechov...'!J34</f>
        <v>0</v>
      </c>
      <c r="AX56" s="120">
        <f>'61223-2 - Oprava oplechov...'!J35</f>
        <v>0</v>
      </c>
      <c r="AY56" s="120">
        <f>'61223-2 - Oprava oplechov...'!J36</f>
        <v>0</v>
      </c>
      <c r="AZ56" s="120">
        <f>'61223-2 - Oprava oplechov...'!F33</f>
        <v>0</v>
      </c>
      <c r="BA56" s="120">
        <f>'61223-2 - Oprava oplechov...'!F34</f>
        <v>0</v>
      </c>
      <c r="BB56" s="120">
        <f>'61223-2 - Oprava oplechov...'!F35</f>
        <v>0</v>
      </c>
      <c r="BC56" s="120">
        <f>'61223-2 - Oprava oplechov...'!F36</f>
        <v>0</v>
      </c>
      <c r="BD56" s="122">
        <f>'61223-2 - Oprava oplechov...'!F37</f>
        <v>0</v>
      </c>
      <c r="BE56" s="7"/>
      <c r="BT56" s="123" t="s">
        <v>76</v>
      </c>
      <c r="BV56" s="123" t="s">
        <v>70</v>
      </c>
      <c r="BW56" s="123" t="s">
        <v>81</v>
      </c>
      <c r="BX56" s="123" t="s">
        <v>5</v>
      </c>
      <c r="CL56" s="123" t="s">
        <v>18</v>
      </c>
      <c r="CM56" s="123" t="s">
        <v>78</v>
      </c>
    </row>
    <row r="57" s="7" customFormat="1" ht="16.5" customHeight="1">
      <c r="A57" s="111" t="s">
        <v>72</v>
      </c>
      <c r="B57" s="112"/>
      <c r="C57" s="113"/>
      <c r="D57" s="114" t="s">
        <v>82</v>
      </c>
      <c r="E57" s="114"/>
      <c r="F57" s="114"/>
      <c r="G57" s="114"/>
      <c r="H57" s="114"/>
      <c r="I57" s="115"/>
      <c r="J57" s="114" t="s">
        <v>83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'61223-3 - Oprava fasády'!J30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75</v>
      </c>
      <c r="AR57" s="118"/>
      <c r="AS57" s="124">
        <v>0</v>
      </c>
      <c r="AT57" s="125">
        <f>ROUND(SUM(AV57:AW57),2)</f>
        <v>0</v>
      </c>
      <c r="AU57" s="126">
        <f>'61223-3 - Oprava fasády'!P84</f>
        <v>0</v>
      </c>
      <c r="AV57" s="125">
        <f>'61223-3 - Oprava fasády'!J33</f>
        <v>0</v>
      </c>
      <c r="AW57" s="125">
        <f>'61223-3 - Oprava fasády'!J34</f>
        <v>0</v>
      </c>
      <c r="AX57" s="125">
        <f>'61223-3 - Oprava fasády'!J35</f>
        <v>0</v>
      </c>
      <c r="AY57" s="125">
        <f>'61223-3 - Oprava fasády'!J36</f>
        <v>0</v>
      </c>
      <c r="AZ57" s="125">
        <f>'61223-3 - Oprava fasády'!F33</f>
        <v>0</v>
      </c>
      <c r="BA57" s="125">
        <f>'61223-3 - Oprava fasády'!F34</f>
        <v>0</v>
      </c>
      <c r="BB57" s="125">
        <f>'61223-3 - Oprava fasády'!F35</f>
        <v>0</v>
      </c>
      <c r="BC57" s="125">
        <f>'61223-3 - Oprava fasády'!F36</f>
        <v>0</v>
      </c>
      <c r="BD57" s="127">
        <f>'61223-3 - Oprava fasády'!F37</f>
        <v>0</v>
      </c>
      <c r="BE57" s="7"/>
      <c r="BT57" s="123" t="s">
        <v>76</v>
      </c>
      <c r="BV57" s="123" t="s">
        <v>70</v>
      </c>
      <c r="BW57" s="123" t="s">
        <v>84</v>
      </c>
      <c r="BX57" s="123" t="s">
        <v>5</v>
      </c>
      <c r="CL57" s="123" t="s">
        <v>18</v>
      </c>
      <c r="CM57" s="123" t="s">
        <v>78</v>
      </c>
    </row>
    <row r="58" s="2" customFormat="1" ht="30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  <row r="59" s="2" customFormat="1" ht="6.96" customHeight="1">
      <c r="A59" s="38"/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44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</sheetData>
  <sheetProtection sheet="1" formatColumns="0" formatRows="0" objects="1" scenarios="1" spinCount="100000" saltValue="OfaO1mRbevK7AkvBODOjik8oQ/74rLy23T9Fes2Tq3Eo3Mm9XHJ6Rogu74BsRX2S3IIqf74P4JKLXzJtEGxySA==" hashValue="mxB5zGuo15QHdxAhm1bjIMHBS2APjvHr5n3jWs4MLkvEs7PELqwl+DgEn+f5QUwuOcaw7Z5B32FpXd39rFBU8w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61223-1 - Oprava strešníh...'!C2" display="/"/>
    <hyperlink ref="A56" location="'61223-2 - Oprava oplechov...'!C2" display="/"/>
    <hyperlink ref="A57" location="'61223-3 - Oprava fasády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77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78</v>
      </c>
    </row>
    <row r="4" s="1" customFormat="1" ht="24.96" customHeight="1">
      <c r="B4" s="20"/>
      <c r="D4" s="130" t="s">
        <v>85</v>
      </c>
      <c r="L4" s="20"/>
      <c r="M4" s="131" t="s">
        <v>9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15</v>
      </c>
      <c r="L6" s="20"/>
    </row>
    <row r="7" s="1" customFormat="1" ht="16.5" customHeight="1">
      <c r="B7" s="20"/>
      <c r="E7" s="133" t="str">
        <f>'Rekapitulace stavby'!K6</f>
        <v>Oprava střecha kosmonosy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86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87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17</v>
      </c>
      <c r="E11" s="38"/>
      <c r="F11" s="136" t="s">
        <v>18</v>
      </c>
      <c r="G11" s="38"/>
      <c r="H11" s="38"/>
      <c r="I11" s="132" t="s">
        <v>19</v>
      </c>
      <c r="J11" s="136" t="s">
        <v>18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20</v>
      </c>
      <c r="E12" s="38"/>
      <c r="F12" s="136" t="s">
        <v>21</v>
      </c>
      <c r="G12" s="38"/>
      <c r="H12" s="38"/>
      <c r="I12" s="132" t="s">
        <v>22</v>
      </c>
      <c r="J12" s="137" t="str">
        <f>'Rekapitulace stavby'!AN8</f>
        <v>7. 12. 2023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24</v>
      </c>
      <c r="E14" s="38"/>
      <c r="F14" s="38"/>
      <c r="G14" s="38"/>
      <c r="H14" s="38"/>
      <c r="I14" s="132" t="s">
        <v>25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26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27</v>
      </c>
      <c r="E17" s="38"/>
      <c r="F17" s="38"/>
      <c r="G17" s="38"/>
      <c r="H17" s="38"/>
      <c r="I17" s="132" t="s">
        <v>25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26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29</v>
      </c>
      <c r="E20" s="38"/>
      <c r="F20" s="38"/>
      <c r="G20" s="38"/>
      <c r="H20" s="38"/>
      <c r="I20" s="132" t="s">
        <v>25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26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31</v>
      </c>
      <c r="E23" s="38"/>
      <c r="F23" s="38"/>
      <c r="G23" s="38"/>
      <c r="H23" s="38"/>
      <c r="I23" s="132" t="s">
        <v>25</v>
      </c>
      <c r="J23" s="136" t="s">
        <v>18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32</v>
      </c>
      <c r="F24" s="38"/>
      <c r="G24" s="38"/>
      <c r="H24" s="38"/>
      <c r="I24" s="132" t="s">
        <v>26</v>
      </c>
      <c r="J24" s="136" t="s">
        <v>18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18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ROUND(J86,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ROUND((SUM(BE86:BE146)),  2)</f>
        <v>0</v>
      </c>
      <c r="G33" s="38"/>
      <c r="H33" s="38"/>
      <c r="I33" s="148">
        <v>0</v>
      </c>
      <c r="J33" s="147">
        <f>ROUND(((SUM(BE86:BE146))*I33),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41</v>
      </c>
      <c r="F34" s="147">
        <f>ROUND((SUM(BF86:BF146)),  2)</f>
        <v>0</v>
      </c>
      <c r="G34" s="38"/>
      <c r="H34" s="38"/>
      <c r="I34" s="148">
        <v>0</v>
      </c>
      <c r="J34" s="147">
        <f>ROUND(((SUM(BF86:BF146))*I34),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ROUND((SUM(BG86:BG146)),  2)</f>
        <v>0</v>
      </c>
      <c r="G35" s="38"/>
      <c r="H35" s="38"/>
      <c r="I35" s="148">
        <v>0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ROUND((SUM(BH86:BH146)),  2)</f>
        <v>0</v>
      </c>
      <c r="G36" s="38"/>
      <c r="H36" s="38"/>
      <c r="I36" s="148">
        <v>0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ROUND((SUM(BI86:BI146)),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88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15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Oprava střecha kosmonosy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86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61223/1 - Oprava strešního pláště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20</v>
      </c>
      <c r="D52" s="40"/>
      <c r="E52" s="40"/>
      <c r="F52" s="27" t="str">
        <f>F12</f>
        <v xml:space="preserve"> </v>
      </c>
      <c r="G52" s="40"/>
      <c r="H52" s="40"/>
      <c r="I52" s="32" t="s">
        <v>22</v>
      </c>
      <c r="J52" s="72" t="str">
        <f>IF(J12="","",J12)</f>
        <v>7. 12. 2023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24</v>
      </c>
      <c r="D54" s="40"/>
      <c r="E54" s="40"/>
      <c r="F54" s="27" t="str">
        <f>E15</f>
        <v xml:space="preserve"> </v>
      </c>
      <c r="G54" s="40"/>
      <c r="H54" s="40"/>
      <c r="I54" s="32" t="s">
        <v>29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27</v>
      </c>
      <c r="D55" s="40"/>
      <c r="E55" s="40"/>
      <c r="F55" s="27" t="str">
        <f>IF(E18="","",E18)</f>
        <v>Vyplň údaj</v>
      </c>
      <c r="G55" s="40"/>
      <c r="H55" s="40"/>
      <c r="I55" s="32" t="s">
        <v>31</v>
      </c>
      <c r="J55" s="36" t="str">
        <f>E24</f>
        <v>Hlubuček V.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89</v>
      </c>
      <c r="D57" s="162"/>
      <c r="E57" s="162"/>
      <c r="F57" s="162"/>
      <c r="G57" s="162"/>
      <c r="H57" s="162"/>
      <c r="I57" s="162"/>
      <c r="J57" s="163" t="s">
        <v>90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J86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91</v>
      </c>
    </row>
    <row r="60" s="9" customFormat="1" ht="24.96" customHeight="1">
      <c r="A60" s="9"/>
      <c r="B60" s="165"/>
      <c r="C60" s="166"/>
      <c r="D60" s="167" t="s">
        <v>92</v>
      </c>
      <c r="E60" s="168"/>
      <c r="F60" s="168"/>
      <c r="G60" s="168"/>
      <c r="H60" s="168"/>
      <c r="I60" s="168"/>
      <c r="J60" s="169">
        <f>J87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93</v>
      </c>
      <c r="E61" s="174"/>
      <c r="F61" s="174"/>
      <c r="G61" s="174"/>
      <c r="H61" s="174"/>
      <c r="I61" s="174"/>
      <c r="J61" s="175">
        <f>J88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94</v>
      </c>
      <c r="E62" s="174"/>
      <c r="F62" s="174"/>
      <c r="G62" s="174"/>
      <c r="H62" s="174"/>
      <c r="I62" s="174"/>
      <c r="J62" s="175">
        <f>J109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95</v>
      </c>
      <c r="E63" s="174"/>
      <c r="F63" s="174"/>
      <c r="G63" s="174"/>
      <c r="H63" s="174"/>
      <c r="I63" s="174"/>
      <c r="J63" s="175">
        <f>J116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5"/>
      <c r="C64" s="166"/>
      <c r="D64" s="167" t="s">
        <v>96</v>
      </c>
      <c r="E64" s="168"/>
      <c r="F64" s="168"/>
      <c r="G64" s="168"/>
      <c r="H64" s="168"/>
      <c r="I64" s="168"/>
      <c r="J64" s="169">
        <f>J129</f>
        <v>0</v>
      </c>
      <c r="K64" s="166"/>
      <c r="L64" s="170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1"/>
      <c r="C65" s="172"/>
      <c r="D65" s="173" t="s">
        <v>97</v>
      </c>
      <c r="E65" s="174"/>
      <c r="F65" s="174"/>
      <c r="G65" s="174"/>
      <c r="H65" s="174"/>
      <c r="I65" s="174"/>
      <c r="J65" s="175">
        <f>J130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98</v>
      </c>
      <c r="E66" s="174"/>
      <c r="F66" s="174"/>
      <c r="G66" s="174"/>
      <c r="H66" s="174"/>
      <c r="I66" s="174"/>
      <c r="J66" s="175">
        <f>J134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72" s="2" customFormat="1" ht="6.96" customHeight="1">
      <c r="A72" s="38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99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15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160" t="str">
        <f>E7</f>
        <v>Oprava střecha kosmonosy</v>
      </c>
      <c r="F76" s="32"/>
      <c r="G76" s="32"/>
      <c r="H76" s="32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86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69" t="str">
        <f>E9</f>
        <v>61223/1 - Oprava strešního pláště</v>
      </c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20</v>
      </c>
      <c r="D80" s="40"/>
      <c r="E80" s="40"/>
      <c r="F80" s="27" t="str">
        <f>F12</f>
        <v xml:space="preserve"> </v>
      </c>
      <c r="G80" s="40"/>
      <c r="H80" s="40"/>
      <c r="I80" s="32" t="s">
        <v>22</v>
      </c>
      <c r="J80" s="72" t="str">
        <f>IF(J12="","",J12)</f>
        <v>7. 12. 2023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24</v>
      </c>
      <c r="D82" s="40"/>
      <c r="E82" s="40"/>
      <c r="F82" s="27" t="str">
        <f>E15</f>
        <v xml:space="preserve"> </v>
      </c>
      <c r="G82" s="40"/>
      <c r="H82" s="40"/>
      <c r="I82" s="32" t="s">
        <v>29</v>
      </c>
      <c r="J82" s="36" t="str">
        <f>E21</f>
        <v xml:space="preserve"> 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27</v>
      </c>
      <c r="D83" s="40"/>
      <c r="E83" s="40"/>
      <c r="F83" s="27" t="str">
        <f>IF(E18="","",E18)</f>
        <v>Vyplň údaj</v>
      </c>
      <c r="G83" s="40"/>
      <c r="H83" s="40"/>
      <c r="I83" s="32" t="s">
        <v>31</v>
      </c>
      <c r="J83" s="36" t="str">
        <f>E24</f>
        <v>Hlubuček V.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0.32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1" customFormat="1" ht="29.28" customHeight="1">
      <c r="A85" s="177"/>
      <c r="B85" s="178"/>
      <c r="C85" s="179" t="s">
        <v>100</v>
      </c>
      <c r="D85" s="180" t="s">
        <v>54</v>
      </c>
      <c r="E85" s="180" t="s">
        <v>50</v>
      </c>
      <c r="F85" s="180" t="s">
        <v>51</v>
      </c>
      <c r="G85" s="180" t="s">
        <v>101</v>
      </c>
      <c r="H85" s="180" t="s">
        <v>102</v>
      </c>
      <c r="I85" s="180" t="s">
        <v>103</v>
      </c>
      <c r="J85" s="181" t="s">
        <v>90</v>
      </c>
      <c r="K85" s="182" t="s">
        <v>104</v>
      </c>
      <c r="L85" s="183"/>
      <c r="M85" s="92" t="s">
        <v>18</v>
      </c>
      <c r="N85" s="93" t="s">
        <v>39</v>
      </c>
      <c r="O85" s="93" t="s">
        <v>105</v>
      </c>
      <c r="P85" s="93" t="s">
        <v>106</v>
      </c>
      <c r="Q85" s="93" t="s">
        <v>107</v>
      </c>
      <c r="R85" s="93" t="s">
        <v>108</v>
      </c>
      <c r="S85" s="93" t="s">
        <v>109</v>
      </c>
      <c r="T85" s="94" t="s">
        <v>110</v>
      </c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</row>
    <row r="86" s="2" customFormat="1" ht="22.8" customHeight="1">
      <c r="A86" s="38"/>
      <c r="B86" s="39"/>
      <c r="C86" s="99" t="s">
        <v>111</v>
      </c>
      <c r="D86" s="40"/>
      <c r="E86" s="40"/>
      <c r="F86" s="40"/>
      <c r="G86" s="40"/>
      <c r="H86" s="40"/>
      <c r="I86" s="40"/>
      <c r="J86" s="184">
        <f>BK86</f>
        <v>0</v>
      </c>
      <c r="K86" s="40"/>
      <c r="L86" s="44"/>
      <c r="M86" s="95"/>
      <c r="N86" s="185"/>
      <c r="O86" s="96"/>
      <c r="P86" s="186">
        <f>P87+P129</f>
        <v>0</v>
      </c>
      <c r="Q86" s="96"/>
      <c r="R86" s="186">
        <f>R87+R129</f>
        <v>0.22188599999999997</v>
      </c>
      <c r="S86" s="96"/>
      <c r="T86" s="187">
        <f>T87+T129</f>
        <v>0.56837999999999989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68</v>
      </c>
      <c r="AU86" s="17" t="s">
        <v>91</v>
      </c>
      <c r="BK86" s="188">
        <f>BK87+BK129</f>
        <v>0</v>
      </c>
    </row>
    <row r="87" s="12" customFormat="1" ht="25.92" customHeight="1">
      <c r="A87" s="12"/>
      <c r="B87" s="189"/>
      <c r="C87" s="190"/>
      <c r="D87" s="191" t="s">
        <v>68</v>
      </c>
      <c r="E87" s="192" t="s">
        <v>112</v>
      </c>
      <c r="F87" s="192" t="s">
        <v>113</v>
      </c>
      <c r="G87" s="190"/>
      <c r="H87" s="190"/>
      <c r="I87" s="193"/>
      <c r="J87" s="194">
        <f>BK87</f>
        <v>0</v>
      </c>
      <c r="K87" s="190"/>
      <c r="L87" s="195"/>
      <c r="M87" s="196"/>
      <c r="N87" s="197"/>
      <c r="O87" s="197"/>
      <c r="P87" s="198">
        <f>P88+P109+P116</f>
        <v>0</v>
      </c>
      <c r="Q87" s="197"/>
      <c r="R87" s="198">
        <f>R88+R109+R116</f>
        <v>0.22188599999999997</v>
      </c>
      <c r="S87" s="197"/>
      <c r="T87" s="199">
        <f>T88+T109+T116</f>
        <v>0.56837999999999989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78</v>
      </c>
      <c r="AT87" s="201" t="s">
        <v>68</v>
      </c>
      <c r="AU87" s="201" t="s">
        <v>7</v>
      </c>
      <c r="AY87" s="200" t="s">
        <v>114</v>
      </c>
      <c r="BK87" s="202">
        <f>BK88+BK109+BK116</f>
        <v>0</v>
      </c>
    </row>
    <row r="88" s="12" customFormat="1" ht="22.8" customHeight="1">
      <c r="A88" s="12"/>
      <c r="B88" s="189"/>
      <c r="C88" s="190"/>
      <c r="D88" s="191" t="s">
        <v>68</v>
      </c>
      <c r="E88" s="203" t="s">
        <v>115</v>
      </c>
      <c r="F88" s="203" t="s">
        <v>116</v>
      </c>
      <c r="G88" s="190"/>
      <c r="H88" s="190"/>
      <c r="I88" s="193"/>
      <c r="J88" s="204">
        <f>BK88</f>
        <v>0</v>
      </c>
      <c r="K88" s="190"/>
      <c r="L88" s="195"/>
      <c r="M88" s="196"/>
      <c r="N88" s="197"/>
      <c r="O88" s="197"/>
      <c r="P88" s="198">
        <f>SUM(P89:P108)</f>
        <v>0</v>
      </c>
      <c r="Q88" s="197"/>
      <c r="R88" s="198">
        <f>SUM(R89:R108)</f>
        <v>0.082589999999999983</v>
      </c>
      <c r="S88" s="197"/>
      <c r="T88" s="199">
        <f>SUM(T89:T108)</f>
        <v>0.066000000000000003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78</v>
      </c>
      <c r="AT88" s="201" t="s">
        <v>68</v>
      </c>
      <c r="AU88" s="201" t="s">
        <v>76</v>
      </c>
      <c r="AY88" s="200" t="s">
        <v>114</v>
      </c>
      <c r="BK88" s="202">
        <f>SUM(BK89:BK108)</f>
        <v>0</v>
      </c>
    </row>
    <row r="89" s="2" customFormat="1" ht="16.5" customHeight="1">
      <c r="A89" s="38"/>
      <c r="B89" s="39"/>
      <c r="C89" s="205" t="s">
        <v>76</v>
      </c>
      <c r="D89" s="205" t="s">
        <v>117</v>
      </c>
      <c r="E89" s="206" t="s">
        <v>118</v>
      </c>
      <c r="F89" s="207" t="s">
        <v>119</v>
      </c>
      <c r="G89" s="208" t="s">
        <v>120</v>
      </c>
      <c r="H89" s="209">
        <v>6</v>
      </c>
      <c r="I89" s="210"/>
      <c r="J89" s="211">
        <f>ROUND(I89*H89,2)</f>
        <v>0</v>
      </c>
      <c r="K89" s="212"/>
      <c r="L89" s="44"/>
      <c r="M89" s="213" t="s">
        <v>18</v>
      </c>
      <c r="N89" s="214" t="s">
        <v>40</v>
      </c>
      <c r="O89" s="84"/>
      <c r="P89" s="215">
        <f>O89*H89</f>
        <v>0</v>
      </c>
      <c r="Q89" s="215">
        <v>0</v>
      </c>
      <c r="R89" s="215">
        <f>Q89*H89</f>
        <v>0</v>
      </c>
      <c r="S89" s="215">
        <v>0.0054999999999999997</v>
      </c>
      <c r="T89" s="216">
        <f>S89*H89</f>
        <v>0.033000000000000002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7" t="s">
        <v>121</v>
      </c>
      <c r="AT89" s="217" t="s">
        <v>117</v>
      </c>
      <c r="AU89" s="217" t="s">
        <v>78</v>
      </c>
      <c r="AY89" s="17" t="s">
        <v>114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7" t="s">
        <v>76</v>
      </c>
      <c r="BK89" s="218">
        <f>ROUND(I89*H89,2)</f>
        <v>0</v>
      </c>
      <c r="BL89" s="17" t="s">
        <v>121</v>
      </c>
      <c r="BM89" s="217" t="s">
        <v>122</v>
      </c>
    </row>
    <row r="90" s="2" customFormat="1">
      <c r="A90" s="38"/>
      <c r="B90" s="39"/>
      <c r="C90" s="40"/>
      <c r="D90" s="219" t="s">
        <v>123</v>
      </c>
      <c r="E90" s="40"/>
      <c r="F90" s="220" t="s">
        <v>124</v>
      </c>
      <c r="G90" s="40"/>
      <c r="H90" s="40"/>
      <c r="I90" s="221"/>
      <c r="J90" s="40"/>
      <c r="K90" s="40"/>
      <c r="L90" s="44"/>
      <c r="M90" s="222"/>
      <c r="N90" s="223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123</v>
      </c>
      <c r="AU90" s="17" t="s">
        <v>78</v>
      </c>
    </row>
    <row r="91" s="13" customFormat="1">
      <c r="A91" s="13"/>
      <c r="B91" s="224"/>
      <c r="C91" s="225"/>
      <c r="D91" s="226" t="s">
        <v>125</v>
      </c>
      <c r="E91" s="227" t="s">
        <v>18</v>
      </c>
      <c r="F91" s="228" t="s">
        <v>126</v>
      </c>
      <c r="G91" s="225"/>
      <c r="H91" s="229">
        <v>6</v>
      </c>
      <c r="I91" s="230"/>
      <c r="J91" s="225"/>
      <c r="K91" s="225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125</v>
      </c>
      <c r="AU91" s="235" t="s">
        <v>78</v>
      </c>
      <c r="AV91" s="13" t="s">
        <v>78</v>
      </c>
      <c r="AW91" s="13" t="s">
        <v>30</v>
      </c>
      <c r="AX91" s="13" t="s">
        <v>7</v>
      </c>
      <c r="AY91" s="235" t="s">
        <v>114</v>
      </c>
    </row>
    <row r="92" s="14" customFormat="1">
      <c r="A92" s="14"/>
      <c r="B92" s="236"/>
      <c r="C92" s="237"/>
      <c r="D92" s="226" t="s">
        <v>125</v>
      </c>
      <c r="E92" s="238" t="s">
        <v>18</v>
      </c>
      <c r="F92" s="239" t="s">
        <v>127</v>
      </c>
      <c r="G92" s="237"/>
      <c r="H92" s="240">
        <v>6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6" t="s">
        <v>125</v>
      </c>
      <c r="AU92" s="246" t="s">
        <v>78</v>
      </c>
      <c r="AV92" s="14" t="s">
        <v>128</v>
      </c>
      <c r="AW92" s="14" t="s">
        <v>30</v>
      </c>
      <c r="AX92" s="14" t="s">
        <v>76</v>
      </c>
      <c r="AY92" s="246" t="s">
        <v>114</v>
      </c>
    </row>
    <row r="93" s="2" customFormat="1" ht="24.15" customHeight="1">
      <c r="A93" s="38"/>
      <c r="B93" s="39"/>
      <c r="C93" s="205" t="s">
        <v>78</v>
      </c>
      <c r="D93" s="205" t="s">
        <v>117</v>
      </c>
      <c r="E93" s="206" t="s">
        <v>129</v>
      </c>
      <c r="F93" s="207" t="s">
        <v>130</v>
      </c>
      <c r="G93" s="208" t="s">
        <v>120</v>
      </c>
      <c r="H93" s="209">
        <v>6</v>
      </c>
      <c r="I93" s="210"/>
      <c r="J93" s="211">
        <f>ROUND(I93*H93,2)</f>
        <v>0</v>
      </c>
      <c r="K93" s="212"/>
      <c r="L93" s="44"/>
      <c r="M93" s="213" t="s">
        <v>18</v>
      </c>
      <c r="N93" s="214" t="s">
        <v>40</v>
      </c>
      <c r="O93" s="84"/>
      <c r="P93" s="215">
        <f>O93*H93</f>
        <v>0</v>
      </c>
      <c r="Q93" s="215">
        <v>0</v>
      </c>
      <c r="R93" s="215">
        <f>Q93*H93</f>
        <v>0</v>
      </c>
      <c r="S93" s="215">
        <v>0.0054999999999999997</v>
      </c>
      <c r="T93" s="216">
        <f>S93*H93</f>
        <v>0.033000000000000002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7" t="s">
        <v>121</v>
      </c>
      <c r="AT93" s="217" t="s">
        <v>117</v>
      </c>
      <c r="AU93" s="217" t="s">
        <v>78</v>
      </c>
      <c r="AY93" s="17" t="s">
        <v>114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7" t="s">
        <v>76</v>
      </c>
      <c r="BK93" s="218">
        <f>ROUND(I93*H93,2)</f>
        <v>0</v>
      </c>
      <c r="BL93" s="17" t="s">
        <v>121</v>
      </c>
      <c r="BM93" s="217" t="s">
        <v>131</v>
      </c>
    </row>
    <row r="94" s="2" customFormat="1">
      <c r="A94" s="38"/>
      <c r="B94" s="39"/>
      <c r="C94" s="40"/>
      <c r="D94" s="219" t="s">
        <v>123</v>
      </c>
      <c r="E94" s="40"/>
      <c r="F94" s="220" t="s">
        <v>132</v>
      </c>
      <c r="G94" s="40"/>
      <c r="H94" s="40"/>
      <c r="I94" s="221"/>
      <c r="J94" s="40"/>
      <c r="K94" s="40"/>
      <c r="L94" s="44"/>
      <c r="M94" s="222"/>
      <c r="N94" s="223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123</v>
      </c>
      <c r="AU94" s="17" t="s">
        <v>78</v>
      </c>
    </row>
    <row r="95" s="13" customFormat="1">
      <c r="A95" s="13"/>
      <c r="B95" s="224"/>
      <c r="C95" s="225"/>
      <c r="D95" s="226" t="s">
        <v>125</v>
      </c>
      <c r="E95" s="227" t="s">
        <v>18</v>
      </c>
      <c r="F95" s="228" t="s">
        <v>126</v>
      </c>
      <c r="G95" s="225"/>
      <c r="H95" s="229">
        <v>6</v>
      </c>
      <c r="I95" s="230"/>
      <c r="J95" s="225"/>
      <c r="K95" s="225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125</v>
      </c>
      <c r="AU95" s="235" t="s">
        <v>78</v>
      </c>
      <c r="AV95" s="13" t="s">
        <v>78</v>
      </c>
      <c r="AW95" s="13" t="s">
        <v>30</v>
      </c>
      <c r="AX95" s="13" t="s">
        <v>7</v>
      </c>
      <c r="AY95" s="235" t="s">
        <v>114</v>
      </c>
    </row>
    <row r="96" s="14" customFormat="1">
      <c r="A96" s="14"/>
      <c r="B96" s="236"/>
      <c r="C96" s="237"/>
      <c r="D96" s="226" t="s">
        <v>125</v>
      </c>
      <c r="E96" s="238" t="s">
        <v>18</v>
      </c>
      <c r="F96" s="239" t="s">
        <v>127</v>
      </c>
      <c r="G96" s="237"/>
      <c r="H96" s="240">
        <v>6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125</v>
      </c>
      <c r="AU96" s="246" t="s">
        <v>78</v>
      </c>
      <c r="AV96" s="14" t="s">
        <v>128</v>
      </c>
      <c r="AW96" s="14" t="s">
        <v>30</v>
      </c>
      <c r="AX96" s="14" t="s">
        <v>76</v>
      </c>
      <c r="AY96" s="246" t="s">
        <v>114</v>
      </c>
    </row>
    <row r="97" s="2" customFormat="1" ht="16.5" customHeight="1">
      <c r="A97" s="38"/>
      <c r="B97" s="39"/>
      <c r="C97" s="205" t="s">
        <v>133</v>
      </c>
      <c r="D97" s="205" t="s">
        <v>117</v>
      </c>
      <c r="E97" s="206" t="s">
        <v>134</v>
      </c>
      <c r="F97" s="207" t="s">
        <v>135</v>
      </c>
      <c r="G97" s="208" t="s">
        <v>120</v>
      </c>
      <c r="H97" s="209">
        <v>12</v>
      </c>
      <c r="I97" s="210"/>
      <c r="J97" s="211">
        <f>ROUND(I97*H97,2)</f>
        <v>0</v>
      </c>
      <c r="K97" s="212"/>
      <c r="L97" s="44"/>
      <c r="M97" s="213" t="s">
        <v>18</v>
      </c>
      <c r="N97" s="214" t="s">
        <v>40</v>
      </c>
      <c r="O97" s="84"/>
      <c r="P97" s="215">
        <f>O97*H97</f>
        <v>0</v>
      </c>
      <c r="Q97" s="215">
        <v>0.00088000000000000003</v>
      </c>
      <c r="R97" s="215">
        <f>Q97*H97</f>
        <v>0.01056</v>
      </c>
      <c r="S97" s="215">
        <v>0</v>
      </c>
      <c r="T97" s="216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7" t="s">
        <v>121</v>
      </c>
      <c r="AT97" s="217" t="s">
        <v>117</v>
      </c>
      <c r="AU97" s="217" t="s">
        <v>78</v>
      </c>
      <c r="AY97" s="17" t="s">
        <v>114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7" t="s">
        <v>76</v>
      </c>
      <c r="BK97" s="218">
        <f>ROUND(I97*H97,2)</f>
        <v>0</v>
      </c>
      <c r="BL97" s="17" t="s">
        <v>121</v>
      </c>
      <c r="BM97" s="217" t="s">
        <v>136</v>
      </c>
    </row>
    <row r="98" s="2" customFormat="1">
      <c r="A98" s="38"/>
      <c r="B98" s="39"/>
      <c r="C98" s="40"/>
      <c r="D98" s="219" t="s">
        <v>123</v>
      </c>
      <c r="E98" s="40"/>
      <c r="F98" s="220" t="s">
        <v>137</v>
      </c>
      <c r="G98" s="40"/>
      <c r="H98" s="40"/>
      <c r="I98" s="221"/>
      <c r="J98" s="40"/>
      <c r="K98" s="40"/>
      <c r="L98" s="44"/>
      <c r="M98" s="222"/>
      <c r="N98" s="223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123</v>
      </c>
      <c r="AU98" s="17" t="s">
        <v>78</v>
      </c>
    </row>
    <row r="99" s="13" customFormat="1">
      <c r="A99" s="13"/>
      <c r="B99" s="224"/>
      <c r="C99" s="225"/>
      <c r="D99" s="226" t="s">
        <v>125</v>
      </c>
      <c r="E99" s="227" t="s">
        <v>18</v>
      </c>
      <c r="F99" s="228" t="s">
        <v>138</v>
      </c>
      <c r="G99" s="225"/>
      <c r="H99" s="229">
        <v>12</v>
      </c>
      <c r="I99" s="230"/>
      <c r="J99" s="225"/>
      <c r="K99" s="225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125</v>
      </c>
      <c r="AU99" s="235" t="s">
        <v>78</v>
      </c>
      <c r="AV99" s="13" t="s">
        <v>78</v>
      </c>
      <c r="AW99" s="13" t="s">
        <v>30</v>
      </c>
      <c r="AX99" s="13" t="s">
        <v>7</v>
      </c>
      <c r="AY99" s="235" t="s">
        <v>114</v>
      </c>
    </row>
    <row r="100" s="14" customFormat="1">
      <c r="A100" s="14"/>
      <c r="B100" s="236"/>
      <c r="C100" s="237"/>
      <c r="D100" s="226" t="s">
        <v>125</v>
      </c>
      <c r="E100" s="238" t="s">
        <v>18</v>
      </c>
      <c r="F100" s="239" t="s">
        <v>127</v>
      </c>
      <c r="G100" s="237"/>
      <c r="H100" s="240">
        <v>12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6" t="s">
        <v>125</v>
      </c>
      <c r="AU100" s="246" t="s">
        <v>78</v>
      </c>
      <c r="AV100" s="14" t="s">
        <v>128</v>
      </c>
      <c r="AW100" s="14" t="s">
        <v>30</v>
      </c>
      <c r="AX100" s="14" t="s">
        <v>76</v>
      </c>
      <c r="AY100" s="246" t="s">
        <v>114</v>
      </c>
    </row>
    <row r="101" s="2" customFormat="1" ht="24.15" customHeight="1">
      <c r="A101" s="38"/>
      <c r="B101" s="39"/>
      <c r="C101" s="247" t="s">
        <v>128</v>
      </c>
      <c r="D101" s="247" t="s">
        <v>139</v>
      </c>
      <c r="E101" s="248" t="s">
        <v>140</v>
      </c>
      <c r="F101" s="249" t="s">
        <v>141</v>
      </c>
      <c r="G101" s="250" t="s">
        <v>120</v>
      </c>
      <c r="H101" s="251">
        <v>6.5999999999999996</v>
      </c>
      <c r="I101" s="252"/>
      <c r="J101" s="253">
        <f>ROUND(I101*H101,2)</f>
        <v>0</v>
      </c>
      <c r="K101" s="254"/>
      <c r="L101" s="255"/>
      <c r="M101" s="256" t="s">
        <v>18</v>
      </c>
      <c r="N101" s="257" t="s">
        <v>40</v>
      </c>
      <c r="O101" s="84"/>
      <c r="P101" s="215">
        <f>O101*H101</f>
        <v>0</v>
      </c>
      <c r="Q101" s="215">
        <v>0.0047999999999999996</v>
      </c>
      <c r="R101" s="215">
        <f>Q101*H101</f>
        <v>0.031679999999999993</v>
      </c>
      <c r="S101" s="215">
        <v>0</v>
      </c>
      <c r="T101" s="216">
        <f>S101*H101</f>
        <v>0</v>
      </c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R101" s="217" t="s">
        <v>142</v>
      </c>
      <c r="AT101" s="217" t="s">
        <v>139</v>
      </c>
      <c r="AU101" s="217" t="s">
        <v>78</v>
      </c>
      <c r="AY101" s="17" t="s">
        <v>114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7" t="s">
        <v>76</v>
      </c>
      <c r="BK101" s="218">
        <f>ROUND(I101*H101,2)</f>
        <v>0</v>
      </c>
      <c r="BL101" s="17" t="s">
        <v>121</v>
      </c>
      <c r="BM101" s="217" t="s">
        <v>143</v>
      </c>
    </row>
    <row r="102" s="13" customFormat="1">
      <c r="A102" s="13"/>
      <c r="B102" s="224"/>
      <c r="C102" s="225"/>
      <c r="D102" s="226" t="s">
        <v>125</v>
      </c>
      <c r="E102" s="225"/>
      <c r="F102" s="228" t="s">
        <v>144</v>
      </c>
      <c r="G102" s="225"/>
      <c r="H102" s="229">
        <v>6.5999999999999996</v>
      </c>
      <c r="I102" s="230"/>
      <c r="J102" s="225"/>
      <c r="K102" s="225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125</v>
      </c>
      <c r="AU102" s="235" t="s">
        <v>78</v>
      </c>
      <c r="AV102" s="13" t="s">
        <v>78</v>
      </c>
      <c r="AW102" s="13" t="s">
        <v>4</v>
      </c>
      <c r="AX102" s="13" t="s">
        <v>76</v>
      </c>
      <c r="AY102" s="235" t="s">
        <v>114</v>
      </c>
    </row>
    <row r="103" s="2" customFormat="1" ht="16.5" customHeight="1">
      <c r="A103" s="38"/>
      <c r="B103" s="39"/>
      <c r="C103" s="247" t="s">
        <v>145</v>
      </c>
      <c r="D103" s="247" t="s">
        <v>139</v>
      </c>
      <c r="E103" s="248" t="s">
        <v>146</v>
      </c>
      <c r="F103" s="249" t="s">
        <v>147</v>
      </c>
      <c r="G103" s="250" t="s">
        <v>120</v>
      </c>
      <c r="H103" s="251">
        <v>6.5999999999999996</v>
      </c>
      <c r="I103" s="252"/>
      <c r="J103" s="253">
        <f>ROUND(I103*H103,2)</f>
        <v>0</v>
      </c>
      <c r="K103" s="254"/>
      <c r="L103" s="255"/>
      <c r="M103" s="256" t="s">
        <v>18</v>
      </c>
      <c r="N103" s="257" t="s">
        <v>40</v>
      </c>
      <c r="O103" s="84"/>
      <c r="P103" s="215">
        <f>O103*H103</f>
        <v>0</v>
      </c>
      <c r="Q103" s="215">
        <v>0.0047000000000000002</v>
      </c>
      <c r="R103" s="215">
        <f>Q103*H103</f>
        <v>0.031019999999999999</v>
      </c>
      <c r="S103" s="215">
        <v>0</v>
      </c>
      <c r="T103" s="216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7" t="s">
        <v>142</v>
      </c>
      <c r="AT103" s="217" t="s">
        <v>139</v>
      </c>
      <c r="AU103" s="217" t="s">
        <v>78</v>
      </c>
      <c r="AY103" s="17" t="s">
        <v>114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7" t="s">
        <v>76</v>
      </c>
      <c r="BK103" s="218">
        <f>ROUND(I103*H103,2)</f>
        <v>0</v>
      </c>
      <c r="BL103" s="17" t="s">
        <v>121</v>
      </c>
      <c r="BM103" s="217" t="s">
        <v>148</v>
      </c>
    </row>
    <row r="104" s="13" customFormat="1">
      <c r="A104" s="13"/>
      <c r="B104" s="224"/>
      <c r="C104" s="225"/>
      <c r="D104" s="226" t="s">
        <v>125</v>
      </c>
      <c r="E104" s="225"/>
      <c r="F104" s="228" t="s">
        <v>144</v>
      </c>
      <c r="G104" s="225"/>
      <c r="H104" s="229">
        <v>6.5999999999999996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125</v>
      </c>
      <c r="AU104" s="235" t="s">
        <v>78</v>
      </c>
      <c r="AV104" s="13" t="s">
        <v>78</v>
      </c>
      <c r="AW104" s="13" t="s">
        <v>4</v>
      </c>
      <c r="AX104" s="13" t="s">
        <v>76</v>
      </c>
      <c r="AY104" s="235" t="s">
        <v>114</v>
      </c>
    </row>
    <row r="105" s="2" customFormat="1" ht="24.15" customHeight="1">
      <c r="A105" s="38"/>
      <c r="B105" s="39"/>
      <c r="C105" s="205" t="s">
        <v>149</v>
      </c>
      <c r="D105" s="205" t="s">
        <v>117</v>
      </c>
      <c r="E105" s="206" t="s">
        <v>150</v>
      </c>
      <c r="F105" s="207" t="s">
        <v>151</v>
      </c>
      <c r="G105" s="208" t="s">
        <v>120</v>
      </c>
      <c r="H105" s="209">
        <v>1.5</v>
      </c>
      <c r="I105" s="210"/>
      <c r="J105" s="211">
        <f>ROUND(I105*H105,2)</f>
        <v>0</v>
      </c>
      <c r="K105" s="212"/>
      <c r="L105" s="44"/>
      <c r="M105" s="213" t="s">
        <v>18</v>
      </c>
      <c r="N105" s="214" t="s">
        <v>40</v>
      </c>
      <c r="O105" s="84"/>
      <c r="P105" s="215">
        <f>O105*H105</f>
        <v>0</v>
      </c>
      <c r="Q105" s="215">
        <v>0.00093999999999999997</v>
      </c>
      <c r="R105" s="215">
        <f>Q105*H105</f>
        <v>0.00141</v>
      </c>
      <c r="S105" s="215">
        <v>0</v>
      </c>
      <c r="T105" s="216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7" t="s">
        <v>121</v>
      </c>
      <c r="AT105" s="217" t="s">
        <v>117</v>
      </c>
      <c r="AU105" s="217" t="s">
        <v>78</v>
      </c>
      <c r="AY105" s="17" t="s">
        <v>114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7" t="s">
        <v>76</v>
      </c>
      <c r="BK105" s="218">
        <f>ROUND(I105*H105,2)</f>
        <v>0</v>
      </c>
      <c r="BL105" s="17" t="s">
        <v>121</v>
      </c>
      <c r="BM105" s="217" t="s">
        <v>152</v>
      </c>
    </row>
    <row r="106" s="2" customFormat="1">
      <c r="A106" s="38"/>
      <c r="B106" s="39"/>
      <c r="C106" s="40"/>
      <c r="D106" s="219" t="s">
        <v>123</v>
      </c>
      <c r="E106" s="40"/>
      <c r="F106" s="220" t="s">
        <v>153</v>
      </c>
      <c r="G106" s="40"/>
      <c r="H106" s="40"/>
      <c r="I106" s="221"/>
      <c r="J106" s="40"/>
      <c r="K106" s="40"/>
      <c r="L106" s="44"/>
      <c r="M106" s="222"/>
      <c r="N106" s="223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123</v>
      </c>
      <c r="AU106" s="17" t="s">
        <v>78</v>
      </c>
    </row>
    <row r="107" s="2" customFormat="1" ht="24.15" customHeight="1">
      <c r="A107" s="38"/>
      <c r="B107" s="39"/>
      <c r="C107" s="247" t="s">
        <v>154</v>
      </c>
      <c r="D107" s="247" t="s">
        <v>139</v>
      </c>
      <c r="E107" s="248" t="s">
        <v>140</v>
      </c>
      <c r="F107" s="249" t="s">
        <v>141</v>
      </c>
      <c r="G107" s="250" t="s">
        <v>120</v>
      </c>
      <c r="H107" s="251">
        <v>1.6499999999999999</v>
      </c>
      <c r="I107" s="252"/>
      <c r="J107" s="253">
        <f>ROUND(I107*H107,2)</f>
        <v>0</v>
      </c>
      <c r="K107" s="254"/>
      <c r="L107" s="255"/>
      <c r="M107" s="256" t="s">
        <v>18</v>
      </c>
      <c r="N107" s="257" t="s">
        <v>40</v>
      </c>
      <c r="O107" s="84"/>
      <c r="P107" s="215">
        <f>O107*H107</f>
        <v>0</v>
      </c>
      <c r="Q107" s="215">
        <v>0.0047999999999999996</v>
      </c>
      <c r="R107" s="215">
        <f>Q107*H107</f>
        <v>0.0079199999999999982</v>
      </c>
      <c r="S107" s="215">
        <v>0</v>
      </c>
      <c r="T107" s="216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7" t="s">
        <v>142</v>
      </c>
      <c r="AT107" s="217" t="s">
        <v>139</v>
      </c>
      <c r="AU107" s="217" t="s">
        <v>78</v>
      </c>
      <c r="AY107" s="17" t="s">
        <v>114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7" t="s">
        <v>76</v>
      </c>
      <c r="BK107" s="218">
        <f>ROUND(I107*H107,2)</f>
        <v>0</v>
      </c>
      <c r="BL107" s="17" t="s">
        <v>121</v>
      </c>
      <c r="BM107" s="217" t="s">
        <v>155</v>
      </c>
    </row>
    <row r="108" s="13" customFormat="1">
      <c r="A108" s="13"/>
      <c r="B108" s="224"/>
      <c r="C108" s="225"/>
      <c r="D108" s="226" t="s">
        <v>125</v>
      </c>
      <c r="E108" s="225"/>
      <c r="F108" s="228" t="s">
        <v>156</v>
      </c>
      <c r="G108" s="225"/>
      <c r="H108" s="229">
        <v>1.6499999999999999</v>
      </c>
      <c r="I108" s="230"/>
      <c r="J108" s="225"/>
      <c r="K108" s="225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125</v>
      </c>
      <c r="AU108" s="235" t="s">
        <v>78</v>
      </c>
      <c r="AV108" s="13" t="s">
        <v>78</v>
      </c>
      <c r="AW108" s="13" t="s">
        <v>4</v>
      </c>
      <c r="AX108" s="13" t="s">
        <v>76</v>
      </c>
      <c r="AY108" s="235" t="s">
        <v>114</v>
      </c>
    </row>
    <row r="109" s="12" customFormat="1" ht="22.8" customHeight="1">
      <c r="A109" s="12"/>
      <c r="B109" s="189"/>
      <c r="C109" s="190"/>
      <c r="D109" s="191" t="s">
        <v>68</v>
      </c>
      <c r="E109" s="203" t="s">
        <v>157</v>
      </c>
      <c r="F109" s="203" t="s">
        <v>158</v>
      </c>
      <c r="G109" s="190"/>
      <c r="H109" s="190"/>
      <c r="I109" s="193"/>
      <c r="J109" s="204">
        <f>BK109</f>
        <v>0</v>
      </c>
      <c r="K109" s="190"/>
      <c r="L109" s="195"/>
      <c r="M109" s="196"/>
      <c r="N109" s="197"/>
      <c r="O109" s="197"/>
      <c r="P109" s="198">
        <f>SUM(P110:P115)</f>
        <v>0</v>
      </c>
      <c r="Q109" s="197"/>
      <c r="R109" s="198">
        <f>SUM(R110:R115)</f>
        <v>0.085379999999999998</v>
      </c>
      <c r="S109" s="197"/>
      <c r="T109" s="199">
        <f>SUM(T110:T115)</f>
        <v>0.070379999999999998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0" t="s">
        <v>78</v>
      </c>
      <c r="AT109" s="201" t="s">
        <v>68</v>
      </c>
      <c r="AU109" s="201" t="s">
        <v>76</v>
      </c>
      <c r="AY109" s="200" t="s">
        <v>114</v>
      </c>
      <c r="BK109" s="202">
        <f>SUM(BK110:BK115)</f>
        <v>0</v>
      </c>
    </row>
    <row r="110" s="2" customFormat="1" ht="24.15" customHeight="1">
      <c r="A110" s="38"/>
      <c r="B110" s="39"/>
      <c r="C110" s="205" t="s">
        <v>159</v>
      </c>
      <c r="D110" s="205" t="s">
        <v>117</v>
      </c>
      <c r="E110" s="206" t="s">
        <v>160</v>
      </c>
      <c r="F110" s="207" t="s">
        <v>161</v>
      </c>
      <c r="G110" s="208" t="s">
        <v>120</v>
      </c>
      <c r="H110" s="209">
        <v>6</v>
      </c>
      <c r="I110" s="210"/>
      <c r="J110" s="211">
        <f>ROUND(I110*H110,2)</f>
        <v>0</v>
      </c>
      <c r="K110" s="212"/>
      <c r="L110" s="44"/>
      <c r="M110" s="213" t="s">
        <v>18</v>
      </c>
      <c r="N110" s="214" t="s">
        <v>40</v>
      </c>
      <c r="O110" s="84"/>
      <c r="P110" s="215">
        <f>O110*H110</f>
        <v>0</v>
      </c>
      <c r="Q110" s="215">
        <v>0.01423</v>
      </c>
      <c r="R110" s="215">
        <f>Q110*H110</f>
        <v>0.085379999999999998</v>
      </c>
      <c r="S110" s="215">
        <v>0</v>
      </c>
      <c r="T110" s="216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7" t="s">
        <v>121</v>
      </c>
      <c r="AT110" s="217" t="s">
        <v>117</v>
      </c>
      <c r="AU110" s="217" t="s">
        <v>78</v>
      </c>
      <c r="AY110" s="17" t="s">
        <v>114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7" t="s">
        <v>76</v>
      </c>
      <c r="BK110" s="218">
        <f>ROUND(I110*H110,2)</f>
        <v>0</v>
      </c>
      <c r="BL110" s="17" t="s">
        <v>121</v>
      </c>
      <c r="BM110" s="217" t="s">
        <v>162</v>
      </c>
    </row>
    <row r="111" s="2" customFormat="1">
      <c r="A111" s="38"/>
      <c r="B111" s="39"/>
      <c r="C111" s="40"/>
      <c r="D111" s="219" t="s">
        <v>123</v>
      </c>
      <c r="E111" s="40"/>
      <c r="F111" s="220" t="s">
        <v>163</v>
      </c>
      <c r="G111" s="40"/>
      <c r="H111" s="40"/>
      <c r="I111" s="221"/>
      <c r="J111" s="40"/>
      <c r="K111" s="40"/>
      <c r="L111" s="44"/>
      <c r="M111" s="222"/>
      <c r="N111" s="223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123</v>
      </c>
      <c r="AU111" s="17" t="s">
        <v>78</v>
      </c>
    </row>
    <row r="112" s="2" customFormat="1" ht="21.75" customHeight="1">
      <c r="A112" s="38"/>
      <c r="B112" s="39"/>
      <c r="C112" s="205" t="s">
        <v>164</v>
      </c>
      <c r="D112" s="205" t="s">
        <v>117</v>
      </c>
      <c r="E112" s="206" t="s">
        <v>165</v>
      </c>
      <c r="F112" s="207" t="s">
        <v>166</v>
      </c>
      <c r="G112" s="208" t="s">
        <v>167</v>
      </c>
      <c r="H112" s="209">
        <v>6</v>
      </c>
      <c r="I112" s="210"/>
      <c r="J112" s="211">
        <f>ROUND(I112*H112,2)</f>
        <v>0</v>
      </c>
      <c r="K112" s="212"/>
      <c r="L112" s="44"/>
      <c r="M112" s="213" t="s">
        <v>18</v>
      </c>
      <c r="N112" s="214" t="s">
        <v>40</v>
      </c>
      <c r="O112" s="84"/>
      <c r="P112" s="215">
        <f>O112*H112</f>
        <v>0</v>
      </c>
      <c r="Q112" s="215">
        <v>0</v>
      </c>
      <c r="R112" s="215">
        <f>Q112*H112</f>
        <v>0</v>
      </c>
      <c r="S112" s="215">
        <v>0.011730000000000001</v>
      </c>
      <c r="T112" s="216">
        <f>S112*H112</f>
        <v>0.070379999999999998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7" t="s">
        <v>121</v>
      </c>
      <c r="AT112" s="217" t="s">
        <v>117</v>
      </c>
      <c r="AU112" s="217" t="s">
        <v>78</v>
      </c>
      <c r="AY112" s="17" t="s">
        <v>114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7" t="s">
        <v>76</v>
      </c>
      <c r="BK112" s="218">
        <f>ROUND(I112*H112,2)</f>
        <v>0</v>
      </c>
      <c r="BL112" s="17" t="s">
        <v>121</v>
      </c>
      <c r="BM112" s="217" t="s">
        <v>168</v>
      </c>
    </row>
    <row r="113" s="2" customFormat="1">
      <c r="A113" s="38"/>
      <c r="B113" s="39"/>
      <c r="C113" s="40"/>
      <c r="D113" s="219" t="s">
        <v>123</v>
      </c>
      <c r="E113" s="40"/>
      <c r="F113" s="220" t="s">
        <v>169</v>
      </c>
      <c r="G113" s="40"/>
      <c r="H113" s="40"/>
      <c r="I113" s="221"/>
      <c r="J113" s="40"/>
      <c r="K113" s="40"/>
      <c r="L113" s="44"/>
      <c r="M113" s="222"/>
      <c r="N113" s="223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123</v>
      </c>
      <c r="AU113" s="17" t="s">
        <v>78</v>
      </c>
    </row>
    <row r="114" s="13" customFormat="1">
      <c r="A114" s="13"/>
      <c r="B114" s="224"/>
      <c r="C114" s="225"/>
      <c r="D114" s="226" t="s">
        <v>125</v>
      </c>
      <c r="E114" s="227" t="s">
        <v>18</v>
      </c>
      <c r="F114" s="228" t="s">
        <v>170</v>
      </c>
      <c r="G114" s="225"/>
      <c r="H114" s="229">
        <v>6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125</v>
      </c>
      <c r="AU114" s="235" t="s">
        <v>78</v>
      </c>
      <c r="AV114" s="13" t="s">
        <v>78</v>
      </c>
      <c r="AW114" s="13" t="s">
        <v>30</v>
      </c>
      <c r="AX114" s="13" t="s">
        <v>7</v>
      </c>
      <c r="AY114" s="235" t="s">
        <v>114</v>
      </c>
    </row>
    <row r="115" s="14" customFormat="1">
      <c r="A115" s="14"/>
      <c r="B115" s="236"/>
      <c r="C115" s="237"/>
      <c r="D115" s="226" t="s">
        <v>125</v>
      </c>
      <c r="E115" s="238" t="s">
        <v>18</v>
      </c>
      <c r="F115" s="239" t="s">
        <v>127</v>
      </c>
      <c r="G115" s="237"/>
      <c r="H115" s="240">
        <v>6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125</v>
      </c>
      <c r="AU115" s="246" t="s">
        <v>78</v>
      </c>
      <c r="AV115" s="14" t="s">
        <v>128</v>
      </c>
      <c r="AW115" s="14" t="s">
        <v>30</v>
      </c>
      <c r="AX115" s="14" t="s">
        <v>76</v>
      </c>
      <c r="AY115" s="246" t="s">
        <v>114</v>
      </c>
    </row>
    <row r="116" s="12" customFormat="1" ht="22.8" customHeight="1">
      <c r="A116" s="12"/>
      <c r="B116" s="189"/>
      <c r="C116" s="190"/>
      <c r="D116" s="191" t="s">
        <v>68</v>
      </c>
      <c r="E116" s="203" t="s">
        <v>171</v>
      </c>
      <c r="F116" s="203" t="s">
        <v>172</v>
      </c>
      <c r="G116" s="190"/>
      <c r="H116" s="190"/>
      <c r="I116" s="193"/>
      <c r="J116" s="204">
        <f>BK116</f>
        <v>0</v>
      </c>
      <c r="K116" s="190"/>
      <c r="L116" s="195"/>
      <c r="M116" s="196"/>
      <c r="N116" s="197"/>
      <c r="O116" s="197"/>
      <c r="P116" s="198">
        <f>SUM(P117:P128)</f>
        <v>0</v>
      </c>
      <c r="Q116" s="197"/>
      <c r="R116" s="198">
        <f>SUM(R117:R128)</f>
        <v>0.053915999999999999</v>
      </c>
      <c r="S116" s="197"/>
      <c r="T116" s="199">
        <f>SUM(T117:T128)</f>
        <v>0.43199999999999994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0" t="s">
        <v>78</v>
      </c>
      <c r="AT116" s="201" t="s">
        <v>68</v>
      </c>
      <c r="AU116" s="201" t="s">
        <v>76</v>
      </c>
      <c r="AY116" s="200" t="s">
        <v>114</v>
      </c>
      <c r="BK116" s="202">
        <f>SUM(BK117:BK128)</f>
        <v>0</v>
      </c>
    </row>
    <row r="117" s="2" customFormat="1" ht="24.15" customHeight="1">
      <c r="A117" s="38"/>
      <c r="B117" s="39"/>
      <c r="C117" s="205" t="s">
        <v>173</v>
      </c>
      <c r="D117" s="205" t="s">
        <v>117</v>
      </c>
      <c r="E117" s="206" t="s">
        <v>174</v>
      </c>
      <c r="F117" s="207" t="s">
        <v>175</v>
      </c>
      <c r="G117" s="208" t="s">
        <v>120</v>
      </c>
      <c r="H117" s="209">
        <v>6</v>
      </c>
      <c r="I117" s="210"/>
      <c r="J117" s="211">
        <f>ROUND(I117*H117,2)</f>
        <v>0</v>
      </c>
      <c r="K117" s="212"/>
      <c r="L117" s="44"/>
      <c r="M117" s="213" t="s">
        <v>18</v>
      </c>
      <c r="N117" s="214" t="s">
        <v>40</v>
      </c>
      <c r="O117" s="84"/>
      <c r="P117" s="215">
        <f>O117*H117</f>
        <v>0</v>
      </c>
      <c r="Q117" s="215">
        <v>0</v>
      </c>
      <c r="R117" s="215">
        <f>Q117*H117</f>
        <v>0</v>
      </c>
      <c r="S117" s="215">
        <v>0.071999999999999995</v>
      </c>
      <c r="T117" s="216">
        <f>S117*H117</f>
        <v>0.43199999999999994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7" t="s">
        <v>121</v>
      </c>
      <c r="AT117" s="217" t="s">
        <v>117</v>
      </c>
      <c r="AU117" s="217" t="s">
        <v>78</v>
      </c>
      <c r="AY117" s="17" t="s">
        <v>114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7" t="s">
        <v>76</v>
      </c>
      <c r="BK117" s="218">
        <f>ROUND(I117*H117,2)</f>
        <v>0</v>
      </c>
      <c r="BL117" s="17" t="s">
        <v>121</v>
      </c>
      <c r="BM117" s="217" t="s">
        <v>176</v>
      </c>
    </row>
    <row r="118" s="2" customFormat="1">
      <c r="A118" s="38"/>
      <c r="B118" s="39"/>
      <c r="C118" s="40"/>
      <c r="D118" s="219" t="s">
        <v>123</v>
      </c>
      <c r="E118" s="40"/>
      <c r="F118" s="220" t="s">
        <v>177</v>
      </c>
      <c r="G118" s="40"/>
      <c r="H118" s="40"/>
      <c r="I118" s="221"/>
      <c r="J118" s="40"/>
      <c r="K118" s="40"/>
      <c r="L118" s="44"/>
      <c r="M118" s="222"/>
      <c r="N118" s="223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123</v>
      </c>
      <c r="AU118" s="17" t="s">
        <v>78</v>
      </c>
    </row>
    <row r="119" s="13" customFormat="1">
      <c r="A119" s="13"/>
      <c r="B119" s="224"/>
      <c r="C119" s="225"/>
      <c r="D119" s="226" t="s">
        <v>125</v>
      </c>
      <c r="E119" s="227" t="s">
        <v>18</v>
      </c>
      <c r="F119" s="228" t="s">
        <v>126</v>
      </c>
      <c r="G119" s="225"/>
      <c r="H119" s="229">
        <v>6</v>
      </c>
      <c r="I119" s="230"/>
      <c r="J119" s="225"/>
      <c r="K119" s="225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125</v>
      </c>
      <c r="AU119" s="235" t="s">
        <v>78</v>
      </c>
      <c r="AV119" s="13" t="s">
        <v>78</v>
      </c>
      <c r="AW119" s="13" t="s">
        <v>30</v>
      </c>
      <c r="AX119" s="13" t="s">
        <v>7</v>
      </c>
      <c r="AY119" s="235" t="s">
        <v>114</v>
      </c>
    </row>
    <row r="120" s="14" customFormat="1">
      <c r="A120" s="14"/>
      <c r="B120" s="236"/>
      <c r="C120" s="237"/>
      <c r="D120" s="226" t="s">
        <v>125</v>
      </c>
      <c r="E120" s="238" t="s">
        <v>18</v>
      </c>
      <c r="F120" s="239" t="s">
        <v>127</v>
      </c>
      <c r="G120" s="237"/>
      <c r="H120" s="240">
        <v>6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125</v>
      </c>
      <c r="AU120" s="246" t="s">
        <v>78</v>
      </c>
      <c r="AV120" s="14" t="s">
        <v>128</v>
      </c>
      <c r="AW120" s="14" t="s">
        <v>30</v>
      </c>
      <c r="AX120" s="14" t="s">
        <v>76</v>
      </c>
      <c r="AY120" s="246" t="s">
        <v>114</v>
      </c>
    </row>
    <row r="121" s="2" customFormat="1" ht="24.15" customHeight="1">
      <c r="A121" s="38"/>
      <c r="B121" s="39"/>
      <c r="C121" s="205" t="s">
        <v>178</v>
      </c>
      <c r="D121" s="205" t="s">
        <v>117</v>
      </c>
      <c r="E121" s="206" t="s">
        <v>179</v>
      </c>
      <c r="F121" s="207" t="s">
        <v>180</v>
      </c>
      <c r="G121" s="208" t="s">
        <v>120</v>
      </c>
      <c r="H121" s="209">
        <v>6</v>
      </c>
      <c r="I121" s="210"/>
      <c r="J121" s="211">
        <f>ROUND(I121*H121,2)</f>
        <v>0</v>
      </c>
      <c r="K121" s="212"/>
      <c r="L121" s="44"/>
      <c r="M121" s="213" t="s">
        <v>18</v>
      </c>
      <c r="N121" s="214" t="s">
        <v>40</v>
      </c>
      <c r="O121" s="84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7" t="s">
        <v>121</v>
      </c>
      <c r="AT121" s="217" t="s">
        <v>117</v>
      </c>
      <c r="AU121" s="217" t="s">
        <v>78</v>
      </c>
      <c r="AY121" s="17" t="s">
        <v>114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7" t="s">
        <v>76</v>
      </c>
      <c r="BK121" s="218">
        <f>ROUND(I121*H121,2)</f>
        <v>0</v>
      </c>
      <c r="BL121" s="17" t="s">
        <v>121</v>
      </c>
      <c r="BM121" s="217" t="s">
        <v>181</v>
      </c>
    </row>
    <row r="122" s="2" customFormat="1">
      <c r="A122" s="38"/>
      <c r="B122" s="39"/>
      <c r="C122" s="40"/>
      <c r="D122" s="219" t="s">
        <v>123</v>
      </c>
      <c r="E122" s="40"/>
      <c r="F122" s="220" t="s">
        <v>182</v>
      </c>
      <c r="G122" s="40"/>
      <c r="H122" s="40"/>
      <c r="I122" s="221"/>
      <c r="J122" s="40"/>
      <c r="K122" s="40"/>
      <c r="L122" s="44"/>
      <c r="M122" s="222"/>
      <c r="N122" s="223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123</v>
      </c>
      <c r="AU122" s="17" t="s">
        <v>78</v>
      </c>
    </row>
    <row r="123" s="2" customFormat="1" ht="16.5" customHeight="1">
      <c r="A123" s="38"/>
      <c r="B123" s="39"/>
      <c r="C123" s="247" t="s">
        <v>183</v>
      </c>
      <c r="D123" s="247" t="s">
        <v>139</v>
      </c>
      <c r="E123" s="248" t="s">
        <v>184</v>
      </c>
      <c r="F123" s="249" t="s">
        <v>185</v>
      </c>
      <c r="G123" s="250" t="s">
        <v>120</v>
      </c>
      <c r="H123" s="251">
        <v>6.5999999999999996</v>
      </c>
      <c r="I123" s="252"/>
      <c r="J123" s="253">
        <f>ROUND(I123*H123,2)</f>
        <v>0</v>
      </c>
      <c r="K123" s="254"/>
      <c r="L123" s="255"/>
      <c r="M123" s="256" t="s">
        <v>18</v>
      </c>
      <c r="N123" s="257" t="s">
        <v>40</v>
      </c>
      <c r="O123" s="84"/>
      <c r="P123" s="215">
        <f>O123*H123</f>
        <v>0</v>
      </c>
      <c r="Q123" s="215">
        <v>0.0080000000000000002</v>
      </c>
      <c r="R123" s="215">
        <f>Q123*H123</f>
        <v>0.0528</v>
      </c>
      <c r="S123" s="215">
        <v>0</v>
      </c>
      <c r="T123" s="216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7" t="s">
        <v>142</v>
      </c>
      <c r="AT123" s="217" t="s">
        <v>139</v>
      </c>
      <c r="AU123" s="217" t="s">
        <v>78</v>
      </c>
      <c r="AY123" s="17" t="s">
        <v>114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7" t="s">
        <v>76</v>
      </c>
      <c r="BK123" s="218">
        <f>ROUND(I123*H123,2)</f>
        <v>0</v>
      </c>
      <c r="BL123" s="17" t="s">
        <v>121</v>
      </c>
      <c r="BM123" s="217" t="s">
        <v>186</v>
      </c>
    </row>
    <row r="124" s="13" customFormat="1">
      <c r="A124" s="13"/>
      <c r="B124" s="224"/>
      <c r="C124" s="225"/>
      <c r="D124" s="226" t="s">
        <v>125</v>
      </c>
      <c r="E124" s="225"/>
      <c r="F124" s="228" t="s">
        <v>144</v>
      </c>
      <c r="G124" s="225"/>
      <c r="H124" s="229">
        <v>6.5999999999999996</v>
      </c>
      <c r="I124" s="230"/>
      <c r="J124" s="225"/>
      <c r="K124" s="225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125</v>
      </c>
      <c r="AU124" s="235" t="s">
        <v>78</v>
      </c>
      <c r="AV124" s="13" t="s">
        <v>78</v>
      </c>
      <c r="AW124" s="13" t="s">
        <v>4</v>
      </c>
      <c r="AX124" s="13" t="s">
        <v>76</v>
      </c>
      <c r="AY124" s="235" t="s">
        <v>114</v>
      </c>
    </row>
    <row r="125" s="2" customFormat="1" ht="24.15" customHeight="1">
      <c r="A125" s="38"/>
      <c r="B125" s="39"/>
      <c r="C125" s="205" t="s">
        <v>187</v>
      </c>
      <c r="D125" s="205" t="s">
        <v>117</v>
      </c>
      <c r="E125" s="206" t="s">
        <v>188</v>
      </c>
      <c r="F125" s="207" t="s">
        <v>189</v>
      </c>
      <c r="G125" s="208" t="s">
        <v>120</v>
      </c>
      <c r="H125" s="209">
        <v>6</v>
      </c>
      <c r="I125" s="210"/>
      <c r="J125" s="211">
        <f>ROUND(I125*H125,2)</f>
        <v>0</v>
      </c>
      <c r="K125" s="212"/>
      <c r="L125" s="44"/>
      <c r="M125" s="213" t="s">
        <v>18</v>
      </c>
      <c r="N125" s="214" t="s">
        <v>40</v>
      </c>
      <c r="O125" s="84"/>
      <c r="P125" s="215">
        <f>O125*H125</f>
        <v>0</v>
      </c>
      <c r="Q125" s="215">
        <v>1.0000000000000001E-05</v>
      </c>
      <c r="R125" s="215">
        <f>Q125*H125</f>
        <v>6.0000000000000008E-05</v>
      </c>
      <c r="S125" s="215">
        <v>0</v>
      </c>
      <c r="T125" s="216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7" t="s">
        <v>121</v>
      </c>
      <c r="AT125" s="217" t="s">
        <v>117</v>
      </c>
      <c r="AU125" s="217" t="s">
        <v>78</v>
      </c>
      <c r="AY125" s="17" t="s">
        <v>114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7" t="s">
        <v>76</v>
      </c>
      <c r="BK125" s="218">
        <f>ROUND(I125*H125,2)</f>
        <v>0</v>
      </c>
      <c r="BL125" s="17" t="s">
        <v>121</v>
      </c>
      <c r="BM125" s="217" t="s">
        <v>190</v>
      </c>
    </row>
    <row r="126" s="2" customFormat="1">
      <c r="A126" s="38"/>
      <c r="B126" s="39"/>
      <c r="C126" s="40"/>
      <c r="D126" s="219" t="s">
        <v>123</v>
      </c>
      <c r="E126" s="40"/>
      <c r="F126" s="220" t="s">
        <v>191</v>
      </c>
      <c r="G126" s="40"/>
      <c r="H126" s="40"/>
      <c r="I126" s="221"/>
      <c r="J126" s="40"/>
      <c r="K126" s="40"/>
      <c r="L126" s="44"/>
      <c r="M126" s="222"/>
      <c r="N126" s="223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123</v>
      </c>
      <c r="AU126" s="17" t="s">
        <v>78</v>
      </c>
    </row>
    <row r="127" s="2" customFormat="1" ht="16.5" customHeight="1">
      <c r="A127" s="38"/>
      <c r="B127" s="39"/>
      <c r="C127" s="247" t="s">
        <v>192</v>
      </c>
      <c r="D127" s="247" t="s">
        <v>139</v>
      </c>
      <c r="E127" s="248" t="s">
        <v>193</v>
      </c>
      <c r="F127" s="249" t="s">
        <v>194</v>
      </c>
      <c r="G127" s="250" t="s">
        <v>120</v>
      </c>
      <c r="H127" s="251">
        <v>6.5999999999999996</v>
      </c>
      <c r="I127" s="252"/>
      <c r="J127" s="253">
        <f>ROUND(I127*H127,2)</f>
        <v>0</v>
      </c>
      <c r="K127" s="254"/>
      <c r="L127" s="255"/>
      <c r="M127" s="256" t="s">
        <v>18</v>
      </c>
      <c r="N127" s="257" t="s">
        <v>40</v>
      </c>
      <c r="O127" s="84"/>
      <c r="P127" s="215">
        <f>O127*H127</f>
        <v>0</v>
      </c>
      <c r="Q127" s="215">
        <v>0.00016000000000000001</v>
      </c>
      <c r="R127" s="215">
        <f>Q127*H127</f>
        <v>0.0010560000000000001</v>
      </c>
      <c r="S127" s="215">
        <v>0</v>
      </c>
      <c r="T127" s="216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7" t="s">
        <v>142</v>
      </c>
      <c r="AT127" s="217" t="s">
        <v>139</v>
      </c>
      <c r="AU127" s="217" t="s">
        <v>78</v>
      </c>
      <c r="AY127" s="17" t="s">
        <v>114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7" t="s">
        <v>76</v>
      </c>
      <c r="BK127" s="218">
        <f>ROUND(I127*H127,2)</f>
        <v>0</v>
      </c>
      <c r="BL127" s="17" t="s">
        <v>121</v>
      </c>
      <c r="BM127" s="217" t="s">
        <v>195</v>
      </c>
    </row>
    <row r="128" s="13" customFormat="1">
      <c r="A128" s="13"/>
      <c r="B128" s="224"/>
      <c r="C128" s="225"/>
      <c r="D128" s="226" t="s">
        <v>125</v>
      </c>
      <c r="E128" s="225"/>
      <c r="F128" s="228" t="s">
        <v>144</v>
      </c>
      <c r="G128" s="225"/>
      <c r="H128" s="229">
        <v>6.5999999999999996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125</v>
      </c>
      <c r="AU128" s="235" t="s">
        <v>78</v>
      </c>
      <c r="AV128" s="13" t="s">
        <v>78</v>
      </c>
      <c r="AW128" s="13" t="s">
        <v>4</v>
      </c>
      <c r="AX128" s="13" t="s">
        <v>76</v>
      </c>
      <c r="AY128" s="235" t="s">
        <v>114</v>
      </c>
    </row>
    <row r="129" s="12" customFormat="1" ht="25.92" customHeight="1">
      <c r="A129" s="12"/>
      <c r="B129" s="189"/>
      <c r="C129" s="190"/>
      <c r="D129" s="191" t="s">
        <v>68</v>
      </c>
      <c r="E129" s="192" t="s">
        <v>196</v>
      </c>
      <c r="F129" s="192" t="s">
        <v>197</v>
      </c>
      <c r="G129" s="190"/>
      <c r="H129" s="190"/>
      <c r="I129" s="193"/>
      <c r="J129" s="194">
        <f>BK129</f>
        <v>0</v>
      </c>
      <c r="K129" s="190"/>
      <c r="L129" s="195"/>
      <c r="M129" s="196"/>
      <c r="N129" s="197"/>
      <c r="O129" s="197"/>
      <c r="P129" s="198">
        <f>P130+P134</f>
        <v>0</v>
      </c>
      <c r="Q129" s="197"/>
      <c r="R129" s="198">
        <f>R130+R134</f>
        <v>0</v>
      </c>
      <c r="S129" s="197"/>
      <c r="T129" s="199">
        <f>T130+T134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0" t="s">
        <v>76</v>
      </c>
      <c r="AT129" s="201" t="s">
        <v>68</v>
      </c>
      <c r="AU129" s="201" t="s">
        <v>7</v>
      </c>
      <c r="AY129" s="200" t="s">
        <v>114</v>
      </c>
      <c r="BK129" s="202">
        <f>BK130+BK134</f>
        <v>0</v>
      </c>
    </row>
    <row r="130" s="12" customFormat="1" ht="22.8" customHeight="1">
      <c r="A130" s="12"/>
      <c r="B130" s="189"/>
      <c r="C130" s="190"/>
      <c r="D130" s="191" t="s">
        <v>68</v>
      </c>
      <c r="E130" s="203" t="s">
        <v>198</v>
      </c>
      <c r="F130" s="203" t="s">
        <v>199</v>
      </c>
      <c r="G130" s="190"/>
      <c r="H130" s="190"/>
      <c r="I130" s="193"/>
      <c r="J130" s="204">
        <f>BK130</f>
        <v>0</v>
      </c>
      <c r="K130" s="190"/>
      <c r="L130" s="195"/>
      <c r="M130" s="196"/>
      <c r="N130" s="197"/>
      <c r="O130" s="197"/>
      <c r="P130" s="198">
        <f>SUM(P131:P133)</f>
        <v>0</v>
      </c>
      <c r="Q130" s="197"/>
      <c r="R130" s="198">
        <f>SUM(R131:R133)</f>
        <v>0</v>
      </c>
      <c r="S130" s="197"/>
      <c r="T130" s="199">
        <f>SUM(T131:T133)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0" t="s">
        <v>76</v>
      </c>
      <c r="AT130" s="201" t="s">
        <v>68</v>
      </c>
      <c r="AU130" s="201" t="s">
        <v>76</v>
      </c>
      <c r="AY130" s="200" t="s">
        <v>114</v>
      </c>
      <c r="BK130" s="202">
        <f>SUM(BK131:BK133)</f>
        <v>0</v>
      </c>
    </row>
    <row r="131" s="2" customFormat="1" ht="33" customHeight="1">
      <c r="A131" s="38"/>
      <c r="B131" s="39"/>
      <c r="C131" s="205" t="s">
        <v>200</v>
      </c>
      <c r="D131" s="205" t="s">
        <v>117</v>
      </c>
      <c r="E131" s="206" t="s">
        <v>201</v>
      </c>
      <c r="F131" s="207" t="s">
        <v>202</v>
      </c>
      <c r="G131" s="208" t="s">
        <v>203</v>
      </c>
      <c r="H131" s="209">
        <v>0.20000000000000001</v>
      </c>
      <c r="I131" s="210"/>
      <c r="J131" s="211">
        <f>ROUND(I131*H131,2)</f>
        <v>0</v>
      </c>
      <c r="K131" s="212"/>
      <c r="L131" s="44"/>
      <c r="M131" s="213" t="s">
        <v>18</v>
      </c>
      <c r="N131" s="214" t="s">
        <v>40</v>
      </c>
      <c r="O131" s="84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7" t="s">
        <v>128</v>
      </c>
      <c r="AT131" s="217" t="s">
        <v>117</v>
      </c>
      <c r="AU131" s="217" t="s">
        <v>78</v>
      </c>
      <c r="AY131" s="17" t="s">
        <v>114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7" t="s">
        <v>76</v>
      </c>
      <c r="BK131" s="218">
        <f>ROUND(I131*H131,2)</f>
        <v>0</v>
      </c>
      <c r="BL131" s="17" t="s">
        <v>128</v>
      </c>
      <c r="BM131" s="217" t="s">
        <v>204</v>
      </c>
    </row>
    <row r="132" s="2" customFormat="1">
      <c r="A132" s="38"/>
      <c r="B132" s="39"/>
      <c r="C132" s="40"/>
      <c r="D132" s="219" t="s">
        <v>123</v>
      </c>
      <c r="E132" s="40"/>
      <c r="F132" s="220" t="s">
        <v>205</v>
      </c>
      <c r="G132" s="40"/>
      <c r="H132" s="40"/>
      <c r="I132" s="221"/>
      <c r="J132" s="40"/>
      <c r="K132" s="40"/>
      <c r="L132" s="44"/>
      <c r="M132" s="222"/>
      <c r="N132" s="223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123</v>
      </c>
      <c r="AU132" s="17" t="s">
        <v>78</v>
      </c>
    </row>
    <row r="133" s="2" customFormat="1" ht="21.75" customHeight="1">
      <c r="A133" s="38"/>
      <c r="B133" s="39"/>
      <c r="C133" s="205" t="s">
        <v>206</v>
      </c>
      <c r="D133" s="205" t="s">
        <v>117</v>
      </c>
      <c r="E133" s="206" t="s">
        <v>207</v>
      </c>
      <c r="F133" s="207" t="s">
        <v>208</v>
      </c>
      <c r="G133" s="208" t="s">
        <v>203</v>
      </c>
      <c r="H133" s="209">
        <v>0.20000000000000001</v>
      </c>
      <c r="I133" s="210"/>
      <c r="J133" s="211">
        <f>ROUND(I133*H133,2)</f>
        <v>0</v>
      </c>
      <c r="K133" s="212"/>
      <c r="L133" s="44"/>
      <c r="M133" s="213" t="s">
        <v>18</v>
      </c>
      <c r="N133" s="214" t="s">
        <v>40</v>
      </c>
      <c r="O133" s="84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7" t="s">
        <v>128</v>
      </c>
      <c r="AT133" s="217" t="s">
        <v>117</v>
      </c>
      <c r="AU133" s="217" t="s">
        <v>78</v>
      </c>
      <c r="AY133" s="17" t="s">
        <v>114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7" t="s">
        <v>76</v>
      </c>
      <c r="BK133" s="218">
        <f>ROUND(I133*H133,2)</f>
        <v>0</v>
      </c>
      <c r="BL133" s="17" t="s">
        <v>128</v>
      </c>
      <c r="BM133" s="217" t="s">
        <v>209</v>
      </c>
    </row>
    <row r="134" s="12" customFormat="1" ht="22.8" customHeight="1">
      <c r="A134" s="12"/>
      <c r="B134" s="189"/>
      <c r="C134" s="190"/>
      <c r="D134" s="191" t="s">
        <v>68</v>
      </c>
      <c r="E134" s="203" t="s">
        <v>210</v>
      </c>
      <c r="F134" s="203" t="s">
        <v>211</v>
      </c>
      <c r="G134" s="190"/>
      <c r="H134" s="190"/>
      <c r="I134" s="193"/>
      <c r="J134" s="204">
        <f>BK134</f>
        <v>0</v>
      </c>
      <c r="K134" s="190"/>
      <c r="L134" s="195"/>
      <c r="M134" s="196"/>
      <c r="N134" s="197"/>
      <c r="O134" s="197"/>
      <c r="P134" s="198">
        <f>SUM(P135:P146)</f>
        <v>0</v>
      </c>
      <c r="Q134" s="197"/>
      <c r="R134" s="198">
        <f>SUM(R135:R146)</f>
        <v>0</v>
      </c>
      <c r="S134" s="197"/>
      <c r="T134" s="199">
        <f>SUM(T135:T146)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0" t="s">
        <v>76</v>
      </c>
      <c r="AT134" s="201" t="s">
        <v>68</v>
      </c>
      <c r="AU134" s="201" t="s">
        <v>76</v>
      </c>
      <c r="AY134" s="200" t="s">
        <v>114</v>
      </c>
      <c r="BK134" s="202">
        <f>SUM(BK135:BK146)</f>
        <v>0</v>
      </c>
    </row>
    <row r="135" s="2" customFormat="1" ht="21.75" customHeight="1">
      <c r="A135" s="38"/>
      <c r="B135" s="39"/>
      <c r="C135" s="205" t="s">
        <v>121</v>
      </c>
      <c r="D135" s="205" t="s">
        <v>117</v>
      </c>
      <c r="E135" s="206" t="s">
        <v>212</v>
      </c>
      <c r="F135" s="207" t="s">
        <v>213</v>
      </c>
      <c r="G135" s="208" t="s">
        <v>203</v>
      </c>
      <c r="H135" s="209">
        <v>0.56799999999999995</v>
      </c>
      <c r="I135" s="210"/>
      <c r="J135" s="211">
        <f>ROUND(I135*H135,2)</f>
        <v>0</v>
      </c>
      <c r="K135" s="212"/>
      <c r="L135" s="44"/>
      <c r="M135" s="213" t="s">
        <v>18</v>
      </c>
      <c r="N135" s="214" t="s">
        <v>40</v>
      </c>
      <c r="O135" s="84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7" t="s">
        <v>128</v>
      </c>
      <c r="AT135" s="217" t="s">
        <v>117</v>
      </c>
      <c r="AU135" s="217" t="s">
        <v>78</v>
      </c>
      <c r="AY135" s="17" t="s">
        <v>114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7" t="s">
        <v>76</v>
      </c>
      <c r="BK135" s="218">
        <f>ROUND(I135*H135,2)</f>
        <v>0</v>
      </c>
      <c r="BL135" s="17" t="s">
        <v>128</v>
      </c>
      <c r="BM135" s="217" t="s">
        <v>214</v>
      </c>
    </row>
    <row r="136" s="2" customFormat="1">
      <c r="A136" s="38"/>
      <c r="B136" s="39"/>
      <c r="C136" s="40"/>
      <c r="D136" s="219" t="s">
        <v>123</v>
      </c>
      <c r="E136" s="40"/>
      <c r="F136" s="220" t="s">
        <v>215</v>
      </c>
      <c r="G136" s="40"/>
      <c r="H136" s="40"/>
      <c r="I136" s="221"/>
      <c r="J136" s="40"/>
      <c r="K136" s="40"/>
      <c r="L136" s="44"/>
      <c r="M136" s="222"/>
      <c r="N136" s="223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123</v>
      </c>
      <c r="AU136" s="17" t="s">
        <v>78</v>
      </c>
    </row>
    <row r="137" s="2" customFormat="1" ht="24.15" customHeight="1">
      <c r="A137" s="38"/>
      <c r="B137" s="39"/>
      <c r="C137" s="205" t="s">
        <v>216</v>
      </c>
      <c r="D137" s="205" t="s">
        <v>117</v>
      </c>
      <c r="E137" s="206" t="s">
        <v>217</v>
      </c>
      <c r="F137" s="207" t="s">
        <v>218</v>
      </c>
      <c r="G137" s="208" t="s">
        <v>203</v>
      </c>
      <c r="H137" s="209">
        <v>2.8399999999999999</v>
      </c>
      <c r="I137" s="210"/>
      <c r="J137" s="211">
        <f>ROUND(I137*H137,2)</f>
        <v>0</v>
      </c>
      <c r="K137" s="212"/>
      <c r="L137" s="44"/>
      <c r="M137" s="213" t="s">
        <v>18</v>
      </c>
      <c r="N137" s="214" t="s">
        <v>40</v>
      </c>
      <c r="O137" s="84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7" t="s">
        <v>128</v>
      </c>
      <c r="AT137" s="217" t="s">
        <v>117</v>
      </c>
      <c r="AU137" s="217" t="s">
        <v>78</v>
      </c>
      <c r="AY137" s="17" t="s">
        <v>114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7" t="s">
        <v>76</v>
      </c>
      <c r="BK137" s="218">
        <f>ROUND(I137*H137,2)</f>
        <v>0</v>
      </c>
      <c r="BL137" s="17" t="s">
        <v>128</v>
      </c>
      <c r="BM137" s="217" t="s">
        <v>219</v>
      </c>
    </row>
    <row r="138" s="2" customFormat="1">
      <c r="A138" s="38"/>
      <c r="B138" s="39"/>
      <c r="C138" s="40"/>
      <c r="D138" s="219" t="s">
        <v>123</v>
      </c>
      <c r="E138" s="40"/>
      <c r="F138" s="220" t="s">
        <v>220</v>
      </c>
      <c r="G138" s="40"/>
      <c r="H138" s="40"/>
      <c r="I138" s="221"/>
      <c r="J138" s="40"/>
      <c r="K138" s="40"/>
      <c r="L138" s="44"/>
      <c r="M138" s="222"/>
      <c r="N138" s="223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123</v>
      </c>
      <c r="AU138" s="17" t="s">
        <v>78</v>
      </c>
    </row>
    <row r="139" s="2" customFormat="1">
      <c r="A139" s="38"/>
      <c r="B139" s="39"/>
      <c r="C139" s="40"/>
      <c r="D139" s="226" t="s">
        <v>221</v>
      </c>
      <c r="E139" s="40"/>
      <c r="F139" s="258" t="s">
        <v>222</v>
      </c>
      <c r="G139" s="40"/>
      <c r="H139" s="40"/>
      <c r="I139" s="221"/>
      <c r="J139" s="40"/>
      <c r="K139" s="40"/>
      <c r="L139" s="44"/>
      <c r="M139" s="222"/>
      <c r="N139" s="223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221</v>
      </c>
      <c r="AU139" s="17" t="s">
        <v>78</v>
      </c>
    </row>
    <row r="140" s="13" customFormat="1">
      <c r="A140" s="13"/>
      <c r="B140" s="224"/>
      <c r="C140" s="225"/>
      <c r="D140" s="226" t="s">
        <v>125</v>
      </c>
      <c r="E140" s="225"/>
      <c r="F140" s="228" t="s">
        <v>223</v>
      </c>
      <c r="G140" s="225"/>
      <c r="H140" s="229">
        <v>2.8399999999999999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125</v>
      </c>
      <c r="AU140" s="235" t="s">
        <v>78</v>
      </c>
      <c r="AV140" s="13" t="s">
        <v>78</v>
      </c>
      <c r="AW140" s="13" t="s">
        <v>4</v>
      </c>
      <c r="AX140" s="13" t="s">
        <v>76</v>
      </c>
      <c r="AY140" s="235" t="s">
        <v>114</v>
      </c>
    </row>
    <row r="141" s="2" customFormat="1" ht="24.15" customHeight="1">
      <c r="A141" s="38"/>
      <c r="B141" s="39"/>
      <c r="C141" s="205" t="s">
        <v>224</v>
      </c>
      <c r="D141" s="205" t="s">
        <v>117</v>
      </c>
      <c r="E141" s="206" t="s">
        <v>225</v>
      </c>
      <c r="F141" s="207" t="s">
        <v>226</v>
      </c>
      <c r="G141" s="208" t="s">
        <v>203</v>
      </c>
      <c r="H141" s="209">
        <v>0.432</v>
      </c>
      <c r="I141" s="210"/>
      <c r="J141" s="211">
        <f>ROUND(I141*H141,2)</f>
        <v>0</v>
      </c>
      <c r="K141" s="212"/>
      <c r="L141" s="44"/>
      <c r="M141" s="213" t="s">
        <v>18</v>
      </c>
      <c r="N141" s="214" t="s">
        <v>40</v>
      </c>
      <c r="O141" s="84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7" t="s">
        <v>128</v>
      </c>
      <c r="AT141" s="217" t="s">
        <v>117</v>
      </c>
      <c r="AU141" s="217" t="s">
        <v>78</v>
      </c>
      <c r="AY141" s="17" t="s">
        <v>114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7" t="s">
        <v>76</v>
      </c>
      <c r="BK141" s="218">
        <f>ROUND(I141*H141,2)</f>
        <v>0</v>
      </c>
      <c r="BL141" s="17" t="s">
        <v>128</v>
      </c>
      <c r="BM141" s="217" t="s">
        <v>227</v>
      </c>
    </row>
    <row r="142" s="2" customFormat="1">
      <c r="A142" s="38"/>
      <c r="B142" s="39"/>
      <c r="C142" s="40"/>
      <c r="D142" s="219" t="s">
        <v>123</v>
      </c>
      <c r="E142" s="40"/>
      <c r="F142" s="220" t="s">
        <v>228</v>
      </c>
      <c r="G142" s="40"/>
      <c r="H142" s="40"/>
      <c r="I142" s="221"/>
      <c r="J142" s="40"/>
      <c r="K142" s="40"/>
      <c r="L142" s="44"/>
      <c r="M142" s="222"/>
      <c r="N142" s="223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123</v>
      </c>
      <c r="AU142" s="17" t="s">
        <v>78</v>
      </c>
    </row>
    <row r="143" s="2" customFormat="1" ht="24.15" customHeight="1">
      <c r="A143" s="38"/>
      <c r="B143" s="39"/>
      <c r="C143" s="205" t="s">
        <v>229</v>
      </c>
      <c r="D143" s="205" t="s">
        <v>117</v>
      </c>
      <c r="E143" s="206" t="s">
        <v>230</v>
      </c>
      <c r="F143" s="207" t="s">
        <v>231</v>
      </c>
      <c r="G143" s="208" t="s">
        <v>203</v>
      </c>
      <c r="H143" s="209">
        <v>0.070000000000000007</v>
      </c>
      <c r="I143" s="210"/>
      <c r="J143" s="211">
        <f>ROUND(I143*H143,2)</f>
        <v>0</v>
      </c>
      <c r="K143" s="212"/>
      <c r="L143" s="44"/>
      <c r="M143" s="213" t="s">
        <v>18</v>
      </c>
      <c r="N143" s="214" t="s">
        <v>40</v>
      </c>
      <c r="O143" s="84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17" t="s">
        <v>128</v>
      </c>
      <c r="AT143" s="217" t="s">
        <v>117</v>
      </c>
      <c r="AU143" s="217" t="s">
        <v>78</v>
      </c>
      <c r="AY143" s="17" t="s">
        <v>114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7" t="s">
        <v>76</v>
      </c>
      <c r="BK143" s="218">
        <f>ROUND(I143*H143,2)</f>
        <v>0</v>
      </c>
      <c r="BL143" s="17" t="s">
        <v>128</v>
      </c>
      <c r="BM143" s="217" t="s">
        <v>232</v>
      </c>
    </row>
    <row r="144" s="2" customFormat="1">
      <c r="A144" s="38"/>
      <c r="B144" s="39"/>
      <c r="C144" s="40"/>
      <c r="D144" s="219" t="s">
        <v>123</v>
      </c>
      <c r="E144" s="40"/>
      <c r="F144" s="220" t="s">
        <v>233</v>
      </c>
      <c r="G144" s="40"/>
      <c r="H144" s="40"/>
      <c r="I144" s="221"/>
      <c r="J144" s="40"/>
      <c r="K144" s="40"/>
      <c r="L144" s="44"/>
      <c r="M144" s="222"/>
      <c r="N144" s="223"/>
      <c r="O144" s="84"/>
      <c r="P144" s="84"/>
      <c r="Q144" s="84"/>
      <c r="R144" s="84"/>
      <c r="S144" s="84"/>
      <c r="T144" s="85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123</v>
      </c>
      <c r="AU144" s="17" t="s">
        <v>78</v>
      </c>
    </row>
    <row r="145" s="2" customFormat="1" ht="24.15" customHeight="1">
      <c r="A145" s="38"/>
      <c r="B145" s="39"/>
      <c r="C145" s="205" t="s">
        <v>234</v>
      </c>
      <c r="D145" s="205" t="s">
        <v>117</v>
      </c>
      <c r="E145" s="206" t="s">
        <v>235</v>
      </c>
      <c r="F145" s="207" t="s">
        <v>236</v>
      </c>
      <c r="G145" s="208" t="s">
        <v>203</v>
      </c>
      <c r="H145" s="209">
        <v>0.066000000000000003</v>
      </c>
      <c r="I145" s="210"/>
      <c r="J145" s="211">
        <f>ROUND(I145*H145,2)</f>
        <v>0</v>
      </c>
      <c r="K145" s="212"/>
      <c r="L145" s="44"/>
      <c r="M145" s="213" t="s">
        <v>18</v>
      </c>
      <c r="N145" s="214" t="s">
        <v>40</v>
      </c>
      <c r="O145" s="84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7" t="s">
        <v>128</v>
      </c>
      <c r="AT145" s="217" t="s">
        <v>117</v>
      </c>
      <c r="AU145" s="217" t="s">
        <v>78</v>
      </c>
      <c r="AY145" s="17" t="s">
        <v>114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7" t="s">
        <v>76</v>
      </c>
      <c r="BK145" s="218">
        <f>ROUND(I145*H145,2)</f>
        <v>0</v>
      </c>
      <c r="BL145" s="17" t="s">
        <v>128</v>
      </c>
      <c r="BM145" s="217" t="s">
        <v>237</v>
      </c>
    </row>
    <row r="146" s="2" customFormat="1">
      <c r="A146" s="38"/>
      <c r="B146" s="39"/>
      <c r="C146" s="40"/>
      <c r="D146" s="219" t="s">
        <v>123</v>
      </c>
      <c r="E146" s="40"/>
      <c r="F146" s="220" t="s">
        <v>238</v>
      </c>
      <c r="G146" s="40"/>
      <c r="H146" s="40"/>
      <c r="I146" s="221"/>
      <c r="J146" s="40"/>
      <c r="K146" s="40"/>
      <c r="L146" s="44"/>
      <c r="M146" s="259"/>
      <c r="N146" s="260"/>
      <c r="O146" s="261"/>
      <c r="P146" s="261"/>
      <c r="Q146" s="261"/>
      <c r="R146" s="261"/>
      <c r="S146" s="261"/>
      <c r="T146" s="26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123</v>
      </c>
      <c r="AU146" s="17" t="s">
        <v>78</v>
      </c>
    </row>
    <row r="147" s="2" customFormat="1" ht="6.96" customHeight="1">
      <c r="A147" s="38"/>
      <c r="B147" s="59"/>
      <c r="C147" s="60"/>
      <c r="D147" s="60"/>
      <c r="E147" s="60"/>
      <c r="F147" s="60"/>
      <c r="G147" s="60"/>
      <c r="H147" s="60"/>
      <c r="I147" s="60"/>
      <c r="J147" s="60"/>
      <c r="K147" s="60"/>
      <c r="L147" s="44"/>
      <c r="M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</sheetData>
  <sheetProtection sheet="1" autoFilter="0" formatColumns="0" formatRows="0" objects="1" scenarios="1" spinCount="100000" saltValue="kZ6ZCyynEQzYyU4uU/AJspbD8KZ1UX3XX3Ck7NIt7Yrd2DGQ7r6w/i0OmMgIH1n/P1qRxcqzSbp+f8l2Fmt3Eg==" hashValue="r6joV0V2qgYj0CVwCvObrsQ+RO+y6O4u1t5KNKDqiDJsycJCTceHFGHbYyKNLjXnTiL1no4JG//MOW7UBRAWeg==" algorithmName="SHA-512" password="CC35"/>
  <autoFilter ref="C85:K146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3_02/712340841"/>
    <hyperlink ref="F94" r:id="rId2" display="https://podminky.urs.cz/item/CS_URS_2023_02/712340844"/>
    <hyperlink ref="F98" r:id="rId3" display="https://podminky.urs.cz/item/CS_URS_2023_02/712341559"/>
    <hyperlink ref="F106" r:id="rId4" display="https://podminky.urs.cz/item/CS_URS_2023_02/712841559"/>
    <hyperlink ref="F111" r:id="rId5" display="https://podminky.urs.cz/item/CS_URS_2023_02/762341016"/>
    <hyperlink ref="F113" r:id="rId6" display="https://podminky.urs.cz/item/CS_URS_2023_02/762341933"/>
    <hyperlink ref="F118" r:id="rId7" display="https://podminky.urs.cz/item/CS_URS_2023_02/713140814"/>
    <hyperlink ref="F122" r:id="rId8" display="https://podminky.urs.cz/item/CS_URS_2023_02/713151111"/>
    <hyperlink ref="F126" r:id="rId9" display="https://podminky.urs.cz/item/CS_URS_2023_02/713191133"/>
    <hyperlink ref="F132" r:id="rId10" display="https://podminky.urs.cz/item/CS_URS_2023_02/998018002"/>
    <hyperlink ref="F136" r:id="rId11" display="https://podminky.urs.cz/item/CS_URS_2023_02/997013501"/>
    <hyperlink ref="F138" r:id="rId12" display="https://podminky.urs.cz/item/CS_URS_2023_02/997013509"/>
    <hyperlink ref="F142" r:id="rId13" display="https://podminky.urs.cz/item/CS_URS_2023_02/997013631"/>
    <hyperlink ref="F144" r:id="rId14" display="https://podminky.urs.cz/item/CS_URS_2023_02/997013811"/>
    <hyperlink ref="F146" r:id="rId15" display="https://podminky.urs.cz/item/CS_URS_2023_02/99701384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81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78</v>
      </c>
    </row>
    <row r="4" s="1" customFormat="1" ht="24.96" customHeight="1">
      <c r="B4" s="20"/>
      <c r="D4" s="130" t="s">
        <v>85</v>
      </c>
      <c r="L4" s="20"/>
      <c r="M4" s="131" t="s">
        <v>9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15</v>
      </c>
      <c r="L6" s="20"/>
    </row>
    <row r="7" s="1" customFormat="1" ht="16.5" customHeight="1">
      <c r="B7" s="20"/>
      <c r="E7" s="133" t="str">
        <f>'Rekapitulace stavby'!K6</f>
        <v>Oprava střecha kosmonosy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86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239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17</v>
      </c>
      <c r="E11" s="38"/>
      <c r="F11" s="136" t="s">
        <v>18</v>
      </c>
      <c r="G11" s="38"/>
      <c r="H11" s="38"/>
      <c r="I11" s="132" t="s">
        <v>19</v>
      </c>
      <c r="J11" s="136" t="s">
        <v>18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20</v>
      </c>
      <c r="E12" s="38"/>
      <c r="F12" s="136" t="s">
        <v>21</v>
      </c>
      <c r="G12" s="38"/>
      <c r="H12" s="38"/>
      <c r="I12" s="132" t="s">
        <v>22</v>
      </c>
      <c r="J12" s="137" t="str">
        <f>'Rekapitulace stavby'!AN8</f>
        <v>7. 12. 2023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24</v>
      </c>
      <c r="E14" s="38"/>
      <c r="F14" s="38"/>
      <c r="G14" s="38"/>
      <c r="H14" s="38"/>
      <c r="I14" s="132" t="s">
        <v>25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26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27</v>
      </c>
      <c r="E17" s="38"/>
      <c r="F17" s="38"/>
      <c r="G17" s="38"/>
      <c r="H17" s="38"/>
      <c r="I17" s="132" t="s">
        <v>25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26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29</v>
      </c>
      <c r="E20" s="38"/>
      <c r="F20" s="38"/>
      <c r="G20" s="38"/>
      <c r="H20" s="38"/>
      <c r="I20" s="132" t="s">
        <v>25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26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31</v>
      </c>
      <c r="E23" s="38"/>
      <c r="F23" s="38"/>
      <c r="G23" s="38"/>
      <c r="H23" s="38"/>
      <c r="I23" s="132" t="s">
        <v>25</v>
      </c>
      <c r="J23" s="136" t="s">
        <v>18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32</v>
      </c>
      <c r="F24" s="38"/>
      <c r="G24" s="38"/>
      <c r="H24" s="38"/>
      <c r="I24" s="132" t="s">
        <v>26</v>
      </c>
      <c r="J24" s="136" t="s">
        <v>18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18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ROUND(J85,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ROUND((SUM(BE85:BE114)),  2)</f>
        <v>0</v>
      </c>
      <c r="G33" s="38"/>
      <c r="H33" s="38"/>
      <c r="I33" s="148">
        <v>0</v>
      </c>
      <c r="J33" s="147">
        <f>ROUND(((SUM(BE85:BE114))*I33),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41</v>
      </c>
      <c r="F34" s="147">
        <f>ROUND((SUM(BF85:BF114)),  2)</f>
        <v>0</v>
      </c>
      <c r="G34" s="38"/>
      <c r="H34" s="38"/>
      <c r="I34" s="148">
        <v>0</v>
      </c>
      <c r="J34" s="147">
        <f>ROUND(((SUM(BF85:BF114))*I34),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ROUND((SUM(BG85:BG114)),  2)</f>
        <v>0</v>
      </c>
      <c r="G35" s="38"/>
      <c r="H35" s="38"/>
      <c r="I35" s="148">
        <v>0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ROUND((SUM(BH85:BH114)),  2)</f>
        <v>0</v>
      </c>
      <c r="G36" s="38"/>
      <c r="H36" s="38"/>
      <c r="I36" s="148">
        <v>0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ROUND((SUM(BI85:BI114)),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88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15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Oprava střecha kosmonosy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86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61223/2 - Oprava oplechování atik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20</v>
      </c>
      <c r="D52" s="40"/>
      <c r="E52" s="40"/>
      <c r="F52" s="27" t="str">
        <f>F12</f>
        <v xml:space="preserve"> </v>
      </c>
      <c r="G52" s="40"/>
      <c r="H52" s="40"/>
      <c r="I52" s="32" t="s">
        <v>22</v>
      </c>
      <c r="J52" s="72" t="str">
        <f>IF(J12="","",J12)</f>
        <v>7. 12. 2023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24</v>
      </c>
      <c r="D54" s="40"/>
      <c r="E54" s="40"/>
      <c r="F54" s="27" t="str">
        <f>E15</f>
        <v xml:space="preserve"> </v>
      </c>
      <c r="G54" s="40"/>
      <c r="H54" s="40"/>
      <c r="I54" s="32" t="s">
        <v>29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27</v>
      </c>
      <c r="D55" s="40"/>
      <c r="E55" s="40"/>
      <c r="F55" s="27" t="str">
        <f>IF(E18="","",E18)</f>
        <v>Vyplň údaj</v>
      </c>
      <c r="G55" s="40"/>
      <c r="H55" s="40"/>
      <c r="I55" s="32" t="s">
        <v>31</v>
      </c>
      <c r="J55" s="36" t="str">
        <f>E24</f>
        <v>Hlubuček V.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89</v>
      </c>
      <c r="D57" s="162"/>
      <c r="E57" s="162"/>
      <c r="F57" s="162"/>
      <c r="G57" s="162"/>
      <c r="H57" s="162"/>
      <c r="I57" s="162"/>
      <c r="J57" s="163" t="s">
        <v>90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J85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91</v>
      </c>
    </row>
    <row r="60" s="9" customFormat="1" ht="24.96" customHeight="1">
      <c r="A60" s="9"/>
      <c r="B60" s="165"/>
      <c r="C60" s="166"/>
      <c r="D60" s="167" t="s">
        <v>92</v>
      </c>
      <c r="E60" s="168"/>
      <c r="F60" s="168"/>
      <c r="G60" s="168"/>
      <c r="H60" s="168"/>
      <c r="I60" s="168"/>
      <c r="J60" s="169">
        <f>J86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240</v>
      </c>
      <c r="E61" s="174"/>
      <c r="F61" s="174"/>
      <c r="G61" s="174"/>
      <c r="H61" s="174"/>
      <c r="I61" s="174"/>
      <c r="J61" s="175">
        <f>J87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96</v>
      </c>
      <c r="E62" s="168"/>
      <c r="F62" s="168"/>
      <c r="G62" s="168"/>
      <c r="H62" s="168"/>
      <c r="I62" s="168"/>
      <c r="J62" s="169">
        <f>J98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241</v>
      </c>
      <c r="E63" s="174"/>
      <c r="F63" s="174"/>
      <c r="G63" s="174"/>
      <c r="H63" s="174"/>
      <c r="I63" s="174"/>
      <c r="J63" s="175">
        <f>J99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98</v>
      </c>
      <c r="E64" s="174"/>
      <c r="F64" s="174"/>
      <c r="G64" s="174"/>
      <c r="H64" s="174"/>
      <c r="I64" s="174"/>
      <c r="J64" s="175">
        <f>J104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97</v>
      </c>
      <c r="E65" s="174"/>
      <c r="F65" s="174"/>
      <c r="G65" s="174"/>
      <c r="H65" s="174"/>
      <c r="I65" s="174"/>
      <c r="J65" s="175">
        <f>J111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8"/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6.96" customHeight="1">
      <c r="A67" s="38"/>
      <c r="B67" s="59"/>
      <c r="C67" s="60"/>
      <c r="D67" s="60"/>
      <c r="E67" s="60"/>
      <c r="F67" s="60"/>
      <c r="G67" s="60"/>
      <c r="H67" s="60"/>
      <c r="I67" s="60"/>
      <c r="J67" s="60"/>
      <c r="K67" s="6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71" s="2" customFormat="1" ht="6.96" customHeight="1">
      <c r="A71" s="38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24.96" customHeight="1">
      <c r="A72" s="38"/>
      <c r="B72" s="39"/>
      <c r="C72" s="23" t="s">
        <v>99</v>
      </c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6.96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2" customHeight="1">
      <c r="A74" s="38"/>
      <c r="B74" s="39"/>
      <c r="C74" s="32" t="s">
        <v>15</v>
      </c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6.5" customHeight="1">
      <c r="A75" s="38"/>
      <c r="B75" s="39"/>
      <c r="C75" s="40"/>
      <c r="D75" s="40"/>
      <c r="E75" s="160" t="str">
        <f>E7</f>
        <v>Oprava střecha kosmonosy</v>
      </c>
      <c r="F75" s="32"/>
      <c r="G75" s="32"/>
      <c r="H75" s="32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86</v>
      </c>
      <c r="D76" s="40"/>
      <c r="E76" s="40"/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6.5" customHeight="1">
      <c r="A77" s="38"/>
      <c r="B77" s="39"/>
      <c r="C77" s="40"/>
      <c r="D77" s="40"/>
      <c r="E77" s="69" t="str">
        <f>E9</f>
        <v>61223/2 - Oprava oplechování atik</v>
      </c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6.96" customHeight="1">
      <c r="A78" s="38"/>
      <c r="B78" s="39"/>
      <c r="C78" s="40"/>
      <c r="D78" s="40"/>
      <c r="E78" s="40"/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2" customHeight="1">
      <c r="A79" s="38"/>
      <c r="B79" s="39"/>
      <c r="C79" s="32" t="s">
        <v>20</v>
      </c>
      <c r="D79" s="40"/>
      <c r="E79" s="40"/>
      <c r="F79" s="27" t="str">
        <f>F12</f>
        <v xml:space="preserve"> </v>
      </c>
      <c r="G79" s="40"/>
      <c r="H79" s="40"/>
      <c r="I79" s="32" t="s">
        <v>22</v>
      </c>
      <c r="J79" s="72" t="str">
        <f>IF(J12="","",J12)</f>
        <v>7. 12. 2023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6.96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24</v>
      </c>
      <c r="D81" s="40"/>
      <c r="E81" s="40"/>
      <c r="F81" s="27" t="str">
        <f>E15</f>
        <v xml:space="preserve"> </v>
      </c>
      <c r="G81" s="40"/>
      <c r="H81" s="40"/>
      <c r="I81" s="32" t="s">
        <v>29</v>
      </c>
      <c r="J81" s="36" t="str">
        <f>E21</f>
        <v xml:space="preserve"> 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27</v>
      </c>
      <c r="D82" s="40"/>
      <c r="E82" s="40"/>
      <c r="F82" s="27" t="str">
        <f>IF(E18="","",E18)</f>
        <v>Vyplň údaj</v>
      </c>
      <c r="G82" s="40"/>
      <c r="H82" s="40"/>
      <c r="I82" s="32" t="s">
        <v>31</v>
      </c>
      <c r="J82" s="36" t="str">
        <f>E24</f>
        <v>Hlubuček V.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0.32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11" customFormat="1" ht="29.28" customHeight="1">
      <c r="A84" s="177"/>
      <c r="B84" s="178"/>
      <c r="C84" s="179" t="s">
        <v>100</v>
      </c>
      <c r="D84" s="180" t="s">
        <v>54</v>
      </c>
      <c r="E84" s="180" t="s">
        <v>50</v>
      </c>
      <c r="F84" s="180" t="s">
        <v>51</v>
      </c>
      <c r="G84" s="180" t="s">
        <v>101</v>
      </c>
      <c r="H84" s="180" t="s">
        <v>102</v>
      </c>
      <c r="I84" s="180" t="s">
        <v>103</v>
      </c>
      <c r="J84" s="181" t="s">
        <v>90</v>
      </c>
      <c r="K84" s="182" t="s">
        <v>104</v>
      </c>
      <c r="L84" s="183"/>
      <c r="M84" s="92" t="s">
        <v>18</v>
      </c>
      <c r="N84" s="93" t="s">
        <v>39</v>
      </c>
      <c r="O84" s="93" t="s">
        <v>105</v>
      </c>
      <c r="P84" s="93" t="s">
        <v>106</v>
      </c>
      <c r="Q84" s="93" t="s">
        <v>107</v>
      </c>
      <c r="R84" s="93" t="s">
        <v>108</v>
      </c>
      <c r="S84" s="93" t="s">
        <v>109</v>
      </c>
      <c r="T84" s="94" t="s">
        <v>110</v>
      </c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</row>
    <row r="85" s="2" customFormat="1" ht="22.8" customHeight="1">
      <c r="A85" s="38"/>
      <c r="B85" s="39"/>
      <c r="C85" s="99" t="s">
        <v>111</v>
      </c>
      <c r="D85" s="40"/>
      <c r="E85" s="40"/>
      <c r="F85" s="40"/>
      <c r="G85" s="40"/>
      <c r="H85" s="40"/>
      <c r="I85" s="40"/>
      <c r="J85" s="184">
        <f>BK85</f>
        <v>0</v>
      </c>
      <c r="K85" s="40"/>
      <c r="L85" s="44"/>
      <c r="M85" s="95"/>
      <c r="N85" s="185"/>
      <c r="O85" s="96"/>
      <c r="P85" s="186">
        <f>P86+P98</f>
        <v>0</v>
      </c>
      <c r="Q85" s="96"/>
      <c r="R85" s="186">
        <f>R86+R98</f>
        <v>0.79683999999999999</v>
      </c>
      <c r="S85" s="96"/>
      <c r="T85" s="187">
        <f>T86+T98</f>
        <v>0.36699999999999999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T85" s="17" t="s">
        <v>68</v>
      </c>
      <c r="AU85" s="17" t="s">
        <v>91</v>
      </c>
      <c r="BK85" s="188">
        <f>BK86+BK98</f>
        <v>0</v>
      </c>
    </row>
    <row r="86" s="12" customFormat="1" ht="25.92" customHeight="1">
      <c r="A86" s="12"/>
      <c r="B86" s="189"/>
      <c r="C86" s="190"/>
      <c r="D86" s="191" t="s">
        <v>68</v>
      </c>
      <c r="E86" s="192" t="s">
        <v>112</v>
      </c>
      <c r="F86" s="192" t="s">
        <v>113</v>
      </c>
      <c r="G86" s="190"/>
      <c r="H86" s="190"/>
      <c r="I86" s="193"/>
      <c r="J86" s="194">
        <f>BK86</f>
        <v>0</v>
      </c>
      <c r="K86" s="190"/>
      <c r="L86" s="195"/>
      <c r="M86" s="196"/>
      <c r="N86" s="197"/>
      <c r="O86" s="197"/>
      <c r="P86" s="198">
        <f>P87</f>
        <v>0</v>
      </c>
      <c r="Q86" s="197"/>
      <c r="R86" s="198">
        <f>R87</f>
        <v>0.45399999999999996</v>
      </c>
      <c r="S86" s="197"/>
      <c r="T86" s="199">
        <f>T87</f>
        <v>0.36699999999999999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78</v>
      </c>
      <c r="AT86" s="201" t="s">
        <v>68</v>
      </c>
      <c r="AU86" s="201" t="s">
        <v>7</v>
      </c>
      <c r="AY86" s="200" t="s">
        <v>114</v>
      </c>
      <c r="BK86" s="202">
        <f>BK87</f>
        <v>0</v>
      </c>
    </row>
    <row r="87" s="12" customFormat="1" ht="22.8" customHeight="1">
      <c r="A87" s="12"/>
      <c r="B87" s="189"/>
      <c r="C87" s="190"/>
      <c r="D87" s="191" t="s">
        <v>68</v>
      </c>
      <c r="E87" s="203" t="s">
        <v>242</v>
      </c>
      <c r="F87" s="203" t="s">
        <v>243</v>
      </c>
      <c r="G87" s="190"/>
      <c r="H87" s="190"/>
      <c r="I87" s="193"/>
      <c r="J87" s="204">
        <f>BK87</f>
        <v>0</v>
      </c>
      <c r="K87" s="190"/>
      <c r="L87" s="195"/>
      <c r="M87" s="196"/>
      <c r="N87" s="197"/>
      <c r="O87" s="197"/>
      <c r="P87" s="198">
        <f>SUM(P88:P97)</f>
        <v>0</v>
      </c>
      <c r="Q87" s="197"/>
      <c r="R87" s="198">
        <f>SUM(R88:R97)</f>
        <v>0.45399999999999996</v>
      </c>
      <c r="S87" s="197"/>
      <c r="T87" s="199">
        <f>SUM(T88:T97)</f>
        <v>0.36699999999999999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78</v>
      </c>
      <c r="AT87" s="201" t="s">
        <v>68</v>
      </c>
      <c r="AU87" s="201" t="s">
        <v>76</v>
      </c>
      <c r="AY87" s="200" t="s">
        <v>114</v>
      </c>
      <c r="BK87" s="202">
        <f>SUM(BK88:BK97)</f>
        <v>0</v>
      </c>
    </row>
    <row r="88" s="2" customFormat="1" ht="16.5" customHeight="1">
      <c r="A88" s="38"/>
      <c r="B88" s="39"/>
      <c r="C88" s="205" t="s">
        <v>76</v>
      </c>
      <c r="D88" s="205" t="s">
        <v>117</v>
      </c>
      <c r="E88" s="206" t="s">
        <v>244</v>
      </c>
      <c r="F88" s="207" t="s">
        <v>245</v>
      </c>
      <c r="G88" s="208" t="s">
        <v>167</v>
      </c>
      <c r="H88" s="209">
        <v>100</v>
      </c>
      <c r="I88" s="210"/>
      <c r="J88" s="211">
        <f>ROUND(I88*H88,2)</f>
        <v>0</v>
      </c>
      <c r="K88" s="212"/>
      <c r="L88" s="44"/>
      <c r="M88" s="213" t="s">
        <v>18</v>
      </c>
      <c r="N88" s="214" t="s">
        <v>40</v>
      </c>
      <c r="O88" s="84"/>
      <c r="P88" s="215">
        <f>O88*H88</f>
        <v>0</v>
      </c>
      <c r="Q88" s="215">
        <v>0</v>
      </c>
      <c r="R88" s="215">
        <f>Q88*H88</f>
        <v>0</v>
      </c>
      <c r="S88" s="215">
        <v>0.00191</v>
      </c>
      <c r="T88" s="216">
        <f>S88*H88</f>
        <v>0.191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7" t="s">
        <v>121</v>
      </c>
      <c r="AT88" s="217" t="s">
        <v>117</v>
      </c>
      <c r="AU88" s="217" t="s">
        <v>78</v>
      </c>
      <c r="AY88" s="17" t="s">
        <v>114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7" t="s">
        <v>76</v>
      </c>
      <c r="BK88" s="218">
        <f>ROUND(I88*H88,2)</f>
        <v>0</v>
      </c>
      <c r="BL88" s="17" t="s">
        <v>121</v>
      </c>
      <c r="BM88" s="217" t="s">
        <v>246</v>
      </c>
    </row>
    <row r="89" s="2" customFormat="1">
      <c r="A89" s="38"/>
      <c r="B89" s="39"/>
      <c r="C89" s="40"/>
      <c r="D89" s="219" t="s">
        <v>123</v>
      </c>
      <c r="E89" s="40"/>
      <c r="F89" s="220" t="s">
        <v>247</v>
      </c>
      <c r="G89" s="40"/>
      <c r="H89" s="40"/>
      <c r="I89" s="221"/>
      <c r="J89" s="40"/>
      <c r="K89" s="40"/>
      <c r="L89" s="44"/>
      <c r="M89" s="222"/>
      <c r="N89" s="223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123</v>
      </c>
      <c r="AU89" s="17" t="s">
        <v>78</v>
      </c>
    </row>
    <row r="90" s="2" customFormat="1" ht="16.5" customHeight="1">
      <c r="A90" s="38"/>
      <c r="B90" s="39"/>
      <c r="C90" s="205" t="s">
        <v>78</v>
      </c>
      <c r="D90" s="205" t="s">
        <v>117</v>
      </c>
      <c r="E90" s="206" t="s">
        <v>248</v>
      </c>
      <c r="F90" s="207" t="s">
        <v>249</v>
      </c>
      <c r="G90" s="208" t="s">
        <v>167</v>
      </c>
      <c r="H90" s="209">
        <v>100</v>
      </c>
      <c r="I90" s="210"/>
      <c r="J90" s="211">
        <f>ROUND(I90*H90,2)</f>
        <v>0</v>
      </c>
      <c r="K90" s="212"/>
      <c r="L90" s="44"/>
      <c r="M90" s="213" t="s">
        <v>18</v>
      </c>
      <c r="N90" s="214" t="s">
        <v>40</v>
      </c>
      <c r="O90" s="84"/>
      <c r="P90" s="215">
        <f>O90*H90</f>
        <v>0</v>
      </c>
      <c r="Q90" s="215">
        <v>0</v>
      </c>
      <c r="R90" s="215">
        <f>Q90*H90</f>
        <v>0</v>
      </c>
      <c r="S90" s="215">
        <v>0.0017600000000000001</v>
      </c>
      <c r="T90" s="216">
        <f>S90*H90</f>
        <v>0.17600000000000002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7" t="s">
        <v>121</v>
      </c>
      <c r="AT90" s="217" t="s">
        <v>117</v>
      </c>
      <c r="AU90" s="217" t="s">
        <v>78</v>
      </c>
      <c r="AY90" s="17" t="s">
        <v>114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7" t="s">
        <v>76</v>
      </c>
      <c r="BK90" s="218">
        <f>ROUND(I90*H90,2)</f>
        <v>0</v>
      </c>
      <c r="BL90" s="17" t="s">
        <v>121</v>
      </c>
      <c r="BM90" s="217" t="s">
        <v>250</v>
      </c>
    </row>
    <row r="91" s="2" customFormat="1">
      <c r="A91" s="38"/>
      <c r="B91" s="39"/>
      <c r="C91" s="40"/>
      <c r="D91" s="219" t="s">
        <v>123</v>
      </c>
      <c r="E91" s="40"/>
      <c r="F91" s="220" t="s">
        <v>251</v>
      </c>
      <c r="G91" s="40"/>
      <c r="H91" s="40"/>
      <c r="I91" s="221"/>
      <c r="J91" s="40"/>
      <c r="K91" s="40"/>
      <c r="L91" s="44"/>
      <c r="M91" s="222"/>
      <c r="N91" s="223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123</v>
      </c>
      <c r="AU91" s="17" t="s">
        <v>78</v>
      </c>
    </row>
    <row r="92" s="2" customFormat="1" ht="16.5" customHeight="1">
      <c r="A92" s="38"/>
      <c r="B92" s="39"/>
      <c r="C92" s="205" t="s">
        <v>133</v>
      </c>
      <c r="D92" s="205" t="s">
        <v>117</v>
      </c>
      <c r="E92" s="206" t="s">
        <v>252</v>
      </c>
      <c r="F92" s="207" t="s">
        <v>253</v>
      </c>
      <c r="G92" s="208" t="s">
        <v>167</v>
      </c>
      <c r="H92" s="209">
        <v>100</v>
      </c>
      <c r="I92" s="210"/>
      <c r="J92" s="211">
        <f>ROUND(I92*H92,2)</f>
        <v>0</v>
      </c>
      <c r="K92" s="212"/>
      <c r="L92" s="44"/>
      <c r="M92" s="213" t="s">
        <v>18</v>
      </c>
      <c r="N92" s="214" t="s">
        <v>40</v>
      </c>
      <c r="O92" s="84"/>
      <c r="P92" s="215">
        <f>O92*H92</f>
        <v>0</v>
      </c>
      <c r="Q92" s="215">
        <v>0.0017600000000000001</v>
      </c>
      <c r="R92" s="215">
        <f>Q92*H92</f>
        <v>0.17600000000000002</v>
      </c>
      <c r="S92" s="215">
        <v>0</v>
      </c>
      <c r="T92" s="216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7" t="s">
        <v>121</v>
      </c>
      <c r="AT92" s="217" t="s">
        <v>117</v>
      </c>
      <c r="AU92" s="217" t="s">
        <v>78</v>
      </c>
      <c r="AY92" s="17" t="s">
        <v>114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7" t="s">
        <v>76</v>
      </c>
      <c r="BK92" s="218">
        <f>ROUND(I92*H92,2)</f>
        <v>0</v>
      </c>
      <c r="BL92" s="17" t="s">
        <v>121</v>
      </c>
      <c r="BM92" s="217" t="s">
        <v>254</v>
      </c>
    </row>
    <row r="93" s="2" customFormat="1">
      <c r="A93" s="38"/>
      <c r="B93" s="39"/>
      <c r="C93" s="40"/>
      <c r="D93" s="219" t="s">
        <v>123</v>
      </c>
      <c r="E93" s="40"/>
      <c r="F93" s="220" t="s">
        <v>255</v>
      </c>
      <c r="G93" s="40"/>
      <c r="H93" s="40"/>
      <c r="I93" s="221"/>
      <c r="J93" s="40"/>
      <c r="K93" s="40"/>
      <c r="L93" s="44"/>
      <c r="M93" s="222"/>
      <c r="N93" s="223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123</v>
      </c>
      <c r="AU93" s="17" t="s">
        <v>78</v>
      </c>
    </row>
    <row r="94" s="2" customFormat="1" ht="21.75" customHeight="1">
      <c r="A94" s="38"/>
      <c r="B94" s="39"/>
      <c r="C94" s="205" t="s">
        <v>128</v>
      </c>
      <c r="D94" s="205" t="s">
        <v>117</v>
      </c>
      <c r="E94" s="206" t="s">
        <v>256</v>
      </c>
      <c r="F94" s="207" t="s">
        <v>257</v>
      </c>
      <c r="G94" s="208" t="s">
        <v>167</v>
      </c>
      <c r="H94" s="209">
        <v>100</v>
      </c>
      <c r="I94" s="210"/>
      <c r="J94" s="211">
        <f>ROUND(I94*H94,2)</f>
        <v>0</v>
      </c>
      <c r="K94" s="212"/>
      <c r="L94" s="44"/>
      <c r="M94" s="213" t="s">
        <v>18</v>
      </c>
      <c r="N94" s="214" t="s">
        <v>40</v>
      </c>
      <c r="O94" s="84"/>
      <c r="P94" s="215">
        <f>O94*H94</f>
        <v>0</v>
      </c>
      <c r="Q94" s="215">
        <v>0.0027799999999999999</v>
      </c>
      <c r="R94" s="215">
        <f>Q94*H94</f>
        <v>0.27799999999999997</v>
      </c>
      <c r="S94" s="215">
        <v>0</v>
      </c>
      <c r="T94" s="216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7" t="s">
        <v>121</v>
      </c>
      <c r="AT94" s="217" t="s">
        <v>117</v>
      </c>
      <c r="AU94" s="217" t="s">
        <v>78</v>
      </c>
      <c r="AY94" s="17" t="s">
        <v>114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7" t="s">
        <v>76</v>
      </c>
      <c r="BK94" s="218">
        <f>ROUND(I94*H94,2)</f>
        <v>0</v>
      </c>
      <c r="BL94" s="17" t="s">
        <v>121</v>
      </c>
      <c r="BM94" s="217" t="s">
        <v>258</v>
      </c>
    </row>
    <row r="95" s="2" customFormat="1">
      <c r="A95" s="38"/>
      <c r="B95" s="39"/>
      <c r="C95" s="40"/>
      <c r="D95" s="219" t="s">
        <v>123</v>
      </c>
      <c r="E95" s="40"/>
      <c r="F95" s="220" t="s">
        <v>259</v>
      </c>
      <c r="G95" s="40"/>
      <c r="H95" s="40"/>
      <c r="I95" s="221"/>
      <c r="J95" s="40"/>
      <c r="K95" s="40"/>
      <c r="L95" s="44"/>
      <c r="M95" s="222"/>
      <c r="N95" s="223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123</v>
      </c>
      <c r="AU95" s="17" t="s">
        <v>78</v>
      </c>
    </row>
    <row r="96" s="2" customFormat="1" ht="24.15" customHeight="1">
      <c r="A96" s="38"/>
      <c r="B96" s="39"/>
      <c r="C96" s="205" t="s">
        <v>149</v>
      </c>
      <c r="D96" s="205" t="s">
        <v>117</v>
      </c>
      <c r="E96" s="206" t="s">
        <v>260</v>
      </c>
      <c r="F96" s="207" t="s">
        <v>261</v>
      </c>
      <c r="G96" s="208" t="s">
        <v>262</v>
      </c>
      <c r="H96" s="209">
        <v>30</v>
      </c>
      <c r="I96" s="210"/>
      <c r="J96" s="211">
        <f>ROUND(I96*H96,2)</f>
        <v>0</v>
      </c>
      <c r="K96" s="212"/>
      <c r="L96" s="44"/>
      <c r="M96" s="213" t="s">
        <v>18</v>
      </c>
      <c r="N96" s="214" t="s">
        <v>40</v>
      </c>
      <c r="O96" s="84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7" t="s">
        <v>121</v>
      </c>
      <c r="AT96" s="217" t="s">
        <v>117</v>
      </c>
      <c r="AU96" s="217" t="s">
        <v>78</v>
      </c>
      <c r="AY96" s="17" t="s">
        <v>114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7" t="s">
        <v>76</v>
      </c>
      <c r="BK96" s="218">
        <f>ROUND(I96*H96,2)</f>
        <v>0</v>
      </c>
      <c r="BL96" s="17" t="s">
        <v>121</v>
      </c>
      <c r="BM96" s="217" t="s">
        <v>263</v>
      </c>
    </row>
    <row r="97" s="2" customFormat="1">
      <c r="A97" s="38"/>
      <c r="B97" s="39"/>
      <c r="C97" s="40"/>
      <c r="D97" s="219" t="s">
        <v>123</v>
      </c>
      <c r="E97" s="40"/>
      <c r="F97" s="220" t="s">
        <v>264</v>
      </c>
      <c r="G97" s="40"/>
      <c r="H97" s="40"/>
      <c r="I97" s="221"/>
      <c r="J97" s="40"/>
      <c r="K97" s="40"/>
      <c r="L97" s="44"/>
      <c r="M97" s="222"/>
      <c r="N97" s="223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123</v>
      </c>
      <c r="AU97" s="17" t="s">
        <v>78</v>
      </c>
    </row>
    <row r="98" s="12" customFormat="1" ht="25.92" customHeight="1">
      <c r="A98" s="12"/>
      <c r="B98" s="189"/>
      <c r="C98" s="190"/>
      <c r="D98" s="191" t="s">
        <v>68</v>
      </c>
      <c r="E98" s="192" t="s">
        <v>196</v>
      </c>
      <c r="F98" s="192" t="s">
        <v>197</v>
      </c>
      <c r="G98" s="190"/>
      <c r="H98" s="190"/>
      <c r="I98" s="193"/>
      <c r="J98" s="194">
        <f>BK98</f>
        <v>0</v>
      </c>
      <c r="K98" s="190"/>
      <c r="L98" s="195"/>
      <c r="M98" s="196"/>
      <c r="N98" s="197"/>
      <c r="O98" s="197"/>
      <c r="P98" s="198">
        <f>P99+P104+P111</f>
        <v>0</v>
      </c>
      <c r="Q98" s="197"/>
      <c r="R98" s="198">
        <f>R99+R104+R111</f>
        <v>0.34284000000000003</v>
      </c>
      <c r="S98" s="197"/>
      <c r="T98" s="199">
        <f>T99+T104+T111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0" t="s">
        <v>76</v>
      </c>
      <c r="AT98" s="201" t="s">
        <v>68</v>
      </c>
      <c r="AU98" s="201" t="s">
        <v>7</v>
      </c>
      <c r="AY98" s="200" t="s">
        <v>114</v>
      </c>
      <c r="BK98" s="202">
        <f>BK99+BK104+BK111</f>
        <v>0</v>
      </c>
    </row>
    <row r="99" s="12" customFormat="1" ht="22.8" customHeight="1">
      <c r="A99" s="12"/>
      <c r="B99" s="189"/>
      <c r="C99" s="190"/>
      <c r="D99" s="191" t="s">
        <v>68</v>
      </c>
      <c r="E99" s="203" t="s">
        <v>133</v>
      </c>
      <c r="F99" s="203" t="s">
        <v>265</v>
      </c>
      <c r="G99" s="190"/>
      <c r="H99" s="190"/>
      <c r="I99" s="193"/>
      <c r="J99" s="204">
        <f>BK99</f>
        <v>0</v>
      </c>
      <c r="K99" s="190"/>
      <c r="L99" s="195"/>
      <c r="M99" s="196"/>
      <c r="N99" s="197"/>
      <c r="O99" s="197"/>
      <c r="P99" s="198">
        <f>SUM(P100:P103)</f>
        <v>0</v>
      </c>
      <c r="Q99" s="197"/>
      <c r="R99" s="198">
        <f>SUM(R100:R103)</f>
        <v>0.34284000000000003</v>
      </c>
      <c r="S99" s="197"/>
      <c r="T99" s="199">
        <f>SUM(T100:T103)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0" t="s">
        <v>76</v>
      </c>
      <c r="AT99" s="201" t="s">
        <v>68</v>
      </c>
      <c r="AU99" s="201" t="s">
        <v>76</v>
      </c>
      <c r="AY99" s="200" t="s">
        <v>114</v>
      </c>
      <c r="BK99" s="202">
        <f>SUM(BK100:BK103)</f>
        <v>0</v>
      </c>
    </row>
    <row r="100" s="2" customFormat="1" ht="24.15" customHeight="1">
      <c r="A100" s="38"/>
      <c r="B100" s="39"/>
      <c r="C100" s="205" t="s">
        <v>154</v>
      </c>
      <c r="D100" s="205" t="s">
        <v>117</v>
      </c>
      <c r="E100" s="206" t="s">
        <v>266</v>
      </c>
      <c r="F100" s="207" t="s">
        <v>267</v>
      </c>
      <c r="G100" s="208" t="s">
        <v>120</v>
      </c>
      <c r="H100" s="209">
        <v>12</v>
      </c>
      <c r="I100" s="210"/>
      <c r="J100" s="211">
        <f>ROUND(I100*H100,2)</f>
        <v>0</v>
      </c>
      <c r="K100" s="212"/>
      <c r="L100" s="44"/>
      <c r="M100" s="213" t="s">
        <v>18</v>
      </c>
      <c r="N100" s="214" t="s">
        <v>40</v>
      </c>
      <c r="O100" s="84"/>
      <c r="P100" s="215">
        <f>O100*H100</f>
        <v>0</v>
      </c>
      <c r="Q100" s="215">
        <v>0.028570000000000002</v>
      </c>
      <c r="R100" s="215">
        <f>Q100*H100</f>
        <v>0.34284000000000003</v>
      </c>
      <c r="S100" s="215">
        <v>0</v>
      </c>
      <c r="T100" s="216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7" t="s">
        <v>128</v>
      </c>
      <c r="AT100" s="217" t="s">
        <v>117</v>
      </c>
      <c r="AU100" s="217" t="s">
        <v>78</v>
      </c>
      <c r="AY100" s="17" t="s">
        <v>114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7" t="s">
        <v>76</v>
      </c>
      <c r="BK100" s="218">
        <f>ROUND(I100*H100,2)</f>
        <v>0</v>
      </c>
      <c r="BL100" s="17" t="s">
        <v>128</v>
      </c>
      <c r="BM100" s="217" t="s">
        <v>268</v>
      </c>
    </row>
    <row r="101" s="2" customFormat="1">
      <c r="A101" s="38"/>
      <c r="B101" s="39"/>
      <c r="C101" s="40"/>
      <c r="D101" s="219" t="s">
        <v>123</v>
      </c>
      <c r="E101" s="40"/>
      <c r="F101" s="220" t="s">
        <v>269</v>
      </c>
      <c r="G101" s="40"/>
      <c r="H101" s="40"/>
      <c r="I101" s="221"/>
      <c r="J101" s="40"/>
      <c r="K101" s="40"/>
      <c r="L101" s="44"/>
      <c r="M101" s="222"/>
      <c r="N101" s="223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123</v>
      </c>
      <c r="AU101" s="17" t="s">
        <v>78</v>
      </c>
    </row>
    <row r="102" s="13" customFormat="1">
      <c r="A102" s="13"/>
      <c r="B102" s="224"/>
      <c r="C102" s="225"/>
      <c r="D102" s="226" t="s">
        <v>125</v>
      </c>
      <c r="E102" s="227" t="s">
        <v>18</v>
      </c>
      <c r="F102" s="228" t="s">
        <v>270</v>
      </c>
      <c r="G102" s="225"/>
      <c r="H102" s="229">
        <v>12</v>
      </c>
      <c r="I102" s="230"/>
      <c r="J102" s="225"/>
      <c r="K102" s="225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125</v>
      </c>
      <c r="AU102" s="235" t="s">
        <v>78</v>
      </c>
      <c r="AV102" s="13" t="s">
        <v>78</v>
      </c>
      <c r="AW102" s="13" t="s">
        <v>30</v>
      </c>
      <c r="AX102" s="13" t="s">
        <v>7</v>
      </c>
      <c r="AY102" s="235" t="s">
        <v>114</v>
      </c>
    </row>
    <row r="103" s="14" customFormat="1">
      <c r="A103" s="14"/>
      <c r="B103" s="236"/>
      <c r="C103" s="237"/>
      <c r="D103" s="226" t="s">
        <v>125</v>
      </c>
      <c r="E103" s="238" t="s">
        <v>18</v>
      </c>
      <c r="F103" s="239" t="s">
        <v>127</v>
      </c>
      <c r="G103" s="237"/>
      <c r="H103" s="240">
        <v>12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125</v>
      </c>
      <c r="AU103" s="246" t="s">
        <v>78</v>
      </c>
      <c r="AV103" s="14" t="s">
        <v>128</v>
      </c>
      <c r="AW103" s="14" t="s">
        <v>30</v>
      </c>
      <c r="AX103" s="14" t="s">
        <v>76</v>
      </c>
      <c r="AY103" s="246" t="s">
        <v>114</v>
      </c>
    </row>
    <row r="104" s="12" customFormat="1" ht="22.8" customHeight="1">
      <c r="A104" s="12"/>
      <c r="B104" s="189"/>
      <c r="C104" s="190"/>
      <c r="D104" s="191" t="s">
        <v>68</v>
      </c>
      <c r="E104" s="203" t="s">
        <v>210</v>
      </c>
      <c r="F104" s="203" t="s">
        <v>211</v>
      </c>
      <c r="G104" s="190"/>
      <c r="H104" s="190"/>
      <c r="I104" s="193"/>
      <c r="J104" s="204">
        <f>BK104</f>
        <v>0</v>
      </c>
      <c r="K104" s="190"/>
      <c r="L104" s="195"/>
      <c r="M104" s="196"/>
      <c r="N104" s="197"/>
      <c r="O104" s="197"/>
      <c r="P104" s="198">
        <f>SUM(P105:P110)</f>
        <v>0</v>
      </c>
      <c r="Q104" s="197"/>
      <c r="R104" s="198">
        <f>SUM(R105:R110)</f>
        <v>0</v>
      </c>
      <c r="S104" s="197"/>
      <c r="T104" s="199">
        <f>SUM(T105:T110)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0" t="s">
        <v>76</v>
      </c>
      <c r="AT104" s="201" t="s">
        <v>68</v>
      </c>
      <c r="AU104" s="201" t="s">
        <v>76</v>
      </c>
      <c r="AY104" s="200" t="s">
        <v>114</v>
      </c>
      <c r="BK104" s="202">
        <f>SUM(BK105:BK110)</f>
        <v>0</v>
      </c>
    </row>
    <row r="105" s="2" customFormat="1" ht="21.75" customHeight="1">
      <c r="A105" s="38"/>
      <c r="B105" s="39"/>
      <c r="C105" s="205" t="s">
        <v>159</v>
      </c>
      <c r="D105" s="205" t="s">
        <v>117</v>
      </c>
      <c r="E105" s="206" t="s">
        <v>212</v>
      </c>
      <c r="F105" s="207" t="s">
        <v>213</v>
      </c>
      <c r="G105" s="208" t="s">
        <v>203</v>
      </c>
      <c r="H105" s="209">
        <v>0.36699999999999999</v>
      </c>
      <c r="I105" s="210"/>
      <c r="J105" s="211">
        <f>ROUND(I105*H105,2)</f>
        <v>0</v>
      </c>
      <c r="K105" s="212"/>
      <c r="L105" s="44"/>
      <c r="M105" s="213" t="s">
        <v>18</v>
      </c>
      <c r="N105" s="214" t="s">
        <v>40</v>
      </c>
      <c r="O105" s="84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7" t="s">
        <v>128</v>
      </c>
      <c r="AT105" s="217" t="s">
        <v>117</v>
      </c>
      <c r="AU105" s="217" t="s">
        <v>78</v>
      </c>
      <c r="AY105" s="17" t="s">
        <v>114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7" t="s">
        <v>76</v>
      </c>
      <c r="BK105" s="218">
        <f>ROUND(I105*H105,2)</f>
        <v>0</v>
      </c>
      <c r="BL105" s="17" t="s">
        <v>128</v>
      </c>
      <c r="BM105" s="217" t="s">
        <v>271</v>
      </c>
    </row>
    <row r="106" s="2" customFormat="1">
      <c r="A106" s="38"/>
      <c r="B106" s="39"/>
      <c r="C106" s="40"/>
      <c r="D106" s="219" t="s">
        <v>123</v>
      </c>
      <c r="E106" s="40"/>
      <c r="F106" s="220" t="s">
        <v>215</v>
      </c>
      <c r="G106" s="40"/>
      <c r="H106" s="40"/>
      <c r="I106" s="221"/>
      <c r="J106" s="40"/>
      <c r="K106" s="40"/>
      <c r="L106" s="44"/>
      <c r="M106" s="222"/>
      <c r="N106" s="223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123</v>
      </c>
      <c r="AU106" s="17" t="s">
        <v>78</v>
      </c>
    </row>
    <row r="107" s="2" customFormat="1" ht="24.15" customHeight="1">
      <c r="A107" s="38"/>
      <c r="B107" s="39"/>
      <c r="C107" s="205" t="s">
        <v>164</v>
      </c>
      <c r="D107" s="205" t="s">
        <v>117</v>
      </c>
      <c r="E107" s="206" t="s">
        <v>217</v>
      </c>
      <c r="F107" s="207" t="s">
        <v>218</v>
      </c>
      <c r="G107" s="208" t="s">
        <v>203</v>
      </c>
      <c r="H107" s="209">
        <v>1.835</v>
      </c>
      <c r="I107" s="210"/>
      <c r="J107" s="211">
        <f>ROUND(I107*H107,2)</f>
        <v>0</v>
      </c>
      <c r="K107" s="212"/>
      <c r="L107" s="44"/>
      <c r="M107" s="213" t="s">
        <v>18</v>
      </c>
      <c r="N107" s="214" t="s">
        <v>40</v>
      </c>
      <c r="O107" s="84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7" t="s">
        <v>128</v>
      </c>
      <c r="AT107" s="217" t="s">
        <v>117</v>
      </c>
      <c r="AU107" s="217" t="s">
        <v>78</v>
      </c>
      <c r="AY107" s="17" t="s">
        <v>114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7" t="s">
        <v>76</v>
      </c>
      <c r="BK107" s="218">
        <f>ROUND(I107*H107,2)</f>
        <v>0</v>
      </c>
      <c r="BL107" s="17" t="s">
        <v>128</v>
      </c>
      <c r="BM107" s="217" t="s">
        <v>272</v>
      </c>
    </row>
    <row r="108" s="2" customFormat="1">
      <c r="A108" s="38"/>
      <c r="B108" s="39"/>
      <c r="C108" s="40"/>
      <c r="D108" s="219" t="s">
        <v>123</v>
      </c>
      <c r="E108" s="40"/>
      <c r="F108" s="220" t="s">
        <v>220</v>
      </c>
      <c r="G108" s="40"/>
      <c r="H108" s="40"/>
      <c r="I108" s="221"/>
      <c r="J108" s="40"/>
      <c r="K108" s="40"/>
      <c r="L108" s="44"/>
      <c r="M108" s="222"/>
      <c r="N108" s="223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123</v>
      </c>
      <c r="AU108" s="17" t="s">
        <v>78</v>
      </c>
    </row>
    <row r="109" s="2" customFormat="1">
      <c r="A109" s="38"/>
      <c r="B109" s="39"/>
      <c r="C109" s="40"/>
      <c r="D109" s="226" t="s">
        <v>221</v>
      </c>
      <c r="E109" s="40"/>
      <c r="F109" s="258" t="s">
        <v>222</v>
      </c>
      <c r="G109" s="40"/>
      <c r="H109" s="40"/>
      <c r="I109" s="221"/>
      <c r="J109" s="40"/>
      <c r="K109" s="40"/>
      <c r="L109" s="44"/>
      <c r="M109" s="222"/>
      <c r="N109" s="223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221</v>
      </c>
      <c r="AU109" s="17" t="s">
        <v>78</v>
      </c>
    </row>
    <row r="110" s="13" customFormat="1">
      <c r="A110" s="13"/>
      <c r="B110" s="224"/>
      <c r="C110" s="225"/>
      <c r="D110" s="226" t="s">
        <v>125</v>
      </c>
      <c r="E110" s="225"/>
      <c r="F110" s="228" t="s">
        <v>273</v>
      </c>
      <c r="G110" s="225"/>
      <c r="H110" s="229">
        <v>1.835</v>
      </c>
      <c r="I110" s="230"/>
      <c r="J110" s="225"/>
      <c r="K110" s="225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125</v>
      </c>
      <c r="AU110" s="235" t="s">
        <v>78</v>
      </c>
      <c r="AV110" s="13" t="s">
        <v>78</v>
      </c>
      <c r="AW110" s="13" t="s">
        <v>4</v>
      </c>
      <c r="AX110" s="13" t="s">
        <v>76</v>
      </c>
      <c r="AY110" s="235" t="s">
        <v>114</v>
      </c>
    </row>
    <row r="111" s="12" customFormat="1" ht="22.8" customHeight="1">
      <c r="A111" s="12"/>
      <c r="B111" s="189"/>
      <c r="C111" s="190"/>
      <c r="D111" s="191" t="s">
        <v>68</v>
      </c>
      <c r="E111" s="203" t="s">
        <v>198</v>
      </c>
      <c r="F111" s="203" t="s">
        <v>199</v>
      </c>
      <c r="G111" s="190"/>
      <c r="H111" s="190"/>
      <c r="I111" s="193"/>
      <c r="J111" s="204">
        <f>BK111</f>
        <v>0</v>
      </c>
      <c r="K111" s="190"/>
      <c r="L111" s="195"/>
      <c r="M111" s="196"/>
      <c r="N111" s="197"/>
      <c r="O111" s="197"/>
      <c r="P111" s="198">
        <f>SUM(P112:P114)</f>
        <v>0</v>
      </c>
      <c r="Q111" s="197"/>
      <c r="R111" s="198">
        <f>SUM(R112:R114)</f>
        <v>0</v>
      </c>
      <c r="S111" s="197"/>
      <c r="T111" s="199">
        <f>SUM(T112:T114)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0" t="s">
        <v>76</v>
      </c>
      <c r="AT111" s="201" t="s">
        <v>68</v>
      </c>
      <c r="AU111" s="201" t="s">
        <v>76</v>
      </c>
      <c r="AY111" s="200" t="s">
        <v>114</v>
      </c>
      <c r="BK111" s="202">
        <f>SUM(BK112:BK114)</f>
        <v>0</v>
      </c>
    </row>
    <row r="112" s="2" customFormat="1" ht="33" customHeight="1">
      <c r="A112" s="38"/>
      <c r="B112" s="39"/>
      <c r="C112" s="205" t="s">
        <v>173</v>
      </c>
      <c r="D112" s="205" t="s">
        <v>117</v>
      </c>
      <c r="E112" s="206" t="s">
        <v>201</v>
      </c>
      <c r="F112" s="207" t="s">
        <v>202</v>
      </c>
      <c r="G112" s="208" t="s">
        <v>203</v>
      </c>
      <c r="H112" s="209">
        <v>0.34300000000000003</v>
      </c>
      <c r="I112" s="210"/>
      <c r="J112" s="211">
        <f>ROUND(I112*H112,2)</f>
        <v>0</v>
      </c>
      <c r="K112" s="212"/>
      <c r="L112" s="44"/>
      <c r="M112" s="213" t="s">
        <v>18</v>
      </c>
      <c r="N112" s="214" t="s">
        <v>40</v>
      </c>
      <c r="O112" s="84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7" t="s">
        <v>128</v>
      </c>
      <c r="AT112" s="217" t="s">
        <v>117</v>
      </c>
      <c r="AU112" s="217" t="s">
        <v>78</v>
      </c>
      <c r="AY112" s="17" t="s">
        <v>114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7" t="s">
        <v>76</v>
      </c>
      <c r="BK112" s="218">
        <f>ROUND(I112*H112,2)</f>
        <v>0</v>
      </c>
      <c r="BL112" s="17" t="s">
        <v>128</v>
      </c>
      <c r="BM112" s="217" t="s">
        <v>274</v>
      </c>
    </row>
    <row r="113" s="2" customFormat="1">
      <c r="A113" s="38"/>
      <c r="B113" s="39"/>
      <c r="C113" s="40"/>
      <c r="D113" s="219" t="s">
        <v>123</v>
      </c>
      <c r="E113" s="40"/>
      <c r="F113" s="220" t="s">
        <v>205</v>
      </c>
      <c r="G113" s="40"/>
      <c r="H113" s="40"/>
      <c r="I113" s="221"/>
      <c r="J113" s="40"/>
      <c r="K113" s="40"/>
      <c r="L113" s="44"/>
      <c r="M113" s="222"/>
      <c r="N113" s="223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123</v>
      </c>
      <c r="AU113" s="17" t="s">
        <v>78</v>
      </c>
    </row>
    <row r="114" s="2" customFormat="1" ht="21.75" customHeight="1">
      <c r="A114" s="38"/>
      <c r="B114" s="39"/>
      <c r="C114" s="205" t="s">
        <v>178</v>
      </c>
      <c r="D114" s="205" t="s">
        <v>117</v>
      </c>
      <c r="E114" s="206" t="s">
        <v>207</v>
      </c>
      <c r="F114" s="207" t="s">
        <v>208</v>
      </c>
      <c r="G114" s="208" t="s">
        <v>203</v>
      </c>
      <c r="H114" s="209">
        <v>0.34300000000000003</v>
      </c>
      <c r="I114" s="210"/>
      <c r="J114" s="211">
        <f>ROUND(I114*H114,2)</f>
        <v>0</v>
      </c>
      <c r="K114" s="212"/>
      <c r="L114" s="44"/>
      <c r="M114" s="263" t="s">
        <v>18</v>
      </c>
      <c r="N114" s="264" t="s">
        <v>40</v>
      </c>
      <c r="O114" s="261"/>
      <c r="P114" s="265">
        <f>O114*H114</f>
        <v>0</v>
      </c>
      <c r="Q114" s="265">
        <v>0</v>
      </c>
      <c r="R114" s="265">
        <f>Q114*H114</f>
        <v>0</v>
      </c>
      <c r="S114" s="265">
        <v>0</v>
      </c>
      <c r="T114" s="266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7" t="s">
        <v>128</v>
      </c>
      <c r="AT114" s="217" t="s">
        <v>117</v>
      </c>
      <c r="AU114" s="217" t="s">
        <v>78</v>
      </c>
      <c r="AY114" s="17" t="s">
        <v>114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7" t="s">
        <v>76</v>
      </c>
      <c r="BK114" s="218">
        <f>ROUND(I114*H114,2)</f>
        <v>0</v>
      </c>
      <c r="BL114" s="17" t="s">
        <v>128</v>
      </c>
      <c r="BM114" s="217" t="s">
        <v>275</v>
      </c>
    </row>
    <row r="115" s="2" customFormat="1" ht="6.96" customHeight="1">
      <c r="A115" s="38"/>
      <c r="B115" s="59"/>
      <c r="C115" s="60"/>
      <c r="D115" s="60"/>
      <c r="E115" s="60"/>
      <c r="F115" s="60"/>
      <c r="G115" s="60"/>
      <c r="H115" s="60"/>
      <c r="I115" s="60"/>
      <c r="J115" s="60"/>
      <c r="K115" s="60"/>
      <c r="L115" s="44"/>
      <c r="M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</sheetData>
  <sheetProtection sheet="1" autoFilter="0" formatColumns="0" formatRows="0" objects="1" scenarios="1" spinCount="100000" saltValue="apJazyS0N28e0Cooe2Ajed9E23qkN79jGZTKW99y5xZjBmwqrZgK24UxCjgRo29tNH0nS6apMSRtC95h2utCBQ==" hashValue="cF+bx0wVWmom7VxjjLrVcTFkq8OTa1KOrae5hKst4tTVG07yodkcG4n6qgSM1ZriXf/K+kSsoTrW5m7xt8g5pQ==" algorithmName="SHA-512" password="CC35"/>
  <autoFilter ref="C84:K114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3_02/764002841"/>
    <hyperlink ref="F91" r:id="rId2" display="https://podminky.urs.cz/item/CS_URS_2023_02/764001801"/>
    <hyperlink ref="F93" r:id="rId3" display="https://podminky.urs.cz/item/CS_URS_2023_02/764011404"/>
    <hyperlink ref="F95" r:id="rId4" display="https://podminky.urs.cz/item/CS_URS_2023_02/764214406"/>
    <hyperlink ref="F97" r:id="rId5" display="https://podminky.urs.cz/item/CS_URS_2023_02/764215446"/>
    <hyperlink ref="F101" r:id="rId6" display="https://podminky.urs.cz/item/CS_URS_2023_02/319201321"/>
    <hyperlink ref="F106" r:id="rId7" display="https://podminky.urs.cz/item/CS_URS_2023_02/997013501"/>
    <hyperlink ref="F108" r:id="rId8" display="https://podminky.urs.cz/item/CS_URS_2023_02/997013509"/>
    <hyperlink ref="F113" r:id="rId9" display="https://podminky.urs.cz/item/CS_URS_2023_02/9980180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78</v>
      </c>
    </row>
    <row r="4" s="1" customFormat="1" ht="24.96" customHeight="1">
      <c r="B4" s="20"/>
      <c r="D4" s="130" t="s">
        <v>85</v>
      </c>
      <c r="L4" s="20"/>
      <c r="M4" s="131" t="s">
        <v>9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15</v>
      </c>
      <c r="L6" s="20"/>
    </row>
    <row r="7" s="1" customFormat="1" ht="16.5" customHeight="1">
      <c r="B7" s="20"/>
      <c r="E7" s="133" t="str">
        <f>'Rekapitulace stavby'!K6</f>
        <v>Oprava střecha kosmonosy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86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276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17</v>
      </c>
      <c r="E11" s="38"/>
      <c r="F11" s="136" t="s">
        <v>18</v>
      </c>
      <c r="G11" s="38"/>
      <c r="H11" s="38"/>
      <c r="I11" s="132" t="s">
        <v>19</v>
      </c>
      <c r="J11" s="136" t="s">
        <v>18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20</v>
      </c>
      <c r="E12" s="38"/>
      <c r="F12" s="136" t="s">
        <v>21</v>
      </c>
      <c r="G12" s="38"/>
      <c r="H12" s="38"/>
      <c r="I12" s="132" t="s">
        <v>22</v>
      </c>
      <c r="J12" s="137" t="str">
        <f>'Rekapitulace stavby'!AN8</f>
        <v>7. 12. 2023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24</v>
      </c>
      <c r="E14" s="38"/>
      <c r="F14" s="38"/>
      <c r="G14" s="38"/>
      <c r="H14" s="38"/>
      <c r="I14" s="132" t="s">
        <v>25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26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27</v>
      </c>
      <c r="E17" s="38"/>
      <c r="F17" s="38"/>
      <c r="G17" s="38"/>
      <c r="H17" s="38"/>
      <c r="I17" s="132" t="s">
        <v>25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26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29</v>
      </c>
      <c r="E20" s="38"/>
      <c r="F20" s="38"/>
      <c r="G20" s="38"/>
      <c r="H20" s="38"/>
      <c r="I20" s="132" t="s">
        <v>25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26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31</v>
      </c>
      <c r="E23" s="38"/>
      <c r="F23" s="38"/>
      <c r="G23" s="38"/>
      <c r="H23" s="38"/>
      <c r="I23" s="132" t="s">
        <v>25</v>
      </c>
      <c r="J23" s="136" t="s">
        <v>18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32</v>
      </c>
      <c r="F24" s="38"/>
      <c r="G24" s="38"/>
      <c r="H24" s="38"/>
      <c r="I24" s="132" t="s">
        <v>26</v>
      </c>
      <c r="J24" s="136" t="s">
        <v>18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18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ROUND((SUM(BE84:BE121)),  2)</f>
        <v>0</v>
      </c>
      <c r="G33" s="38"/>
      <c r="H33" s="38"/>
      <c r="I33" s="148">
        <v>0</v>
      </c>
      <c r="J33" s="147">
        <f>ROUND(((SUM(BE84:BE121))*I33),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41</v>
      </c>
      <c r="F34" s="147">
        <f>ROUND((SUM(BF84:BF121)),  2)</f>
        <v>0</v>
      </c>
      <c r="G34" s="38"/>
      <c r="H34" s="38"/>
      <c r="I34" s="148">
        <v>0</v>
      </c>
      <c r="J34" s="147">
        <f>ROUND(((SUM(BF84:BF121))*I34),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ROUND((SUM(BG84:BG121)),  2)</f>
        <v>0</v>
      </c>
      <c r="G35" s="38"/>
      <c r="H35" s="38"/>
      <c r="I35" s="148">
        <v>0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ROUND((SUM(BH84:BH121)),  2)</f>
        <v>0</v>
      </c>
      <c r="G36" s="38"/>
      <c r="H36" s="38"/>
      <c r="I36" s="148">
        <v>0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ROUND((SUM(BI84:BI121)),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88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15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Oprava střecha kosmonosy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86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61223/3 - Oprava fasády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20</v>
      </c>
      <c r="D52" s="40"/>
      <c r="E52" s="40"/>
      <c r="F52" s="27" t="str">
        <f>F12</f>
        <v xml:space="preserve"> </v>
      </c>
      <c r="G52" s="40"/>
      <c r="H52" s="40"/>
      <c r="I52" s="32" t="s">
        <v>22</v>
      </c>
      <c r="J52" s="72" t="str">
        <f>IF(J12="","",J12)</f>
        <v>7. 12. 2023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24</v>
      </c>
      <c r="D54" s="40"/>
      <c r="E54" s="40"/>
      <c r="F54" s="27" t="str">
        <f>E15</f>
        <v xml:space="preserve"> </v>
      </c>
      <c r="G54" s="40"/>
      <c r="H54" s="40"/>
      <c r="I54" s="32" t="s">
        <v>29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27</v>
      </c>
      <c r="D55" s="40"/>
      <c r="E55" s="40"/>
      <c r="F55" s="27" t="str">
        <f>IF(E18="","",E18)</f>
        <v>Vyplň údaj</v>
      </c>
      <c r="G55" s="40"/>
      <c r="H55" s="40"/>
      <c r="I55" s="32" t="s">
        <v>31</v>
      </c>
      <c r="J55" s="36" t="str">
        <f>E24</f>
        <v>Hlubuček V.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89</v>
      </c>
      <c r="D57" s="162"/>
      <c r="E57" s="162"/>
      <c r="F57" s="162"/>
      <c r="G57" s="162"/>
      <c r="H57" s="162"/>
      <c r="I57" s="162"/>
      <c r="J57" s="163" t="s">
        <v>90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91</v>
      </c>
    </row>
    <row r="60" s="9" customFormat="1" ht="24.96" customHeight="1">
      <c r="A60" s="9"/>
      <c r="B60" s="165"/>
      <c r="C60" s="166"/>
      <c r="D60" s="167" t="s">
        <v>96</v>
      </c>
      <c r="E60" s="168"/>
      <c r="F60" s="168"/>
      <c r="G60" s="168"/>
      <c r="H60" s="168"/>
      <c r="I60" s="168"/>
      <c r="J60" s="169">
        <f>J85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277</v>
      </c>
      <c r="E61" s="174"/>
      <c r="F61" s="174"/>
      <c r="G61" s="174"/>
      <c r="H61" s="174"/>
      <c r="I61" s="174"/>
      <c r="J61" s="175">
        <f>J86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278</v>
      </c>
      <c r="E62" s="174"/>
      <c r="F62" s="174"/>
      <c r="G62" s="174"/>
      <c r="H62" s="174"/>
      <c r="I62" s="174"/>
      <c r="J62" s="175">
        <f>J96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98</v>
      </c>
      <c r="E63" s="174"/>
      <c r="F63" s="174"/>
      <c r="G63" s="174"/>
      <c r="H63" s="174"/>
      <c r="I63" s="174"/>
      <c r="J63" s="175">
        <f>J107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97</v>
      </c>
      <c r="E64" s="174"/>
      <c r="F64" s="174"/>
      <c r="G64" s="174"/>
      <c r="H64" s="174"/>
      <c r="I64" s="174"/>
      <c r="J64" s="175">
        <f>J118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99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15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0" t="str">
        <f>E7</f>
        <v>Oprava střecha kosmonosy</v>
      </c>
      <c r="F74" s="32"/>
      <c r="G74" s="32"/>
      <c r="H74" s="32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86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61223/3 - Oprava fasády</v>
      </c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20</v>
      </c>
      <c r="D78" s="40"/>
      <c r="E78" s="40"/>
      <c r="F78" s="27" t="str">
        <f>F12</f>
        <v xml:space="preserve"> </v>
      </c>
      <c r="G78" s="40"/>
      <c r="H78" s="40"/>
      <c r="I78" s="32" t="s">
        <v>22</v>
      </c>
      <c r="J78" s="72" t="str">
        <f>IF(J12="","",J12)</f>
        <v>7. 12. 2023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24</v>
      </c>
      <c r="D80" s="40"/>
      <c r="E80" s="40"/>
      <c r="F80" s="27" t="str">
        <f>E15</f>
        <v xml:space="preserve"> </v>
      </c>
      <c r="G80" s="40"/>
      <c r="H80" s="40"/>
      <c r="I80" s="32" t="s">
        <v>29</v>
      </c>
      <c r="J80" s="36" t="str">
        <f>E21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27</v>
      </c>
      <c r="D81" s="40"/>
      <c r="E81" s="40"/>
      <c r="F81" s="27" t="str">
        <f>IF(E18="","",E18)</f>
        <v>Vyplň údaj</v>
      </c>
      <c r="G81" s="40"/>
      <c r="H81" s="40"/>
      <c r="I81" s="32" t="s">
        <v>31</v>
      </c>
      <c r="J81" s="36" t="str">
        <f>E24</f>
        <v>Hlubuček V.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77"/>
      <c r="B83" s="178"/>
      <c r="C83" s="179" t="s">
        <v>100</v>
      </c>
      <c r="D83" s="180" t="s">
        <v>54</v>
      </c>
      <c r="E83" s="180" t="s">
        <v>50</v>
      </c>
      <c r="F83" s="180" t="s">
        <v>51</v>
      </c>
      <c r="G83" s="180" t="s">
        <v>101</v>
      </c>
      <c r="H83" s="180" t="s">
        <v>102</v>
      </c>
      <c r="I83" s="180" t="s">
        <v>103</v>
      </c>
      <c r="J83" s="181" t="s">
        <v>90</v>
      </c>
      <c r="K83" s="182" t="s">
        <v>104</v>
      </c>
      <c r="L83" s="183"/>
      <c r="M83" s="92" t="s">
        <v>18</v>
      </c>
      <c r="N83" s="93" t="s">
        <v>39</v>
      </c>
      <c r="O83" s="93" t="s">
        <v>105</v>
      </c>
      <c r="P83" s="93" t="s">
        <v>106</v>
      </c>
      <c r="Q83" s="93" t="s">
        <v>107</v>
      </c>
      <c r="R83" s="93" t="s">
        <v>108</v>
      </c>
      <c r="S83" s="93" t="s">
        <v>109</v>
      </c>
      <c r="T83" s="94" t="s">
        <v>110</v>
      </c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</row>
    <row r="84" s="2" customFormat="1" ht="22.8" customHeight="1">
      <c r="A84" s="38"/>
      <c r="B84" s="39"/>
      <c r="C84" s="99" t="s">
        <v>111</v>
      </c>
      <c r="D84" s="40"/>
      <c r="E84" s="40"/>
      <c r="F84" s="40"/>
      <c r="G84" s="40"/>
      <c r="H84" s="40"/>
      <c r="I84" s="40"/>
      <c r="J84" s="184">
        <f>BK84</f>
        <v>0</v>
      </c>
      <c r="K84" s="40"/>
      <c r="L84" s="44"/>
      <c r="M84" s="95"/>
      <c r="N84" s="185"/>
      <c r="O84" s="96"/>
      <c r="P84" s="186">
        <f>P85</f>
        <v>0</v>
      </c>
      <c r="Q84" s="96"/>
      <c r="R84" s="186">
        <f>R85</f>
        <v>0.089800000000000005</v>
      </c>
      <c r="S84" s="96"/>
      <c r="T84" s="187">
        <f>T85</f>
        <v>0.0448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68</v>
      </c>
      <c r="AU84" s="17" t="s">
        <v>91</v>
      </c>
      <c r="BK84" s="188">
        <f>BK85</f>
        <v>0</v>
      </c>
    </row>
    <row r="85" s="12" customFormat="1" ht="25.92" customHeight="1">
      <c r="A85" s="12"/>
      <c r="B85" s="189"/>
      <c r="C85" s="190"/>
      <c r="D85" s="191" t="s">
        <v>68</v>
      </c>
      <c r="E85" s="192" t="s">
        <v>196</v>
      </c>
      <c r="F85" s="192" t="s">
        <v>197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P86+P96+P107+P118</f>
        <v>0</v>
      </c>
      <c r="Q85" s="197"/>
      <c r="R85" s="198">
        <f>R86+R96+R107+R118</f>
        <v>0.089800000000000005</v>
      </c>
      <c r="S85" s="197"/>
      <c r="T85" s="199">
        <f>T86+T96+T107+T118</f>
        <v>0.0448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76</v>
      </c>
      <c r="AT85" s="201" t="s">
        <v>68</v>
      </c>
      <c r="AU85" s="201" t="s">
        <v>7</v>
      </c>
      <c r="AY85" s="200" t="s">
        <v>114</v>
      </c>
      <c r="BK85" s="202">
        <f>BK86+BK96+BK107+BK118</f>
        <v>0</v>
      </c>
    </row>
    <row r="86" s="12" customFormat="1" ht="22.8" customHeight="1">
      <c r="A86" s="12"/>
      <c r="B86" s="189"/>
      <c r="C86" s="190"/>
      <c r="D86" s="191" t="s">
        <v>68</v>
      </c>
      <c r="E86" s="203" t="s">
        <v>154</v>
      </c>
      <c r="F86" s="203" t="s">
        <v>279</v>
      </c>
      <c r="G86" s="190"/>
      <c r="H86" s="190"/>
      <c r="I86" s="193"/>
      <c r="J86" s="204">
        <f>BK86</f>
        <v>0</v>
      </c>
      <c r="K86" s="190"/>
      <c r="L86" s="195"/>
      <c r="M86" s="196"/>
      <c r="N86" s="197"/>
      <c r="O86" s="197"/>
      <c r="P86" s="198">
        <f>SUM(P87:P95)</f>
        <v>0</v>
      </c>
      <c r="Q86" s="197"/>
      <c r="R86" s="198">
        <f>SUM(R87:R95)</f>
        <v>0.089800000000000005</v>
      </c>
      <c r="S86" s="197"/>
      <c r="T86" s="199">
        <f>SUM(T87:T95)</f>
        <v>0.040000000000000001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76</v>
      </c>
      <c r="AT86" s="201" t="s">
        <v>68</v>
      </c>
      <c r="AU86" s="201" t="s">
        <v>76</v>
      </c>
      <c r="AY86" s="200" t="s">
        <v>114</v>
      </c>
      <c r="BK86" s="202">
        <f>SUM(BK87:BK95)</f>
        <v>0</v>
      </c>
    </row>
    <row r="87" s="2" customFormat="1" ht="24.15" customHeight="1">
      <c r="A87" s="38"/>
      <c r="B87" s="39"/>
      <c r="C87" s="205" t="s">
        <v>76</v>
      </c>
      <c r="D87" s="205" t="s">
        <v>117</v>
      </c>
      <c r="E87" s="206" t="s">
        <v>280</v>
      </c>
      <c r="F87" s="207" t="s">
        <v>281</v>
      </c>
      <c r="G87" s="208" t="s">
        <v>120</v>
      </c>
      <c r="H87" s="209">
        <v>20</v>
      </c>
      <c r="I87" s="210"/>
      <c r="J87" s="211">
        <f>ROUND(I87*H87,2)</f>
        <v>0</v>
      </c>
      <c r="K87" s="212"/>
      <c r="L87" s="44"/>
      <c r="M87" s="213" t="s">
        <v>18</v>
      </c>
      <c r="N87" s="214" t="s">
        <v>40</v>
      </c>
      <c r="O87" s="84"/>
      <c r="P87" s="215">
        <f>O87*H87</f>
        <v>0</v>
      </c>
      <c r="Q87" s="215">
        <v>0.00022000000000000001</v>
      </c>
      <c r="R87" s="215">
        <f>Q87*H87</f>
        <v>0.0044000000000000003</v>
      </c>
      <c r="S87" s="215">
        <v>0.002</v>
      </c>
      <c r="T87" s="216">
        <f>S87*H87</f>
        <v>0.040000000000000001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7" t="s">
        <v>128</v>
      </c>
      <c r="AT87" s="217" t="s">
        <v>117</v>
      </c>
      <c r="AU87" s="217" t="s">
        <v>78</v>
      </c>
      <c r="AY87" s="17" t="s">
        <v>114</v>
      </c>
      <c r="BE87" s="218">
        <f>IF(N87="základní",J87,0)</f>
        <v>0</v>
      </c>
      <c r="BF87" s="218">
        <f>IF(N87="snížená",J87,0)</f>
        <v>0</v>
      </c>
      <c r="BG87" s="218">
        <f>IF(N87="zákl. přenesená",J87,0)</f>
        <v>0</v>
      </c>
      <c r="BH87" s="218">
        <f>IF(N87="sníž. přenesená",J87,0)</f>
        <v>0</v>
      </c>
      <c r="BI87" s="218">
        <f>IF(N87="nulová",J87,0)</f>
        <v>0</v>
      </c>
      <c r="BJ87" s="17" t="s">
        <v>76</v>
      </c>
      <c r="BK87" s="218">
        <f>ROUND(I87*H87,2)</f>
        <v>0</v>
      </c>
      <c r="BL87" s="17" t="s">
        <v>128</v>
      </c>
      <c r="BM87" s="217" t="s">
        <v>282</v>
      </c>
    </row>
    <row r="88" s="2" customFormat="1">
      <c r="A88" s="38"/>
      <c r="B88" s="39"/>
      <c r="C88" s="40"/>
      <c r="D88" s="219" t="s">
        <v>123</v>
      </c>
      <c r="E88" s="40"/>
      <c r="F88" s="220" t="s">
        <v>283</v>
      </c>
      <c r="G88" s="40"/>
      <c r="H88" s="40"/>
      <c r="I88" s="221"/>
      <c r="J88" s="40"/>
      <c r="K88" s="40"/>
      <c r="L88" s="44"/>
      <c r="M88" s="222"/>
      <c r="N88" s="223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123</v>
      </c>
      <c r="AU88" s="17" t="s">
        <v>78</v>
      </c>
    </row>
    <row r="89" s="2" customFormat="1">
      <c r="A89" s="38"/>
      <c r="B89" s="39"/>
      <c r="C89" s="40"/>
      <c r="D89" s="226" t="s">
        <v>221</v>
      </c>
      <c r="E89" s="40"/>
      <c r="F89" s="258" t="s">
        <v>284</v>
      </c>
      <c r="G89" s="40"/>
      <c r="H89" s="40"/>
      <c r="I89" s="221"/>
      <c r="J89" s="40"/>
      <c r="K89" s="40"/>
      <c r="L89" s="44"/>
      <c r="M89" s="222"/>
      <c r="N89" s="223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221</v>
      </c>
      <c r="AU89" s="17" t="s">
        <v>78</v>
      </c>
    </row>
    <row r="90" s="2" customFormat="1" ht="16.5" customHeight="1">
      <c r="A90" s="38"/>
      <c r="B90" s="39"/>
      <c r="C90" s="205" t="s">
        <v>121</v>
      </c>
      <c r="D90" s="205" t="s">
        <v>117</v>
      </c>
      <c r="E90" s="206" t="s">
        <v>285</v>
      </c>
      <c r="F90" s="207" t="s">
        <v>286</v>
      </c>
      <c r="G90" s="208" t="s">
        <v>120</v>
      </c>
      <c r="H90" s="209">
        <v>10</v>
      </c>
      <c r="I90" s="210"/>
      <c r="J90" s="211">
        <f>ROUND(I90*H90,2)</f>
        <v>0</v>
      </c>
      <c r="K90" s="212"/>
      <c r="L90" s="44"/>
      <c r="M90" s="213" t="s">
        <v>18</v>
      </c>
      <c r="N90" s="214" t="s">
        <v>40</v>
      </c>
      <c r="O90" s="84"/>
      <c r="P90" s="215">
        <f>O90*H90</f>
        <v>0</v>
      </c>
      <c r="Q90" s="215">
        <v>0.00025999999999999998</v>
      </c>
      <c r="R90" s="215">
        <f>Q90*H90</f>
        <v>0.0025999999999999999</v>
      </c>
      <c r="S90" s="215">
        <v>0</v>
      </c>
      <c r="T90" s="216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7" t="s">
        <v>128</v>
      </c>
      <c r="AT90" s="217" t="s">
        <v>117</v>
      </c>
      <c r="AU90" s="217" t="s">
        <v>78</v>
      </c>
      <c r="AY90" s="17" t="s">
        <v>114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7" t="s">
        <v>76</v>
      </c>
      <c r="BK90" s="218">
        <f>ROUND(I90*H90,2)</f>
        <v>0</v>
      </c>
      <c r="BL90" s="17" t="s">
        <v>128</v>
      </c>
      <c r="BM90" s="217" t="s">
        <v>287</v>
      </c>
    </row>
    <row r="91" s="2" customFormat="1">
      <c r="A91" s="38"/>
      <c r="B91" s="39"/>
      <c r="C91" s="40"/>
      <c r="D91" s="219" t="s">
        <v>123</v>
      </c>
      <c r="E91" s="40"/>
      <c r="F91" s="220" t="s">
        <v>288</v>
      </c>
      <c r="G91" s="40"/>
      <c r="H91" s="40"/>
      <c r="I91" s="221"/>
      <c r="J91" s="40"/>
      <c r="K91" s="40"/>
      <c r="L91" s="44"/>
      <c r="M91" s="222"/>
      <c r="N91" s="223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123</v>
      </c>
      <c r="AU91" s="17" t="s">
        <v>78</v>
      </c>
    </row>
    <row r="92" s="2" customFormat="1" ht="24.15" customHeight="1">
      <c r="A92" s="38"/>
      <c r="B92" s="39"/>
      <c r="C92" s="205" t="s">
        <v>224</v>
      </c>
      <c r="D92" s="205" t="s">
        <v>117</v>
      </c>
      <c r="E92" s="206" t="s">
        <v>289</v>
      </c>
      <c r="F92" s="207" t="s">
        <v>290</v>
      </c>
      <c r="G92" s="208" t="s">
        <v>120</v>
      </c>
      <c r="H92" s="209">
        <v>10</v>
      </c>
      <c r="I92" s="210"/>
      <c r="J92" s="211">
        <f>ROUND(I92*H92,2)</f>
        <v>0</v>
      </c>
      <c r="K92" s="212"/>
      <c r="L92" s="44"/>
      <c r="M92" s="213" t="s">
        <v>18</v>
      </c>
      <c r="N92" s="214" t="s">
        <v>40</v>
      </c>
      <c r="O92" s="84"/>
      <c r="P92" s="215">
        <f>O92*H92</f>
        <v>0</v>
      </c>
      <c r="Q92" s="215">
        <v>0.0043800000000000002</v>
      </c>
      <c r="R92" s="215">
        <f>Q92*H92</f>
        <v>0.043800000000000006</v>
      </c>
      <c r="S92" s="215">
        <v>0</v>
      </c>
      <c r="T92" s="216">
        <f>S92*H92</f>
        <v>0</v>
      </c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R92" s="217" t="s">
        <v>128</v>
      </c>
      <c r="AT92" s="217" t="s">
        <v>117</v>
      </c>
      <c r="AU92" s="217" t="s">
        <v>78</v>
      </c>
      <c r="AY92" s="17" t="s">
        <v>114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7" t="s">
        <v>76</v>
      </c>
      <c r="BK92" s="218">
        <f>ROUND(I92*H92,2)</f>
        <v>0</v>
      </c>
      <c r="BL92" s="17" t="s">
        <v>128</v>
      </c>
      <c r="BM92" s="217" t="s">
        <v>291</v>
      </c>
    </row>
    <row r="93" s="2" customFormat="1">
      <c r="A93" s="38"/>
      <c r="B93" s="39"/>
      <c r="C93" s="40"/>
      <c r="D93" s="219" t="s">
        <v>123</v>
      </c>
      <c r="E93" s="40"/>
      <c r="F93" s="220" t="s">
        <v>292</v>
      </c>
      <c r="G93" s="40"/>
      <c r="H93" s="40"/>
      <c r="I93" s="221"/>
      <c r="J93" s="40"/>
      <c r="K93" s="40"/>
      <c r="L93" s="44"/>
      <c r="M93" s="222"/>
      <c r="N93" s="223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123</v>
      </c>
      <c r="AU93" s="17" t="s">
        <v>78</v>
      </c>
    </row>
    <row r="94" s="2" customFormat="1" ht="24.15" customHeight="1">
      <c r="A94" s="38"/>
      <c r="B94" s="39"/>
      <c r="C94" s="205" t="s">
        <v>216</v>
      </c>
      <c r="D94" s="205" t="s">
        <v>117</v>
      </c>
      <c r="E94" s="206" t="s">
        <v>293</v>
      </c>
      <c r="F94" s="207" t="s">
        <v>294</v>
      </c>
      <c r="G94" s="208" t="s">
        <v>120</v>
      </c>
      <c r="H94" s="209">
        <v>10</v>
      </c>
      <c r="I94" s="210"/>
      <c r="J94" s="211">
        <f>ROUND(I94*H94,2)</f>
        <v>0</v>
      </c>
      <c r="K94" s="212"/>
      <c r="L94" s="44"/>
      <c r="M94" s="213" t="s">
        <v>18</v>
      </c>
      <c r="N94" s="214" t="s">
        <v>40</v>
      </c>
      <c r="O94" s="84"/>
      <c r="P94" s="215">
        <f>O94*H94</f>
        <v>0</v>
      </c>
      <c r="Q94" s="215">
        <v>0.0038999999999999998</v>
      </c>
      <c r="R94" s="215">
        <f>Q94*H94</f>
        <v>0.039</v>
      </c>
      <c r="S94" s="215">
        <v>0</v>
      </c>
      <c r="T94" s="216">
        <f>S94*H94</f>
        <v>0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7" t="s">
        <v>128</v>
      </c>
      <c r="AT94" s="217" t="s">
        <v>117</v>
      </c>
      <c r="AU94" s="217" t="s">
        <v>78</v>
      </c>
      <c r="AY94" s="17" t="s">
        <v>114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7" t="s">
        <v>76</v>
      </c>
      <c r="BK94" s="218">
        <f>ROUND(I94*H94,2)</f>
        <v>0</v>
      </c>
      <c r="BL94" s="17" t="s">
        <v>128</v>
      </c>
      <c r="BM94" s="217" t="s">
        <v>295</v>
      </c>
    </row>
    <row r="95" s="2" customFormat="1">
      <c r="A95" s="38"/>
      <c r="B95" s="39"/>
      <c r="C95" s="40"/>
      <c r="D95" s="219" t="s">
        <v>123</v>
      </c>
      <c r="E95" s="40"/>
      <c r="F95" s="220" t="s">
        <v>296</v>
      </c>
      <c r="G95" s="40"/>
      <c r="H95" s="40"/>
      <c r="I95" s="221"/>
      <c r="J95" s="40"/>
      <c r="K95" s="40"/>
      <c r="L95" s="44"/>
      <c r="M95" s="222"/>
      <c r="N95" s="223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123</v>
      </c>
      <c r="AU95" s="17" t="s">
        <v>78</v>
      </c>
    </row>
    <row r="96" s="12" customFormat="1" ht="22.8" customHeight="1">
      <c r="A96" s="12"/>
      <c r="B96" s="189"/>
      <c r="C96" s="190"/>
      <c r="D96" s="191" t="s">
        <v>68</v>
      </c>
      <c r="E96" s="203" t="s">
        <v>173</v>
      </c>
      <c r="F96" s="203" t="s">
        <v>297</v>
      </c>
      <c r="G96" s="190"/>
      <c r="H96" s="190"/>
      <c r="I96" s="193"/>
      <c r="J96" s="204">
        <f>BK96</f>
        <v>0</v>
      </c>
      <c r="K96" s="190"/>
      <c r="L96" s="195"/>
      <c r="M96" s="196"/>
      <c r="N96" s="197"/>
      <c r="O96" s="197"/>
      <c r="P96" s="198">
        <f>SUM(P97:P106)</f>
        <v>0</v>
      </c>
      <c r="Q96" s="197"/>
      <c r="R96" s="198">
        <f>SUM(R97:R106)</f>
        <v>0</v>
      </c>
      <c r="S96" s="197"/>
      <c r="T96" s="199">
        <f>SUM(T97:T106)</f>
        <v>0.0048000000000000004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0" t="s">
        <v>76</v>
      </c>
      <c r="AT96" s="201" t="s">
        <v>68</v>
      </c>
      <c r="AU96" s="201" t="s">
        <v>76</v>
      </c>
      <c r="AY96" s="200" t="s">
        <v>114</v>
      </c>
      <c r="BK96" s="202">
        <f>SUM(BK97:BK106)</f>
        <v>0</v>
      </c>
    </row>
    <row r="97" s="2" customFormat="1" ht="24.15" customHeight="1">
      <c r="A97" s="38"/>
      <c r="B97" s="39"/>
      <c r="C97" s="205" t="s">
        <v>133</v>
      </c>
      <c r="D97" s="205" t="s">
        <v>117</v>
      </c>
      <c r="E97" s="206" t="s">
        <v>298</v>
      </c>
      <c r="F97" s="207" t="s">
        <v>299</v>
      </c>
      <c r="G97" s="208" t="s">
        <v>120</v>
      </c>
      <c r="H97" s="209">
        <v>20</v>
      </c>
      <c r="I97" s="210"/>
      <c r="J97" s="211">
        <f>ROUND(I97*H97,2)</f>
        <v>0</v>
      </c>
      <c r="K97" s="212"/>
      <c r="L97" s="44"/>
      <c r="M97" s="213" t="s">
        <v>18</v>
      </c>
      <c r="N97" s="214" t="s">
        <v>40</v>
      </c>
      <c r="O97" s="84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7" t="s">
        <v>128</v>
      </c>
      <c r="AT97" s="217" t="s">
        <v>117</v>
      </c>
      <c r="AU97" s="217" t="s">
        <v>78</v>
      </c>
      <c r="AY97" s="17" t="s">
        <v>114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7" t="s">
        <v>76</v>
      </c>
      <c r="BK97" s="218">
        <f>ROUND(I97*H97,2)</f>
        <v>0</v>
      </c>
      <c r="BL97" s="17" t="s">
        <v>128</v>
      </c>
      <c r="BM97" s="217" t="s">
        <v>300</v>
      </c>
    </row>
    <row r="98" s="2" customFormat="1">
      <c r="A98" s="38"/>
      <c r="B98" s="39"/>
      <c r="C98" s="40"/>
      <c r="D98" s="219" t="s">
        <v>123</v>
      </c>
      <c r="E98" s="40"/>
      <c r="F98" s="220" t="s">
        <v>301</v>
      </c>
      <c r="G98" s="40"/>
      <c r="H98" s="40"/>
      <c r="I98" s="221"/>
      <c r="J98" s="40"/>
      <c r="K98" s="40"/>
      <c r="L98" s="44"/>
      <c r="M98" s="222"/>
      <c r="N98" s="223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123</v>
      </c>
      <c r="AU98" s="17" t="s">
        <v>78</v>
      </c>
    </row>
    <row r="99" s="2" customFormat="1" ht="24.15" customHeight="1">
      <c r="A99" s="38"/>
      <c r="B99" s="39"/>
      <c r="C99" s="205" t="s">
        <v>128</v>
      </c>
      <c r="D99" s="205" t="s">
        <v>117</v>
      </c>
      <c r="E99" s="206" t="s">
        <v>302</v>
      </c>
      <c r="F99" s="207" t="s">
        <v>303</v>
      </c>
      <c r="G99" s="208" t="s">
        <v>120</v>
      </c>
      <c r="H99" s="209">
        <v>100</v>
      </c>
      <c r="I99" s="210"/>
      <c r="J99" s="211">
        <f>ROUND(I99*H99,2)</f>
        <v>0</v>
      </c>
      <c r="K99" s="212"/>
      <c r="L99" s="44"/>
      <c r="M99" s="213" t="s">
        <v>18</v>
      </c>
      <c r="N99" s="214" t="s">
        <v>40</v>
      </c>
      <c r="O99" s="84"/>
      <c r="P99" s="215">
        <f>O99*H99</f>
        <v>0</v>
      </c>
      <c r="Q99" s="215">
        <v>0</v>
      </c>
      <c r="R99" s="215">
        <f>Q99*H99</f>
        <v>0</v>
      </c>
      <c r="S99" s="215">
        <v>0</v>
      </c>
      <c r="T99" s="216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7" t="s">
        <v>128</v>
      </c>
      <c r="AT99" s="217" t="s">
        <v>117</v>
      </c>
      <c r="AU99" s="217" t="s">
        <v>78</v>
      </c>
      <c r="AY99" s="17" t="s">
        <v>114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7" t="s">
        <v>76</v>
      </c>
      <c r="BK99" s="218">
        <f>ROUND(I99*H99,2)</f>
        <v>0</v>
      </c>
      <c r="BL99" s="17" t="s">
        <v>128</v>
      </c>
      <c r="BM99" s="217" t="s">
        <v>304</v>
      </c>
    </row>
    <row r="100" s="2" customFormat="1">
      <c r="A100" s="38"/>
      <c r="B100" s="39"/>
      <c r="C100" s="40"/>
      <c r="D100" s="219" t="s">
        <v>123</v>
      </c>
      <c r="E100" s="40"/>
      <c r="F100" s="220" t="s">
        <v>305</v>
      </c>
      <c r="G100" s="40"/>
      <c r="H100" s="40"/>
      <c r="I100" s="221"/>
      <c r="J100" s="40"/>
      <c r="K100" s="40"/>
      <c r="L100" s="44"/>
      <c r="M100" s="222"/>
      <c r="N100" s="223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123</v>
      </c>
      <c r="AU100" s="17" t="s">
        <v>78</v>
      </c>
    </row>
    <row r="101" s="2" customFormat="1">
      <c r="A101" s="38"/>
      <c r="B101" s="39"/>
      <c r="C101" s="40"/>
      <c r="D101" s="226" t="s">
        <v>221</v>
      </c>
      <c r="E101" s="40"/>
      <c r="F101" s="258" t="s">
        <v>306</v>
      </c>
      <c r="G101" s="40"/>
      <c r="H101" s="40"/>
      <c r="I101" s="221"/>
      <c r="J101" s="40"/>
      <c r="K101" s="40"/>
      <c r="L101" s="44"/>
      <c r="M101" s="222"/>
      <c r="N101" s="223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221</v>
      </c>
      <c r="AU101" s="17" t="s">
        <v>78</v>
      </c>
    </row>
    <row r="102" s="13" customFormat="1">
      <c r="A102" s="13"/>
      <c r="B102" s="224"/>
      <c r="C102" s="225"/>
      <c r="D102" s="226" t="s">
        <v>125</v>
      </c>
      <c r="E102" s="225"/>
      <c r="F102" s="228" t="s">
        <v>307</v>
      </c>
      <c r="G102" s="225"/>
      <c r="H102" s="229">
        <v>100</v>
      </c>
      <c r="I102" s="230"/>
      <c r="J102" s="225"/>
      <c r="K102" s="225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125</v>
      </c>
      <c r="AU102" s="235" t="s">
        <v>78</v>
      </c>
      <c r="AV102" s="13" t="s">
        <v>78</v>
      </c>
      <c r="AW102" s="13" t="s">
        <v>4</v>
      </c>
      <c r="AX102" s="13" t="s">
        <v>76</v>
      </c>
      <c r="AY102" s="235" t="s">
        <v>114</v>
      </c>
    </row>
    <row r="103" s="2" customFormat="1" ht="24.15" customHeight="1">
      <c r="A103" s="38"/>
      <c r="B103" s="39"/>
      <c r="C103" s="205" t="s">
        <v>149</v>
      </c>
      <c r="D103" s="205" t="s">
        <v>117</v>
      </c>
      <c r="E103" s="206" t="s">
        <v>308</v>
      </c>
      <c r="F103" s="207" t="s">
        <v>309</v>
      </c>
      <c r="G103" s="208" t="s">
        <v>120</v>
      </c>
      <c r="H103" s="209">
        <v>20</v>
      </c>
      <c r="I103" s="210"/>
      <c r="J103" s="211">
        <f>ROUND(I103*H103,2)</f>
        <v>0</v>
      </c>
      <c r="K103" s="212"/>
      <c r="L103" s="44"/>
      <c r="M103" s="213" t="s">
        <v>18</v>
      </c>
      <c r="N103" s="214" t="s">
        <v>40</v>
      </c>
      <c r="O103" s="84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7" t="s">
        <v>128</v>
      </c>
      <c r="AT103" s="217" t="s">
        <v>117</v>
      </c>
      <c r="AU103" s="217" t="s">
        <v>78</v>
      </c>
      <c r="AY103" s="17" t="s">
        <v>114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7" t="s">
        <v>76</v>
      </c>
      <c r="BK103" s="218">
        <f>ROUND(I103*H103,2)</f>
        <v>0</v>
      </c>
      <c r="BL103" s="17" t="s">
        <v>128</v>
      </c>
      <c r="BM103" s="217" t="s">
        <v>310</v>
      </c>
    </row>
    <row r="104" s="2" customFormat="1">
      <c r="A104" s="38"/>
      <c r="B104" s="39"/>
      <c r="C104" s="40"/>
      <c r="D104" s="219" t="s">
        <v>123</v>
      </c>
      <c r="E104" s="40"/>
      <c r="F104" s="220" t="s">
        <v>311</v>
      </c>
      <c r="G104" s="40"/>
      <c r="H104" s="40"/>
      <c r="I104" s="221"/>
      <c r="J104" s="40"/>
      <c r="K104" s="40"/>
      <c r="L104" s="44"/>
      <c r="M104" s="222"/>
      <c r="N104" s="223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123</v>
      </c>
      <c r="AU104" s="17" t="s">
        <v>78</v>
      </c>
    </row>
    <row r="105" s="2" customFormat="1" ht="16.5" customHeight="1">
      <c r="A105" s="38"/>
      <c r="B105" s="39"/>
      <c r="C105" s="205" t="s">
        <v>229</v>
      </c>
      <c r="D105" s="205" t="s">
        <v>117</v>
      </c>
      <c r="E105" s="206" t="s">
        <v>312</v>
      </c>
      <c r="F105" s="207" t="s">
        <v>313</v>
      </c>
      <c r="G105" s="208" t="s">
        <v>120</v>
      </c>
      <c r="H105" s="209">
        <v>10</v>
      </c>
      <c r="I105" s="210"/>
      <c r="J105" s="211">
        <f>ROUND(I105*H105,2)</f>
        <v>0</v>
      </c>
      <c r="K105" s="212"/>
      <c r="L105" s="44"/>
      <c r="M105" s="213" t="s">
        <v>18</v>
      </c>
      <c r="N105" s="214" t="s">
        <v>40</v>
      </c>
      <c r="O105" s="84"/>
      <c r="P105" s="215">
        <f>O105*H105</f>
        <v>0</v>
      </c>
      <c r="Q105" s="215">
        <v>0</v>
      </c>
      <c r="R105" s="215">
        <f>Q105*H105</f>
        <v>0</v>
      </c>
      <c r="S105" s="215">
        <v>0.00048000000000000001</v>
      </c>
      <c r="T105" s="216">
        <f>S105*H105</f>
        <v>0.0048000000000000004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7" t="s">
        <v>128</v>
      </c>
      <c r="AT105" s="217" t="s">
        <v>117</v>
      </c>
      <c r="AU105" s="217" t="s">
        <v>78</v>
      </c>
      <c r="AY105" s="17" t="s">
        <v>114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7" t="s">
        <v>76</v>
      </c>
      <c r="BK105" s="218">
        <f>ROUND(I105*H105,2)</f>
        <v>0</v>
      </c>
      <c r="BL105" s="17" t="s">
        <v>128</v>
      </c>
      <c r="BM105" s="217" t="s">
        <v>314</v>
      </c>
    </row>
    <row r="106" s="2" customFormat="1">
      <c r="A106" s="38"/>
      <c r="B106" s="39"/>
      <c r="C106" s="40"/>
      <c r="D106" s="219" t="s">
        <v>123</v>
      </c>
      <c r="E106" s="40"/>
      <c r="F106" s="220" t="s">
        <v>315</v>
      </c>
      <c r="G106" s="40"/>
      <c r="H106" s="40"/>
      <c r="I106" s="221"/>
      <c r="J106" s="40"/>
      <c r="K106" s="40"/>
      <c r="L106" s="44"/>
      <c r="M106" s="222"/>
      <c r="N106" s="223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123</v>
      </c>
      <c r="AU106" s="17" t="s">
        <v>78</v>
      </c>
    </row>
    <row r="107" s="12" customFormat="1" ht="22.8" customHeight="1">
      <c r="A107" s="12"/>
      <c r="B107" s="189"/>
      <c r="C107" s="190"/>
      <c r="D107" s="191" t="s">
        <v>68</v>
      </c>
      <c r="E107" s="203" t="s">
        <v>210</v>
      </c>
      <c r="F107" s="203" t="s">
        <v>211</v>
      </c>
      <c r="G107" s="190"/>
      <c r="H107" s="190"/>
      <c r="I107" s="193"/>
      <c r="J107" s="204">
        <f>BK107</f>
        <v>0</v>
      </c>
      <c r="K107" s="190"/>
      <c r="L107" s="195"/>
      <c r="M107" s="196"/>
      <c r="N107" s="197"/>
      <c r="O107" s="197"/>
      <c r="P107" s="198">
        <f>SUM(P108:P117)</f>
        <v>0</v>
      </c>
      <c r="Q107" s="197"/>
      <c r="R107" s="198">
        <f>SUM(R108:R117)</f>
        <v>0</v>
      </c>
      <c r="S107" s="197"/>
      <c r="T107" s="199">
        <f>SUM(T108:T117)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0" t="s">
        <v>76</v>
      </c>
      <c r="AT107" s="201" t="s">
        <v>68</v>
      </c>
      <c r="AU107" s="201" t="s">
        <v>76</v>
      </c>
      <c r="AY107" s="200" t="s">
        <v>114</v>
      </c>
      <c r="BK107" s="202">
        <f>SUM(BK108:BK117)</f>
        <v>0</v>
      </c>
    </row>
    <row r="108" s="2" customFormat="1" ht="24.15" customHeight="1">
      <c r="A108" s="38"/>
      <c r="B108" s="39"/>
      <c r="C108" s="205" t="s">
        <v>154</v>
      </c>
      <c r="D108" s="205" t="s">
        <v>117</v>
      </c>
      <c r="E108" s="206" t="s">
        <v>316</v>
      </c>
      <c r="F108" s="207" t="s">
        <v>317</v>
      </c>
      <c r="G108" s="208" t="s">
        <v>203</v>
      </c>
      <c r="H108" s="209">
        <v>0.044999999999999998</v>
      </c>
      <c r="I108" s="210"/>
      <c r="J108" s="211">
        <f>ROUND(I108*H108,2)</f>
        <v>0</v>
      </c>
      <c r="K108" s="212"/>
      <c r="L108" s="44"/>
      <c r="M108" s="213" t="s">
        <v>18</v>
      </c>
      <c r="N108" s="214" t="s">
        <v>40</v>
      </c>
      <c r="O108" s="84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7" t="s">
        <v>128</v>
      </c>
      <c r="AT108" s="217" t="s">
        <v>117</v>
      </c>
      <c r="AU108" s="217" t="s">
        <v>78</v>
      </c>
      <c r="AY108" s="17" t="s">
        <v>114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7" t="s">
        <v>76</v>
      </c>
      <c r="BK108" s="218">
        <f>ROUND(I108*H108,2)</f>
        <v>0</v>
      </c>
      <c r="BL108" s="17" t="s">
        <v>128</v>
      </c>
      <c r="BM108" s="217" t="s">
        <v>318</v>
      </c>
    </row>
    <row r="109" s="2" customFormat="1">
      <c r="A109" s="38"/>
      <c r="B109" s="39"/>
      <c r="C109" s="40"/>
      <c r="D109" s="219" t="s">
        <v>123</v>
      </c>
      <c r="E109" s="40"/>
      <c r="F109" s="220" t="s">
        <v>319</v>
      </c>
      <c r="G109" s="40"/>
      <c r="H109" s="40"/>
      <c r="I109" s="221"/>
      <c r="J109" s="40"/>
      <c r="K109" s="40"/>
      <c r="L109" s="44"/>
      <c r="M109" s="222"/>
      <c r="N109" s="223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123</v>
      </c>
      <c r="AU109" s="17" t="s">
        <v>78</v>
      </c>
    </row>
    <row r="110" s="2" customFormat="1" ht="21.75" customHeight="1">
      <c r="A110" s="38"/>
      <c r="B110" s="39"/>
      <c r="C110" s="205" t="s">
        <v>159</v>
      </c>
      <c r="D110" s="205" t="s">
        <v>117</v>
      </c>
      <c r="E110" s="206" t="s">
        <v>212</v>
      </c>
      <c r="F110" s="207" t="s">
        <v>213</v>
      </c>
      <c r="G110" s="208" t="s">
        <v>203</v>
      </c>
      <c r="H110" s="209">
        <v>0.044999999999999998</v>
      </c>
      <c r="I110" s="210"/>
      <c r="J110" s="211">
        <f>ROUND(I110*H110,2)</f>
        <v>0</v>
      </c>
      <c r="K110" s="212"/>
      <c r="L110" s="44"/>
      <c r="M110" s="213" t="s">
        <v>18</v>
      </c>
      <c r="N110" s="214" t="s">
        <v>40</v>
      </c>
      <c r="O110" s="84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7" t="s">
        <v>128</v>
      </c>
      <c r="AT110" s="217" t="s">
        <v>117</v>
      </c>
      <c r="AU110" s="217" t="s">
        <v>78</v>
      </c>
      <c r="AY110" s="17" t="s">
        <v>114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7" t="s">
        <v>76</v>
      </c>
      <c r="BK110" s="218">
        <f>ROUND(I110*H110,2)</f>
        <v>0</v>
      </c>
      <c r="BL110" s="17" t="s">
        <v>128</v>
      </c>
      <c r="BM110" s="217" t="s">
        <v>320</v>
      </c>
    </row>
    <row r="111" s="2" customFormat="1">
      <c r="A111" s="38"/>
      <c r="B111" s="39"/>
      <c r="C111" s="40"/>
      <c r="D111" s="219" t="s">
        <v>123</v>
      </c>
      <c r="E111" s="40"/>
      <c r="F111" s="220" t="s">
        <v>215</v>
      </c>
      <c r="G111" s="40"/>
      <c r="H111" s="40"/>
      <c r="I111" s="221"/>
      <c r="J111" s="40"/>
      <c r="K111" s="40"/>
      <c r="L111" s="44"/>
      <c r="M111" s="222"/>
      <c r="N111" s="223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123</v>
      </c>
      <c r="AU111" s="17" t="s">
        <v>78</v>
      </c>
    </row>
    <row r="112" s="2" customFormat="1" ht="24.15" customHeight="1">
      <c r="A112" s="38"/>
      <c r="B112" s="39"/>
      <c r="C112" s="205" t="s">
        <v>164</v>
      </c>
      <c r="D112" s="205" t="s">
        <v>117</v>
      </c>
      <c r="E112" s="206" t="s">
        <v>217</v>
      </c>
      <c r="F112" s="207" t="s">
        <v>218</v>
      </c>
      <c r="G112" s="208" t="s">
        <v>203</v>
      </c>
      <c r="H112" s="209">
        <v>0.22500000000000001</v>
      </c>
      <c r="I112" s="210"/>
      <c r="J112" s="211">
        <f>ROUND(I112*H112,2)</f>
        <v>0</v>
      </c>
      <c r="K112" s="212"/>
      <c r="L112" s="44"/>
      <c r="M112" s="213" t="s">
        <v>18</v>
      </c>
      <c r="N112" s="214" t="s">
        <v>40</v>
      </c>
      <c r="O112" s="84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R112" s="217" t="s">
        <v>128</v>
      </c>
      <c r="AT112" s="217" t="s">
        <v>117</v>
      </c>
      <c r="AU112" s="217" t="s">
        <v>78</v>
      </c>
      <c r="AY112" s="17" t="s">
        <v>114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7" t="s">
        <v>76</v>
      </c>
      <c r="BK112" s="218">
        <f>ROUND(I112*H112,2)</f>
        <v>0</v>
      </c>
      <c r="BL112" s="17" t="s">
        <v>128</v>
      </c>
      <c r="BM112" s="217" t="s">
        <v>321</v>
      </c>
    </row>
    <row r="113" s="2" customFormat="1">
      <c r="A113" s="38"/>
      <c r="B113" s="39"/>
      <c r="C113" s="40"/>
      <c r="D113" s="219" t="s">
        <v>123</v>
      </c>
      <c r="E113" s="40"/>
      <c r="F113" s="220" t="s">
        <v>220</v>
      </c>
      <c r="G113" s="40"/>
      <c r="H113" s="40"/>
      <c r="I113" s="221"/>
      <c r="J113" s="40"/>
      <c r="K113" s="40"/>
      <c r="L113" s="44"/>
      <c r="M113" s="222"/>
      <c r="N113" s="223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123</v>
      </c>
      <c r="AU113" s="17" t="s">
        <v>78</v>
      </c>
    </row>
    <row r="114" s="2" customFormat="1">
      <c r="A114" s="38"/>
      <c r="B114" s="39"/>
      <c r="C114" s="40"/>
      <c r="D114" s="226" t="s">
        <v>221</v>
      </c>
      <c r="E114" s="40"/>
      <c r="F114" s="258" t="s">
        <v>306</v>
      </c>
      <c r="G114" s="40"/>
      <c r="H114" s="40"/>
      <c r="I114" s="221"/>
      <c r="J114" s="40"/>
      <c r="K114" s="40"/>
      <c r="L114" s="44"/>
      <c r="M114" s="222"/>
      <c r="N114" s="223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221</v>
      </c>
      <c r="AU114" s="17" t="s">
        <v>78</v>
      </c>
    </row>
    <row r="115" s="13" customFormat="1">
      <c r="A115" s="13"/>
      <c r="B115" s="224"/>
      <c r="C115" s="225"/>
      <c r="D115" s="226" t="s">
        <v>125</v>
      </c>
      <c r="E115" s="225"/>
      <c r="F115" s="228" t="s">
        <v>322</v>
      </c>
      <c r="G115" s="225"/>
      <c r="H115" s="229">
        <v>0.22500000000000001</v>
      </c>
      <c r="I115" s="230"/>
      <c r="J115" s="225"/>
      <c r="K115" s="225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125</v>
      </c>
      <c r="AU115" s="235" t="s">
        <v>78</v>
      </c>
      <c r="AV115" s="13" t="s">
        <v>78</v>
      </c>
      <c r="AW115" s="13" t="s">
        <v>4</v>
      </c>
      <c r="AX115" s="13" t="s">
        <v>76</v>
      </c>
      <c r="AY115" s="235" t="s">
        <v>114</v>
      </c>
    </row>
    <row r="116" s="2" customFormat="1" ht="24.15" customHeight="1">
      <c r="A116" s="38"/>
      <c r="B116" s="39"/>
      <c r="C116" s="205" t="s">
        <v>173</v>
      </c>
      <c r="D116" s="205" t="s">
        <v>117</v>
      </c>
      <c r="E116" s="206" t="s">
        <v>225</v>
      </c>
      <c r="F116" s="207" t="s">
        <v>226</v>
      </c>
      <c r="G116" s="208" t="s">
        <v>203</v>
      </c>
      <c r="H116" s="209">
        <v>0.040000000000000001</v>
      </c>
      <c r="I116" s="210"/>
      <c r="J116" s="211">
        <f>ROUND(I116*H116,2)</f>
        <v>0</v>
      </c>
      <c r="K116" s="212"/>
      <c r="L116" s="44"/>
      <c r="M116" s="213" t="s">
        <v>18</v>
      </c>
      <c r="N116" s="214" t="s">
        <v>40</v>
      </c>
      <c r="O116" s="84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R116" s="217" t="s">
        <v>128</v>
      </c>
      <c r="AT116" s="217" t="s">
        <v>117</v>
      </c>
      <c r="AU116" s="217" t="s">
        <v>78</v>
      </c>
      <c r="AY116" s="17" t="s">
        <v>114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7" t="s">
        <v>76</v>
      </c>
      <c r="BK116" s="218">
        <f>ROUND(I116*H116,2)</f>
        <v>0</v>
      </c>
      <c r="BL116" s="17" t="s">
        <v>128</v>
      </c>
      <c r="BM116" s="217" t="s">
        <v>323</v>
      </c>
    </row>
    <row r="117" s="2" customFormat="1">
      <c r="A117" s="38"/>
      <c r="B117" s="39"/>
      <c r="C117" s="40"/>
      <c r="D117" s="219" t="s">
        <v>123</v>
      </c>
      <c r="E117" s="40"/>
      <c r="F117" s="220" t="s">
        <v>228</v>
      </c>
      <c r="G117" s="40"/>
      <c r="H117" s="40"/>
      <c r="I117" s="221"/>
      <c r="J117" s="40"/>
      <c r="K117" s="40"/>
      <c r="L117" s="44"/>
      <c r="M117" s="222"/>
      <c r="N117" s="223"/>
      <c r="O117" s="84"/>
      <c r="P117" s="84"/>
      <c r="Q117" s="84"/>
      <c r="R117" s="84"/>
      <c r="S117" s="84"/>
      <c r="T117" s="85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123</v>
      </c>
      <c r="AU117" s="17" t="s">
        <v>78</v>
      </c>
    </row>
    <row r="118" s="12" customFormat="1" ht="22.8" customHeight="1">
      <c r="A118" s="12"/>
      <c r="B118" s="189"/>
      <c r="C118" s="190"/>
      <c r="D118" s="191" t="s">
        <v>68</v>
      </c>
      <c r="E118" s="203" t="s">
        <v>198</v>
      </c>
      <c r="F118" s="203" t="s">
        <v>199</v>
      </c>
      <c r="G118" s="190"/>
      <c r="H118" s="190"/>
      <c r="I118" s="193"/>
      <c r="J118" s="204">
        <f>BK118</f>
        <v>0</v>
      </c>
      <c r="K118" s="190"/>
      <c r="L118" s="195"/>
      <c r="M118" s="196"/>
      <c r="N118" s="197"/>
      <c r="O118" s="197"/>
      <c r="P118" s="198">
        <f>SUM(P119:P121)</f>
        <v>0</v>
      </c>
      <c r="Q118" s="197"/>
      <c r="R118" s="198">
        <f>SUM(R119:R121)</f>
        <v>0</v>
      </c>
      <c r="S118" s="197"/>
      <c r="T118" s="199">
        <f>SUM(T119:T121)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0" t="s">
        <v>76</v>
      </c>
      <c r="AT118" s="201" t="s">
        <v>68</v>
      </c>
      <c r="AU118" s="201" t="s">
        <v>76</v>
      </c>
      <c r="AY118" s="200" t="s">
        <v>114</v>
      </c>
      <c r="BK118" s="202">
        <f>SUM(BK119:BK121)</f>
        <v>0</v>
      </c>
    </row>
    <row r="119" s="2" customFormat="1" ht="33" customHeight="1">
      <c r="A119" s="38"/>
      <c r="B119" s="39"/>
      <c r="C119" s="205" t="s">
        <v>178</v>
      </c>
      <c r="D119" s="205" t="s">
        <v>117</v>
      </c>
      <c r="E119" s="206" t="s">
        <v>324</v>
      </c>
      <c r="F119" s="207" t="s">
        <v>325</v>
      </c>
      <c r="G119" s="208" t="s">
        <v>203</v>
      </c>
      <c r="H119" s="209">
        <v>0.55500000000000005</v>
      </c>
      <c r="I119" s="210"/>
      <c r="J119" s="211">
        <f>ROUND(I119*H119,2)</f>
        <v>0</v>
      </c>
      <c r="K119" s="212"/>
      <c r="L119" s="44"/>
      <c r="M119" s="213" t="s">
        <v>18</v>
      </c>
      <c r="N119" s="214" t="s">
        <v>40</v>
      </c>
      <c r="O119" s="84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7" t="s">
        <v>128</v>
      </c>
      <c r="AT119" s="217" t="s">
        <v>117</v>
      </c>
      <c r="AU119" s="217" t="s">
        <v>78</v>
      </c>
      <c r="AY119" s="17" t="s">
        <v>114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7" t="s">
        <v>76</v>
      </c>
      <c r="BK119" s="218">
        <f>ROUND(I119*H119,2)</f>
        <v>0</v>
      </c>
      <c r="BL119" s="17" t="s">
        <v>128</v>
      </c>
      <c r="BM119" s="217" t="s">
        <v>326</v>
      </c>
    </row>
    <row r="120" s="2" customFormat="1">
      <c r="A120" s="38"/>
      <c r="B120" s="39"/>
      <c r="C120" s="40"/>
      <c r="D120" s="219" t="s">
        <v>123</v>
      </c>
      <c r="E120" s="40"/>
      <c r="F120" s="220" t="s">
        <v>327</v>
      </c>
      <c r="G120" s="40"/>
      <c r="H120" s="40"/>
      <c r="I120" s="221"/>
      <c r="J120" s="40"/>
      <c r="K120" s="40"/>
      <c r="L120" s="44"/>
      <c r="M120" s="222"/>
      <c r="N120" s="223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123</v>
      </c>
      <c r="AU120" s="17" t="s">
        <v>78</v>
      </c>
    </row>
    <row r="121" s="2" customFormat="1" ht="21.75" customHeight="1">
      <c r="A121" s="38"/>
      <c r="B121" s="39"/>
      <c r="C121" s="205" t="s">
        <v>183</v>
      </c>
      <c r="D121" s="205" t="s">
        <v>117</v>
      </c>
      <c r="E121" s="206" t="s">
        <v>207</v>
      </c>
      <c r="F121" s="207" t="s">
        <v>208</v>
      </c>
      <c r="G121" s="208" t="s">
        <v>203</v>
      </c>
      <c r="H121" s="209">
        <v>0.55500000000000005</v>
      </c>
      <c r="I121" s="210"/>
      <c r="J121" s="211">
        <f>ROUND(I121*H121,2)</f>
        <v>0</v>
      </c>
      <c r="K121" s="212"/>
      <c r="L121" s="44"/>
      <c r="M121" s="263" t="s">
        <v>18</v>
      </c>
      <c r="N121" s="264" t="s">
        <v>40</v>
      </c>
      <c r="O121" s="261"/>
      <c r="P121" s="265">
        <f>O121*H121</f>
        <v>0</v>
      </c>
      <c r="Q121" s="265">
        <v>0</v>
      </c>
      <c r="R121" s="265">
        <f>Q121*H121</f>
        <v>0</v>
      </c>
      <c r="S121" s="265">
        <v>0</v>
      </c>
      <c r="T121" s="266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7" t="s">
        <v>128</v>
      </c>
      <c r="AT121" s="217" t="s">
        <v>117</v>
      </c>
      <c r="AU121" s="217" t="s">
        <v>78</v>
      </c>
      <c r="AY121" s="17" t="s">
        <v>114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7" t="s">
        <v>76</v>
      </c>
      <c r="BK121" s="218">
        <f>ROUND(I121*H121,2)</f>
        <v>0</v>
      </c>
      <c r="BL121" s="17" t="s">
        <v>128</v>
      </c>
      <c r="BM121" s="217" t="s">
        <v>328</v>
      </c>
    </row>
    <row r="122" s="2" customFormat="1" ht="6.96" customHeight="1">
      <c r="A122" s="38"/>
      <c r="B122" s="59"/>
      <c r="C122" s="60"/>
      <c r="D122" s="60"/>
      <c r="E122" s="60"/>
      <c r="F122" s="60"/>
      <c r="G122" s="60"/>
      <c r="H122" s="60"/>
      <c r="I122" s="60"/>
      <c r="J122" s="60"/>
      <c r="K122" s="60"/>
      <c r="L122" s="44"/>
      <c r="M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</sheetData>
  <sheetProtection sheet="1" autoFilter="0" formatColumns="0" formatRows="0" objects="1" scenarios="1" spinCount="100000" saltValue="JWMN8bEb2Y5d2XpCFjOIwpvBoqfZ5Ha8N8D5hbmhgmS8m87/SO/AtUvMcWV784Hwq+TNTTM9P1l0v6nvLUkXtw==" hashValue="krqutIrov32oRtlMjipfkn5+aIerM+SL18QgI1h3thKSYCpkJx4e8C0umWy+b0o1Mafxo6x0zaW4b9GAfXQg3w==" algorithmName="SHA-512" password="CC35"/>
  <autoFilter ref="C83:K121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3_02/619996145"/>
    <hyperlink ref="F91" r:id="rId2" display="https://podminky.urs.cz/item/CS_URS_2023_02/622131121"/>
    <hyperlink ref="F93" r:id="rId3" display="https://podminky.urs.cz/item/CS_URS_2023_02/622142001"/>
    <hyperlink ref="F95" r:id="rId4" display="https://podminky.urs.cz/item/CS_URS_2023_02/622381032"/>
    <hyperlink ref="F98" r:id="rId5" display="https://podminky.urs.cz/item/CS_URS_2023_02/941211111"/>
    <hyperlink ref="F100" r:id="rId6" display="https://podminky.urs.cz/item/CS_URS_2023_02/941211211"/>
    <hyperlink ref="F104" r:id="rId7" display="https://podminky.urs.cz/item/CS_URS_2023_02/941211811"/>
    <hyperlink ref="F106" r:id="rId8" display="https://podminky.urs.cz/item/CS_URS_2023_02/978035121"/>
    <hyperlink ref="F109" r:id="rId9" display="https://podminky.urs.cz/item/CS_URS_2023_02/997013212"/>
    <hyperlink ref="F111" r:id="rId10" display="https://podminky.urs.cz/item/CS_URS_2023_02/997013501"/>
    <hyperlink ref="F113" r:id="rId11" display="https://podminky.urs.cz/item/CS_URS_2023_02/997013509"/>
    <hyperlink ref="F117" r:id="rId12" display="https://podminky.urs.cz/item/CS_URS_2023_02/997013631"/>
    <hyperlink ref="F120" r:id="rId13" display="https://podminky.urs.cz/item/CS_URS_2023_02/9980110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7" customWidth="1"/>
    <col min="2" max="2" width="1.667969" style="267" customWidth="1"/>
    <col min="3" max="4" width="5" style="267" customWidth="1"/>
    <col min="5" max="5" width="11.66016" style="267" customWidth="1"/>
    <col min="6" max="6" width="9.160156" style="267" customWidth="1"/>
    <col min="7" max="7" width="5" style="267" customWidth="1"/>
    <col min="8" max="8" width="77.83203" style="267" customWidth="1"/>
    <col min="9" max="10" width="20" style="267" customWidth="1"/>
    <col min="11" max="11" width="1.667969" style="267" customWidth="1"/>
  </cols>
  <sheetData>
    <row r="1" s="1" customFormat="1" ht="37.5" customHeight="1"/>
    <row r="2" s="1" customFormat="1" ht="7.5" customHeight="1">
      <c r="B2" s="268"/>
      <c r="C2" s="269"/>
      <c r="D2" s="269"/>
      <c r="E2" s="269"/>
      <c r="F2" s="269"/>
      <c r="G2" s="269"/>
      <c r="H2" s="269"/>
      <c r="I2" s="269"/>
      <c r="J2" s="269"/>
      <c r="K2" s="270"/>
    </row>
    <row r="3" s="15" customFormat="1" ht="45" customHeight="1">
      <c r="B3" s="271"/>
      <c r="C3" s="272" t="s">
        <v>329</v>
      </c>
      <c r="D3" s="272"/>
      <c r="E3" s="272"/>
      <c r="F3" s="272"/>
      <c r="G3" s="272"/>
      <c r="H3" s="272"/>
      <c r="I3" s="272"/>
      <c r="J3" s="272"/>
      <c r="K3" s="273"/>
    </row>
    <row r="4" s="1" customFormat="1" ht="25.5" customHeight="1">
      <c r="B4" s="274"/>
      <c r="C4" s="275" t="s">
        <v>330</v>
      </c>
      <c r="D4" s="275"/>
      <c r="E4" s="275"/>
      <c r="F4" s="275"/>
      <c r="G4" s="275"/>
      <c r="H4" s="275"/>
      <c r="I4" s="275"/>
      <c r="J4" s="275"/>
      <c r="K4" s="276"/>
    </row>
    <row r="5" s="1" customFormat="1" ht="5.25" customHeight="1">
      <c r="B5" s="274"/>
      <c r="C5" s="277"/>
      <c r="D5" s="277"/>
      <c r="E5" s="277"/>
      <c r="F5" s="277"/>
      <c r="G5" s="277"/>
      <c r="H5" s="277"/>
      <c r="I5" s="277"/>
      <c r="J5" s="277"/>
      <c r="K5" s="276"/>
    </row>
    <row r="6" s="1" customFormat="1" ht="15" customHeight="1">
      <c r="B6" s="274"/>
      <c r="C6" s="278" t="s">
        <v>331</v>
      </c>
      <c r="D6" s="278"/>
      <c r="E6" s="278"/>
      <c r="F6" s="278"/>
      <c r="G6" s="278"/>
      <c r="H6" s="278"/>
      <c r="I6" s="278"/>
      <c r="J6" s="278"/>
      <c r="K6" s="276"/>
    </row>
    <row r="7" s="1" customFormat="1" ht="15" customHeight="1">
      <c r="B7" s="279"/>
      <c r="C7" s="278" t="s">
        <v>332</v>
      </c>
      <c r="D7" s="278"/>
      <c r="E7" s="278"/>
      <c r="F7" s="278"/>
      <c r="G7" s="278"/>
      <c r="H7" s="278"/>
      <c r="I7" s="278"/>
      <c r="J7" s="278"/>
      <c r="K7" s="276"/>
    </row>
    <row r="8" s="1" customFormat="1" ht="12.75" customHeight="1">
      <c r="B8" s="279"/>
      <c r="C8" s="278"/>
      <c r="D8" s="278"/>
      <c r="E8" s="278"/>
      <c r="F8" s="278"/>
      <c r="G8" s="278"/>
      <c r="H8" s="278"/>
      <c r="I8" s="278"/>
      <c r="J8" s="278"/>
      <c r="K8" s="276"/>
    </row>
    <row r="9" s="1" customFormat="1" ht="15" customHeight="1">
      <c r="B9" s="279"/>
      <c r="C9" s="278" t="s">
        <v>333</v>
      </c>
      <c r="D9" s="278"/>
      <c r="E9" s="278"/>
      <c r="F9" s="278"/>
      <c r="G9" s="278"/>
      <c r="H9" s="278"/>
      <c r="I9" s="278"/>
      <c r="J9" s="278"/>
      <c r="K9" s="276"/>
    </row>
    <row r="10" s="1" customFormat="1" ht="15" customHeight="1">
      <c r="B10" s="279"/>
      <c r="C10" s="278"/>
      <c r="D10" s="278" t="s">
        <v>334</v>
      </c>
      <c r="E10" s="278"/>
      <c r="F10" s="278"/>
      <c r="G10" s="278"/>
      <c r="H10" s="278"/>
      <c r="I10" s="278"/>
      <c r="J10" s="278"/>
      <c r="K10" s="276"/>
    </row>
    <row r="11" s="1" customFormat="1" ht="15" customHeight="1">
      <c r="B11" s="279"/>
      <c r="C11" s="280"/>
      <c r="D11" s="278" t="s">
        <v>335</v>
      </c>
      <c r="E11" s="278"/>
      <c r="F11" s="278"/>
      <c r="G11" s="278"/>
      <c r="H11" s="278"/>
      <c r="I11" s="278"/>
      <c r="J11" s="278"/>
      <c r="K11" s="276"/>
    </row>
    <row r="12" s="1" customFormat="1" ht="15" customHeight="1">
      <c r="B12" s="279"/>
      <c r="C12" s="280"/>
      <c r="D12" s="278"/>
      <c r="E12" s="278"/>
      <c r="F12" s="278"/>
      <c r="G12" s="278"/>
      <c r="H12" s="278"/>
      <c r="I12" s="278"/>
      <c r="J12" s="278"/>
      <c r="K12" s="276"/>
    </row>
    <row r="13" s="1" customFormat="1" ht="15" customHeight="1">
      <c r="B13" s="279"/>
      <c r="C13" s="280"/>
      <c r="D13" s="281" t="s">
        <v>336</v>
      </c>
      <c r="E13" s="278"/>
      <c r="F13" s="278"/>
      <c r="G13" s="278"/>
      <c r="H13" s="278"/>
      <c r="I13" s="278"/>
      <c r="J13" s="278"/>
      <c r="K13" s="276"/>
    </row>
    <row r="14" s="1" customFormat="1" ht="12.75" customHeight="1">
      <c r="B14" s="279"/>
      <c r="C14" s="280"/>
      <c r="D14" s="280"/>
      <c r="E14" s="280"/>
      <c r="F14" s="280"/>
      <c r="G14" s="280"/>
      <c r="H14" s="280"/>
      <c r="I14" s="280"/>
      <c r="J14" s="280"/>
      <c r="K14" s="276"/>
    </row>
    <row r="15" s="1" customFormat="1" ht="15" customHeight="1">
      <c r="B15" s="279"/>
      <c r="C15" s="280"/>
      <c r="D15" s="278" t="s">
        <v>337</v>
      </c>
      <c r="E15" s="278"/>
      <c r="F15" s="278"/>
      <c r="G15" s="278"/>
      <c r="H15" s="278"/>
      <c r="I15" s="278"/>
      <c r="J15" s="278"/>
      <c r="K15" s="276"/>
    </row>
    <row r="16" s="1" customFormat="1" ht="15" customHeight="1">
      <c r="B16" s="279"/>
      <c r="C16" s="280"/>
      <c r="D16" s="278" t="s">
        <v>338</v>
      </c>
      <c r="E16" s="278"/>
      <c r="F16" s="278"/>
      <c r="G16" s="278"/>
      <c r="H16" s="278"/>
      <c r="I16" s="278"/>
      <c r="J16" s="278"/>
      <c r="K16" s="276"/>
    </row>
    <row r="17" s="1" customFormat="1" ht="15" customHeight="1">
      <c r="B17" s="279"/>
      <c r="C17" s="280"/>
      <c r="D17" s="278" t="s">
        <v>339</v>
      </c>
      <c r="E17" s="278"/>
      <c r="F17" s="278"/>
      <c r="G17" s="278"/>
      <c r="H17" s="278"/>
      <c r="I17" s="278"/>
      <c r="J17" s="278"/>
      <c r="K17" s="276"/>
    </row>
    <row r="18" s="1" customFormat="1" ht="15" customHeight="1">
      <c r="B18" s="279"/>
      <c r="C18" s="280"/>
      <c r="D18" s="280"/>
      <c r="E18" s="282" t="s">
        <v>75</v>
      </c>
      <c r="F18" s="278" t="s">
        <v>340</v>
      </c>
      <c r="G18" s="278"/>
      <c r="H18" s="278"/>
      <c r="I18" s="278"/>
      <c r="J18" s="278"/>
      <c r="K18" s="276"/>
    </row>
    <row r="19" s="1" customFormat="1" ht="15" customHeight="1">
      <c r="B19" s="279"/>
      <c r="C19" s="280"/>
      <c r="D19" s="280"/>
      <c r="E19" s="282" t="s">
        <v>341</v>
      </c>
      <c r="F19" s="278" t="s">
        <v>342</v>
      </c>
      <c r="G19" s="278"/>
      <c r="H19" s="278"/>
      <c r="I19" s="278"/>
      <c r="J19" s="278"/>
      <c r="K19" s="276"/>
    </row>
    <row r="20" s="1" customFormat="1" ht="15" customHeight="1">
      <c r="B20" s="279"/>
      <c r="C20" s="280"/>
      <c r="D20" s="280"/>
      <c r="E20" s="282" t="s">
        <v>343</v>
      </c>
      <c r="F20" s="278" t="s">
        <v>344</v>
      </c>
      <c r="G20" s="278"/>
      <c r="H20" s="278"/>
      <c r="I20" s="278"/>
      <c r="J20" s="278"/>
      <c r="K20" s="276"/>
    </row>
    <row r="21" s="1" customFormat="1" ht="15" customHeight="1">
      <c r="B21" s="279"/>
      <c r="C21" s="280"/>
      <c r="D21" s="280"/>
      <c r="E21" s="282" t="s">
        <v>345</v>
      </c>
      <c r="F21" s="278" t="s">
        <v>346</v>
      </c>
      <c r="G21" s="278"/>
      <c r="H21" s="278"/>
      <c r="I21" s="278"/>
      <c r="J21" s="278"/>
      <c r="K21" s="276"/>
    </row>
    <row r="22" s="1" customFormat="1" ht="15" customHeight="1">
      <c r="B22" s="279"/>
      <c r="C22" s="280"/>
      <c r="D22" s="280"/>
      <c r="E22" s="282" t="s">
        <v>347</v>
      </c>
      <c r="F22" s="278" t="s">
        <v>348</v>
      </c>
      <c r="G22" s="278"/>
      <c r="H22" s="278"/>
      <c r="I22" s="278"/>
      <c r="J22" s="278"/>
      <c r="K22" s="276"/>
    </row>
    <row r="23" s="1" customFormat="1" ht="15" customHeight="1">
      <c r="B23" s="279"/>
      <c r="C23" s="280"/>
      <c r="D23" s="280"/>
      <c r="E23" s="282" t="s">
        <v>349</v>
      </c>
      <c r="F23" s="278" t="s">
        <v>350</v>
      </c>
      <c r="G23" s="278"/>
      <c r="H23" s="278"/>
      <c r="I23" s="278"/>
      <c r="J23" s="278"/>
      <c r="K23" s="276"/>
    </row>
    <row r="24" s="1" customFormat="1" ht="12.75" customHeight="1">
      <c r="B24" s="279"/>
      <c r="C24" s="280"/>
      <c r="D24" s="280"/>
      <c r="E24" s="280"/>
      <c r="F24" s="280"/>
      <c r="G24" s="280"/>
      <c r="H24" s="280"/>
      <c r="I24" s="280"/>
      <c r="J24" s="280"/>
      <c r="K24" s="276"/>
    </row>
    <row r="25" s="1" customFormat="1" ht="15" customHeight="1">
      <c r="B25" s="279"/>
      <c r="C25" s="278" t="s">
        <v>351</v>
      </c>
      <c r="D25" s="278"/>
      <c r="E25" s="278"/>
      <c r="F25" s="278"/>
      <c r="G25" s="278"/>
      <c r="H25" s="278"/>
      <c r="I25" s="278"/>
      <c r="J25" s="278"/>
      <c r="K25" s="276"/>
    </row>
    <row r="26" s="1" customFormat="1" ht="15" customHeight="1">
      <c r="B26" s="279"/>
      <c r="C26" s="278" t="s">
        <v>352</v>
      </c>
      <c r="D26" s="278"/>
      <c r="E26" s="278"/>
      <c r="F26" s="278"/>
      <c r="G26" s="278"/>
      <c r="H26" s="278"/>
      <c r="I26" s="278"/>
      <c r="J26" s="278"/>
      <c r="K26" s="276"/>
    </row>
    <row r="27" s="1" customFormat="1" ht="15" customHeight="1">
      <c r="B27" s="279"/>
      <c r="C27" s="278"/>
      <c r="D27" s="278" t="s">
        <v>353</v>
      </c>
      <c r="E27" s="278"/>
      <c r="F27" s="278"/>
      <c r="G27" s="278"/>
      <c r="H27" s="278"/>
      <c r="I27" s="278"/>
      <c r="J27" s="278"/>
      <c r="K27" s="276"/>
    </row>
    <row r="28" s="1" customFormat="1" ht="15" customHeight="1">
      <c r="B28" s="279"/>
      <c r="C28" s="280"/>
      <c r="D28" s="278" t="s">
        <v>354</v>
      </c>
      <c r="E28" s="278"/>
      <c r="F28" s="278"/>
      <c r="G28" s="278"/>
      <c r="H28" s="278"/>
      <c r="I28" s="278"/>
      <c r="J28" s="278"/>
      <c r="K28" s="276"/>
    </row>
    <row r="29" s="1" customFormat="1" ht="12.75" customHeight="1">
      <c r="B29" s="279"/>
      <c r="C29" s="280"/>
      <c r="D29" s="280"/>
      <c r="E29" s="280"/>
      <c r="F29" s="280"/>
      <c r="G29" s="280"/>
      <c r="H29" s="280"/>
      <c r="I29" s="280"/>
      <c r="J29" s="280"/>
      <c r="K29" s="276"/>
    </row>
    <row r="30" s="1" customFormat="1" ht="15" customHeight="1">
      <c r="B30" s="279"/>
      <c r="C30" s="280"/>
      <c r="D30" s="278" t="s">
        <v>355</v>
      </c>
      <c r="E30" s="278"/>
      <c r="F30" s="278"/>
      <c r="G30" s="278"/>
      <c r="H30" s="278"/>
      <c r="I30" s="278"/>
      <c r="J30" s="278"/>
      <c r="K30" s="276"/>
    </row>
    <row r="31" s="1" customFormat="1" ht="15" customHeight="1">
      <c r="B31" s="279"/>
      <c r="C31" s="280"/>
      <c r="D31" s="278" t="s">
        <v>356</v>
      </c>
      <c r="E31" s="278"/>
      <c r="F31" s="278"/>
      <c r="G31" s="278"/>
      <c r="H31" s="278"/>
      <c r="I31" s="278"/>
      <c r="J31" s="278"/>
      <c r="K31" s="276"/>
    </row>
    <row r="32" s="1" customFormat="1" ht="12.75" customHeight="1">
      <c r="B32" s="279"/>
      <c r="C32" s="280"/>
      <c r="D32" s="280"/>
      <c r="E32" s="280"/>
      <c r="F32" s="280"/>
      <c r="G32" s="280"/>
      <c r="H32" s="280"/>
      <c r="I32" s="280"/>
      <c r="J32" s="280"/>
      <c r="K32" s="276"/>
    </row>
    <row r="33" s="1" customFormat="1" ht="15" customHeight="1">
      <c r="B33" s="279"/>
      <c r="C33" s="280"/>
      <c r="D33" s="278" t="s">
        <v>357</v>
      </c>
      <c r="E33" s="278"/>
      <c r="F33" s="278"/>
      <c r="G33" s="278"/>
      <c r="H33" s="278"/>
      <c r="I33" s="278"/>
      <c r="J33" s="278"/>
      <c r="K33" s="276"/>
    </row>
    <row r="34" s="1" customFormat="1" ht="15" customHeight="1">
      <c r="B34" s="279"/>
      <c r="C34" s="280"/>
      <c r="D34" s="278" t="s">
        <v>358</v>
      </c>
      <c r="E34" s="278"/>
      <c r="F34" s="278"/>
      <c r="G34" s="278"/>
      <c r="H34" s="278"/>
      <c r="I34" s="278"/>
      <c r="J34" s="278"/>
      <c r="K34" s="276"/>
    </row>
    <row r="35" s="1" customFormat="1" ht="15" customHeight="1">
      <c r="B35" s="279"/>
      <c r="C35" s="280"/>
      <c r="D35" s="278" t="s">
        <v>359</v>
      </c>
      <c r="E35" s="278"/>
      <c r="F35" s="278"/>
      <c r="G35" s="278"/>
      <c r="H35" s="278"/>
      <c r="I35" s="278"/>
      <c r="J35" s="278"/>
      <c r="K35" s="276"/>
    </row>
    <row r="36" s="1" customFormat="1" ht="15" customHeight="1">
      <c r="B36" s="279"/>
      <c r="C36" s="280"/>
      <c r="D36" s="278"/>
      <c r="E36" s="281" t="s">
        <v>100</v>
      </c>
      <c r="F36" s="278"/>
      <c r="G36" s="278" t="s">
        <v>360</v>
      </c>
      <c r="H36" s="278"/>
      <c r="I36" s="278"/>
      <c r="J36" s="278"/>
      <c r="K36" s="276"/>
    </row>
    <row r="37" s="1" customFormat="1" ht="30.75" customHeight="1">
      <c r="B37" s="279"/>
      <c r="C37" s="280"/>
      <c r="D37" s="278"/>
      <c r="E37" s="281" t="s">
        <v>361</v>
      </c>
      <c r="F37" s="278"/>
      <c r="G37" s="278" t="s">
        <v>362</v>
      </c>
      <c r="H37" s="278"/>
      <c r="I37" s="278"/>
      <c r="J37" s="278"/>
      <c r="K37" s="276"/>
    </row>
    <row r="38" s="1" customFormat="1" ht="15" customHeight="1">
      <c r="B38" s="279"/>
      <c r="C38" s="280"/>
      <c r="D38" s="278"/>
      <c r="E38" s="281" t="s">
        <v>50</v>
      </c>
      <c r="F38" s="278"/>
      <c r="G38" s="278" t="s">
        <v>363</v>
      </c>
      <c r="H38" s="278"/>
      <c r="I38" s="278"/>
      <c r="J38" s="278"/>
      <c r="K38" s="276"/>
    </row>
    <row r="39" s="1" customFormat="1" ht="15" customHeight="1">
      <c r="B39" s="279"/>
      <c r="C39" s="280"/>
      <c r="D39" s="278"/>
      <c r="E39" s="281" t="s">
        <v>51</v>
      </c>
      <c r="F39" s="278"/>
      <c r="G39" s="278" t="s">
        <v>364</v>
      </c>
      <c r="H39" s="278"/>
      <c r="I39" s="278"/>
      <c r="J39" s="278"/>
      <c r="K39" s="276"/>
    </row>
    <row r="40" s="1" customFormat="1" ht="15" customHeight="1">
      <c r="B40" s="279"/>
      <c r="C40" s="280"/>
      <c r="D40" s="278"/>
      <c r="E40" s="281" t="s">
        <v>101</v>
      </c>
      <c r="F40" s="278"/>
      <c r="G40" s="278" t="s">
        <v>365</v>
      </c>
      <c r="H40" s="278"/>
      <c r="I40" s="278"/>
      <c r="J40" s="278"/>
      <c r="K40" s="276"/>
    </row>
    <row r="41" s="1" customFormat="1" ht="15" customHeight="1">
      <c r="B41" s="279"/>
      <c r="C41" s="280"/>
      <c r="D41" s="278"/>
      <c r="E41" s="281" t="s">
        <v>102</v>
      </c>
      <c r="F41" s="278"/>
      <c r="G41" s="278" t="s">
        <v>366</v>
      </c>
      <c r="H41" s="278"/>
      <c r="I41" s="278"/>
      <c r="J41" s="278"/>
      <c r="K41" s="276"/>
    </row>
    <row r="42" s="1" customFormat="1" ht="15" customHeight="1">
      <c r="B42" s="279"/>
      <c r="C42" s="280"/>
      <c r="D42" s="278"/>
      <c r="E42" s="281" t="s">
        <v>367</v>
      </c>
      <c r="F42" s="278"/>
      <c r="G42" s="278" t="s">
        <v>368</v>
      </c>
      <c r="H42" s="278"/>
      <c r="I42" s="278"/>
      <c r="J42" s="278"/>
      <c r="K42" s="276"/>
    </row>
    <row r="43" s="1" customFormat="1" ht="15" customHeight="1">
      <c r="B43" s="279"/>
      <c r="C43" s="280"/>
      <c r="D43" s="278"/>
      <c r="E43" s="281"/>
      <c r="F43" s="278"/>
      <c r="G43" s="278" t="s">
        <v>369</v>
      </c>
      <c r="H43" s="278"/>
      <c r="I43" s="278"/>
      <c r="J43" s="278"/>
      <c r="K43" s="276"/>
    </row>
    <row r="44" s="1" customFormat="1" ht="15" customHeight="1">
      <c r="B44" s="279"/>
      <c r="C44" s="280"/>
      <c r="D44" s="278"/>
      <c r="E44" s="281" t="s">
        <v>370</v>
      </c>
      <c r="F44" s="278"/>
      <c r="G44" s="278" t="s">
        <v>371</v>
      </c>
      <c r="H44" s="278"/>
      <c r="I44" s="278"/>
      <c r="J44" s="278"/>
      <c r="K44" s="276"/>
    </row>
    <row r="45" s="1" customFormat="1" ht="15" customHeight="1">
      <c r="B45" s="279"/>
      <c r="C45" s="280"/>
      <c r="D45" s="278"/>
      <c r="E45" s="281" t="s">
        <v>104</v>
      </c>
      <c r="F45" s="278"/>
      <c r="G45" s="278" t="s">
        <v>372</v>
      </c>
      <c r="H45" s="278"/>
      <c r="I45" s="278"/>
      <c r="J45" s="278"/>
      <c r="K45" s="276"/>
    </row>
    <row r="46" s="1" customFormat="1" ht="12.75" customHeight="1">
      <c r="B46" s="279"/>
      <c r="C46" s="280"/>
      <c r="D46" s="278"/>
      <c r="E46" s="278"/>
      <c r="F46" s="278"/>
      <c r="G46" s="278"/>
      <c r="H46" s="278"/>
      <c r="I46" s="278"/>
      <c r="J46" s="278"/>
      <c r="K46" s="276"/>
    </row>
    <row r="47" s="1" customFormat="1" ht="15" customHeight="1">
      <c r="B47" s="279"/>
      <c r="C47" s="280"/>
      <c r="D47" s="278" t="s">
        <v>373</v>
      </c>
      <c r="E47" s="278"/>
      <c r="F47" s="278"/>
      <c r="G47" s="278"/>
      <c r="H47" s="278"/>
      <c r="I47" s="278"/>
      <c r="J47" s="278"/>
      <c r="K47" s="276"/>
    </row>
    <row r="48" s="1" customFormat="1" ht="15" customHeight="1">
      <c r="B48" s="279"/>
      <c r="C48" s="280"/>
      <c r="D48" s="280"/>
      <c r="E48" s="278" t="s">
        <v>374</v>
      </c>
      <c r="F48" s="278"/>
      <c r="G48" s="278"/>
      <c r="H48" s="278"/>
      <c r="I48" s="278"/>
      <c r="J48" s="278"/>
      <c r="K48" s="276"/>
    </row>
    <row r="49" s="1" customFormat="1" ht="15" customHeight="1">
      <c r="B49" s="279"/>
      <c r="C49" s="280"/>
      <c r="D49" s="280"/>
      <c r="E49" s="278" t="s">
        <v>375</v>
      </c>
      <c r="F49" s="278"/>
      <c r="G49" s="278"/>
      <c r="H49" s="278"/>
      <c r="I49" s="278"/>
      <c r="J49" s="278"/>
      <c r="K49" s="276"/>
    </row>
    <row r="50" s="1" customFormat="1" ht="15" customHeight="1">
      <c r="B50" s="279"/>
      <c r="C50" s="280"/>
      <c r="D50" s="280"/>
      <c r="E50" s="278" t="s">
        <v>376</v>
      </c>
      <c r="F50" s="278"/>
      <c r="G50" s="278"/>
      <c r="H50" s="278"/>
      <c r="I50" s="278"/>
      <c r="J50" s="278"/>
      <c r="K50" s="276"/>
    </row>
    <row r="51" s="1" customFormat="1" ht="15" customHeight="1">
      <c r="B51" s="279"/>
      <c r="C51" s="280"/>
      <c r="D51" s="278" t="s">
        <v>377</v>
      </c>
      <c r="E51" s="278"/>
      <c r="F51" s="278"/>
      <c r="G51" s="278"/>
      <c r="H51" s="278"/>
      <c r="I51" s="278"/>
      <c r="J51" s="278"/>
      <c r="K51" s="276"/>
    </row>
    <row r="52" s="1" customFormat="1" ht="25.5" customHeight="1">
      <c r="B52" s="274"/>
      <c r="C52" s="275" t="s">
        <v>378</v>
      </c>
      <c r="D52" s="275"/>
      <c r="E52" s="275"/>
      <c r="F52" s="275"/>
      <c r="G52" s="275"/>
      <c r="H52" s="275"/>
      <c r="I52" s="275"/>
      <c r="J52" s="275"/>
      <c r="K52" s="276"/>
    </row>
    <row r="53" s="1" customFormat="1" ht="5.25" customHeight="1">
      <c r="B53" s="274"/>
      <c r="C53" s="277"/>
      <c r="D53" s="277"/>
      <c r="E53" s="277"/>
      <c r="F53" s="277"/>
      <c r="G53" s="277"/>
      <c r="H53" s="277"/>
      <c r="I53" s="277"/>
      <c r="J53" s="277"/>
      <c r="K53" s="276"/>
    </row>
    <row r="54" s="1" customFormat="1" ht="15" customHeight="1">
      <c r="B54" s="274"/>
      <c r="C54" s="278" t="s">
        <v>379</v>
      </c>
      <c r="D54" s="278"/>
      <c r="E54" s="278"/>
      <c r="F54" s="278"/>
      <c r="G54" s="278"/>
      <c r="H54" s="278"/>
      <c r="I54" s="278"/>
      <c r="J54" s="278"/>
      <c r="K54" s="276"/>
    </row>
    <row r="55" s="1" customFormat="1" ht="15" customHeight="1">
      <c r="B55" s="274"/>
      <c r="C55" s="278" t="s">
        <v>380</v>
      </c>
      <c r="D55" s="278"/>
      <c r="E55" s="278"/>
      <c r="F55" s="278"/>
      <c r="G55" s="278"/>
      <c r="H55" s="278"/>
      <c r="I55" s="278"/>
      <c r="J55" s="278"/>
      <c r="K55" s="276"/>
    </row>
    <row r="56" s="1" customFormat="1" ht="12.75" customHeight="1">
      <c r="B56" s="274"/>
      <c r="C56" s="278"/>
      <c r="D56" s="278"/>
      <c r="E56" s="278"/>
      <c r="F56" s="278"/>
      <c r="G56" s="278"/>
      <c r="H56" s="278"/>
      <c r="I56" s="278"/>
      <c r="J56" s="278"/>
      <c r="K56" s="276"/>
    </row>
    <row r="57" s="1" customFormat="1" ht="15" customHeight="1">
      <c r="B57" s="274"/>
      <c r="C57" s="278" t="s">
        <v>381</v>
      </c>
      <c r="D57" s="278"/>
      <c r="E57" s="278"/>
      <c r="F57" s="278"/>
      <c r="G57" s="278"/>
      <c r="H57" s="278"/>
      <c r="I57" s="278"/>
      <c r="J57" s="278"/>
      <c r="K57" s="276"/>
    </row>
    <row r="58" s="1" customFormat="1" ht="15" customHeight="1">
      <c r="B58" s="274"/>
      <c r="C58" s="280"/>
      <c r="D58" s="278" t="s">
        <v>382</v>
      </c>
      <c r="E58" s="278"/>
      <c r="F58" s="278"/>
      <c r="G58" s="278"/>
      <c r="H58" s="278"/>
      <c r="I58" s="278"/>
      <c r="J58" s="278"/>
      <c r="K58" s="276"/>
    </row>
    <row r="59" s="1" customFormat="1" ht="15" customHeight="1">
      <c r="B59" s="274"/>
      <c r="C59" s="280"/>
      <c r="D59" s="278" t="s">
        <v>383</v>
      </c>
      <c r="E59" s="278"/>
      <c r="F59" s="278"/>
      <c r="G59" s="278"/>
      <c r="H59" s="278"/>
      <c r="I59" s="278"/>
      <c r="J59" s="278"/>
      <c r="K59" s="276"/>
    </row>
    <row r="60" s="1" customFormat="1" ht="15" customHeight="1">
      <c r="B60" s="274"/>
      <c r="C60" s="280"/>
      <c r="D60" s="278" t="s">
        <v>384</v>
      </c>
      <c r="E60" s="278"/>
      <c r="F60" s="278"/>
      <c r="G60" s="278"/>
      <c r="H60" s="278"/>
      <c r="I60" s="278"/>
      <c r="J60" s="278"/>
      <c r="K60" s="276"/>
    </row>
    <row r="61" s="1" customFormat="1" ht="15" customHeight="1">
      <c r="B61" s="274"/>
      <c r="C61" s="280"/>
      <c r="D61" s="278" t="s">
        <v>385</v>
      </c>
      <c r="E61" s="278"/>
      <c r="F61" s="278"/>
      <c r="G61" s="278"/>
      <c r="H61" s="278"/>
      <c r="I61" s="278"/>
      <c r="J61" s="278"/>
      <c r="K61" s="276"/>
    </row>
    <row r="62" s="1" customFormat="1" ht="15" customHeight="1">
      <c r="B62" s="274"/>
      <c r="C62" s="280"/>
      <c r="D62" s="283" t="s">
        <v>386</v>
      </c>
      <c r="E62" s="283"/>
      <c r="F62" s="283"/>
      <c r="G62" s="283"/>
      <c r="H62" s="283"/>
      <c r="I62" s="283"/>
      <c r="J62" s="283"/>
      <c r="K62" s="276"/>
    </row>
    <row r="63" s="1" customFormat="1" ht="15" customHeight="1">
      <c r="B63" s="274"/>
      <c r="C63" s="280"/>
      <c r="D63" s="278" t="s">
        <v>387</v>
      </c>
      <c r="E63" s="278"/>
      <c r="F63" s="278"/>
      <c r="G63" s="278"/>
      <c r="H63" s="278"/>
      <c r="I63" s="278"/>
      <c r="J63" s="278"/>
      <c r="K63" s="276"/>
    </row>
    <row r="64" s="1" customFormat="1" ht="12.75" customHeight="1">
      <c r="B64" s="274"/>
      <c r="C64" s="280"/>
      <c r="D64" s="280"/>
      <c r="E64" s="284"/>
      <c r="F64" s="280"/>
      <c r="G64" s="280"/>
      <c r="H64" s="280"/>
      <c r="I64" s="280"/>
      <c r="J64" s="280"/>
      <c r="K64" s="276"/>
    </row>
    <row r="65" s="1" customFormat="1" ht="15" customHeight="1">
      <c r="B65" s="274"/>
      <c r="C65" s="280"/>
      <c r="D65" s="278" t="s">
        <v>388</v>
      </c>
      <c r="E65" s="278"/>
      <c r="F65" s="278"/>
      <c r="G65" s="278"/>
      <c r="H65" s="278"/>
      <c r="I65" s="278"/>
      <c r="J65" s="278"/>
      <c r="K65" s="276"/>
    </row>
    <row r="66" s="1" customFormat="1" ht="15" customHeight="1">
      <c r="B66" s="274"/>
      <c r="C66" s="280"/>
      <c r="D66" s="283" t="s">
        <v>389</v>
      </c>
      <c r="E66" s="283"/>
      <c r="F66" s="283"/>
      <c r="G66" s="283"/>
      <c r="H66" s="283"/>
      <c r="I66" s="283"/>
      <c r="J66" s="283"/>
      <c r="K66" s="276"/>
    </row>
    <row r="67" s="1" customFormat="1" ht="15" customHeight="1">
      <c r="B67" s="274"/>
      <c r="C67" s="280"/>
      <c r="D67" s="278" t="s">
        <v>390</v>
      </c>
      <c r="E67" s="278"/>
      <c r="F67" s="278"/>
      <c r="G67" s="278"/>
      <c r="H67" s="278"/>
      <c r="I67" s="278"/>
      <c r="J67" s="278"/>
      <c r="K67" s="276"/>
    </row>
    <row r="68" s="1" customFormat="1" ht="15" customHeight="1">
      <c r="B68" s="274"/>
      <c r="C68" s="280"/>
      <c r="D68" s="278" t="s">
        <v>391</v>
      </c>
      <c r="E68" s="278"/>
      <c r="F68" s="278"/>
      <c r="G68" s="278"/>
      <c r="H68" s="278"/>
      <c r="I68" s="278"/>
      <c r="J68" s="278"/>
      <c r="K68" s="276"/>
    </row>
    <row r="69" s="1" customFormat="1" ht="15" customHeight="1">
      <c r="B69" s="274"/>
      <c r="C69" s="280"/>
      <c r="D69" s="278" t="s">
        <v>392</v>
      </c>
      <c r="E69" s="278"/>
      <c r="F69" s="278"/>
      <c r="G69" s="278"/>
      <c r="H69" s="278"/>
      <c r="I69" s="278"/>
      <c r="J69" s="278"/>
      <c r="K69" s="276"/>
    </row>
    <row r="70" s="1" customFormat="1" ht="15" customHeight="1">
      <c r="B70" s="274"/>
      <c r="C70" s="280"/>
      <c r="D70" s="278" t="s">
        <v>393</v>
      </c>
      <c r="E70" s="278"/>
      <c r="F70" s="278"/>
      <c r="G70" s="278"/>
      <c r="H70" s="278"/>
      <c r="I70" s="278"/>
      <c r="J70" s="278"/>
      <c r="K70" s="276"/>
    </row>
    <row r="71" s="1" customFormat="1" ht="12.75" customHeight="1">
      <c r="B71" s="285"/>
      <c r="C71" s="286"/>
      <c r="D71" s="286"/>
      <c r="E71" s="286"/>
      <c r="F71" s="286"/>
      <c r="G71" s="286"/>
      <c r="H71" s="286"/>
      <c r="I71" s="286"/>
      <c r="J71" s="286"/>
      <c r="K71" s="287"/>
    </row>
    <row r="72" s="1" customFormat="1" ht="18.75" customHeight="1">
      <c r="B72" s="288"/>
      <c r="C72" s="288"/>
      <c r="D72" s="288"/>
      <c r="E72" s="288"/>
      <c r="F72" s="288"/>
      <c r="G72" s="288"/>
      <c r="H72" s="288"/>
      <c r="I72" s="288"/>
      <c r="J72" s="288"/>
      <c r="K72" s="289"/>
    </row>
    <row r="73" s="1" customFormat="1" ht="18.75" customHeight="1">
      <c r="B73" s="289"/>
      <c r="C73" s="289"/>
      <c r="D73" s="289"/>
      <c r="E73" s="289"/>
      <c r="F73" s="289"/>
      <c r="G73" s="289"/>
      <c r="H73" s="289"/>
      <c r="I73" s="289"/>
      <c r="J73" s="289"/>
      <c r="K73" s="289"/>
    </row>
    <row r="74" s="1" customFormat="1" ht="7.5" customHeight="1">
      <c r="B74" s="290"/>
      <c r="C74" s="291"/>
      <c r="D74" s="291"/>
      <c r="E74" s="291"/>
      <c r="F74" s="291"/>
      <c r="G74" s="291"/>
      <c r="H74" s="291"/>
      <c r="I74" s="291"/>
      <c r="J74" s="291"/>
      <c r="K74" s="292"/>
    </row>
    <row r="75" s="1" customFormat="1" ht="45" customHeight="1">
      <c r="B75" s="293"/>
      <c r="C75" s="294" t="s">
        <v>394</v>
      </c>
      <c r="D75" s="294"/>
      <c r="E75" s="294"/>
      <c r="F75" s="294"/>
      <c r="G75" s="294"/>
      <c r="H75" s="294"/>
      <c r="I75" s="294"/>
      <c r="J75" s="294"/>
      <c r="K75" s="295"/>
    </row>
    <row r="76" s="1" customFormat="1" ht="17.25" customHeight="1">
      <c r="B76" s="293"/>
      <c r="C76" s="296" t="s">
        <v>395</v>
      </c>
      <c r="D76" s="296"/>
      <c r="E76" s="296"/>
      <c r="F76" s="296" t="s">
        <v>396</v>
      </c>
      <c r="G76" s="297"/>
      <c r="H76" s="296" t="s">
        <v>51</v>
      </c>
      <c r="I76" s="296" t="s">
        <v>54</v>
      </c>
      <c r="J76" s="296" t="s">
        <v>397</v>
      </c>
      <c r="K76" s="295"/>
    </row>
    <row r="77" s="1" customFormat="1" ht="17.25" customHeight="1">
      <c r="B77" s="293"/>
      <c r="C77" s="298" t="s">
        <v>398</v>
      </c>
      <c r="D77" s="298"/>
      <c r="E77" s="298"/>
      <c r="F77" s="299" t="s">
        <v>399</v>
      </c>
      <c r="G77" s="300"/>
      <c r="H77" s="298"/>
      <c r="I77" s="298"/>
      <c r="J77" s="298" t="s">
        <v>400</v>
      </c>
      <c r="K77" s="295"/>
    </row>
    <row r="78" s="1" customFormat="1" ht="5.25" customHeight="1">
      <c r="B78" s="293"/>
      <c r="C78" s="301"/>
      <c r="D78" s="301"/>
      <c r="E78" s="301"/>
      <c r="F78" s="301"/>
      <c r="G78" s="302"/>
      <c r="H78" s="301"/>
      <c r="I78" s="301"/>
      <c r="J78" s="301"/>
      <c r="K78" s="295"/>
    </row>
    <row r="79" s="1" customFormat="1" ht="15" customHeight="1">
      <c r="B79" s="293"/>
      <c r="C79" s="281" t="s">
        <v>50</v>
      </c>
      <c r="D79" s="303"/>
      <c r="E79" s="303"/>
      <c r="F79" s="304" t="s">
        <v>401</v>
      </c>
      <c r="G79" s="305"/>
      <c r="H79" s="281" t="s">
        <v>402</v>
      </c>
      <c r="I79" s="281" t="s">
        <v>403</v>
      </c>
      <c r="J79" s="281">
        <v>20</v>
      </c>
      <c r="K79" s="295"/>
    </row>
    <row r="80" s="1" customFormat="1" ht="15" customHeight="1">
      <c r="B80" s="293"/>
      <c r="C80" s="281" t="s">
        <v>404</v>
      </c>
      <c r="D80" s="281"/>
      <c r="E80" s="281"/>
      <c r="F80" s="304" t="s">
        <v>401</v>
      </c>
      <c r="G80" s="305"/>
      <c r="H80" s="281" t="s">
        <v>405</v>
      </c>
      <c r="I80" s="281" t="s">
        <v>403</v>
      </c>
      <c r="J80" s="281">
        <v>120</v>
      </c>
      <c r="K80" s="295"/>
    </row>
    <row r="81" s="1" customFormat="1" ht="15" customHeight="1">
      <c r="B81" s="306"/>
      <c r="C81" s="281" t="s">
        <v>406</v>
      </c>
      <c r="D81" s="281"/>
      <c r="E81" s="281"/>
      <c r="F81" s="304" t="s">
        <v>407</v>
      </c>
      <c r="G81" s="305"/>
      <c r="H81" s="281" t="s">
        <v>408</v>
      </c>
      <c r="I81" s="281" t="s">
        <v>403</v>
      </c>
      <c r="J81" s="281">
        <v>50</v>
      </c>
      <c r="K81" s="295"/>
    </row>
    <row r="82" s="1" customFormat="1" ht="15" customHeight="1">
      <c r="B82" s="306"/>
      <c r="C82" s="281" t="s">
        <v>409</v>
      </c>
      <c r="D82" s="281"/>
      <c r="E82" s="281"/>
      <c r="F82" s="304" t="s">
        <v>401</v>
      </c>
      <c r="G82" s="305"/>
      <c r="H82" s="281" t="s">
        <v>410</v>
      </c>
      <c r="I82" s="281" t="s">
        <v>411</v>
      </c>
      <c r="J82" s="281"/>
      <c r="K82" s="295"/>
    </row>
    <row r="83" s="1" customFormat="1" ht="15" customHeight="1">
      <c r="B83" s="306"/>
      <c r="C83" s="307" t="s">
        <v>412</v>
      </c>
      <c r="D83" s="307"/>
      <c r="E83" s="307"/>
      <c r="F83" s="308" t="s">
        <v>407</v>
      </c>
      <c r="G83" s="307"/>
      <c r="H83" s="307" t="s">
        <v>413</v>
      </c>
      <c r="I83" s="307" t="s">
        <v>403</v>
      </c>
      <c r="J83" s="307">
        <v>15</v>
      </c>
      <c r="K83" s="295"/>
    </row>
    <row r="84" s="1" customFormat="1" ht="15" customHeight="1">
      <c r="B84" s="306"/>
      <c r="C84" s="307" t="s">
        <v>414</v>
      </c>
      <c r="D84" s="307"/>
      <c r="E84" s="307"/>
      <c r="F84" s="308" t="s">
        <v>407</v>
      </c>
      <c r="G84" s="307"/>
      <c r="H84" s="307" t="s">
        <v>415</v>
      </c>
      <c r="I84" s="307" t="s">
        <v>403</v>
      </c>
      <c r="J84" s="307">
        <v>15</v>
      </c>
      <c r="K84" s="295"/>
    </row>
    <row r="85" s="1" customFormat="1" ht="15" customHeight="1">
      <c r="B85" s="306"/>
      <c r="C85" s="307" t="s">
        <v>416</v>
      </c>
      <c r="D85" s="307"/>
      <c r="E85" s="307"/>
      <c r="F85" s="308" t="s">
        <v>407</v>
      </c>
      <c r="G85" s="307"/>
      <c r="H85" s="307" t="s">
        <v>417</v>
      </c>
      <c r="I85" s="307" t="s">
        <v>403</v>
      </c>
      <c r="J85" s="307">
        <v>20</v>
      </c>
      <c r="K85" s="295"/>
    </row>
    <row r="86" s="1" customFormat="1" ht="15" customHeight="1">
      <c r="B86" s="306"/>
      <c r="C86" s="307" t="s">
        <v>418</v>
      </c>
      <c r="D86" s="307"/>
      <c r="E86" s="307"/>
      <c r="F86" s="308" t="s">
        <v>407</v>
      </c>
      <c r="G86" s="307"/>
      <c r="H86" s="307" t="s">
        <v>419</v>
      </c>
      <c r="I86" s="307" t="s">
        <v>403</v>
      </c>
      <c r="J86" s="307">
        <v>20</v>
      </c>
      <c r="K86" s="295"/>
    </row>
    <row r="87" s="1" customFormat="1" ht="15" customHeight="1">
      <c r="B87" s="306"/>
      <c r="C87" s="281" t="s">
        <v>420</v>
      </c>
      <c r="D87" s="281"/>
      <c r="E87" s="281"/>
      <c r="F87" s="304" t="s">
        <v>407</v>
      </c>
      <c r="G87" s="305"/>
      <c r="H87" s="281" t="s">
        <v>421</v>
      </c>
      <c r="I87" s="281" t="s">
        <v>403</v>
      </c>
      <c r="J87" s="281">
        <v>50</v>
      </c>
      <c r="K87" s="295"/>
    </row>
    <row r="88" s="1" customFormat="1" ht="15" customHeight="1">
      <c r="B88" s="306"/>
      <c r="C88" s="281" t="s">
        <v>422</v>
      </c>
      <c r="D88" s="281"/>
      <c r="E88" s="281"/>
      <c r="F88" s="304" t="s">
        <v>407</v>
      </c>
      <c r="G88" s="305"/>
      <c r="H88" s="281" t="s">
        <v>423</v>
      </c>
      <c r="I88" s="281" t="s">
        <v>403</v>
      </c>
      <c r="J88" s="281">
        <v>20</v>
      </c>
      <c r="K88" s="295"/>
    </row>
    <row r="89" s="1" customFormat="1" ht="15" customHeight="1">
      <c r="B89" s="306"/>
      <c r="C89" s="281" t="s">
        <v>424</v>
      </c>
      <c r="D89" s="281"/>
      <c r="E89" s="281"/>
      <c r="F89" s="304" t="s">
        <v>407</v>
      </c>
      <c r="G89" s="305"/>
      <c r="H89" s="281" t="s">
        <v>425</v>
      </c>
      <c r="I89" s="281" t="s">
        <v>403</v>
      </c>
      <c r="J89" s="281">
        <v>20</v>
      </c>
      <c r="K89" s="295"/>
    </row>
    <row r="90" s="1" customFormat="1" ht="15" customHeight="1">
      <c r="B90" s="306"/>
      <c r="C90" s="281" t="s">
        <v>426</v>
      </c>
      <c r="D90" s="281"/>
      <c r="E90" s="281"/>
      <c r="F90" s="304" t="s">
        <v>407</v>
      </c>
      <c r="G90" s="305"/>
      <c r="H90" s="281" t="s">
        <v>427</v>
      </c>
      <c r="I90" s="281" t="s">
        <v>403</v>
      </c>
      <c r="J90" s="281">
        <v>50</v>
      </c>
      <c r="K90" s="295"/>
    </row>
    <row r="91" s="1" customFormat="1" ht="15" customHeight="1">
      <c r="B91" s="306"/>
      <c r="C91" s="281" t="s">
        <v>428</v>
      </c>
      <c r="D91" s="281"/>
      <c r="E91" s="281"/>
      <c r="F91" s="304" t="s">
        <v>407</v>
      </c>
      <c r="G91" s="305"/>
      <c r="H91" s="281" t="s">
        <v>428</v>
      </c>
      <c r="I91" s="281" t="s">
        <v>403</v>
      </c>
      <c r="J91" s="281">
        <v>50</v>
      </c>
      <c r="K91" s="295"/>
    </row>
    <row r="92" s="1" customFormat="1" ht="15" customHeight="1">
      <c r="B92" s="306"/>
      <c r="C92" s="281" t="s">
        <v>429</v>
      </c>
      <c r="D92" s="281"/>
      <c r="E92" s="281"/>
      <c r="F92" s="304" t="s">
        <v>407</v>
      </c>
      <c r="G92" s="305"/>
      <c r="H92" s="281" t="s">
        <v>430</v>
      </c>
      <c r="I92" s="281" t="s">
        <v>403</v>
      </c>
      <c r="J92" s="281">
        <v>255</v>
      </c>
      <c r="K92" s="295"/>
    </row>
    <row r="93" s="1" customFormat="1" ht="15" customHeight="1">
      <c r="B93" s="306"/>
      <c r="C93" s="281" t="s">
        <v>431</v>
      </c>
      <c r="D93" s="281"/>
      <c r="E93" s="281"/>
      <c r="F93" s="304" t="s">
        <v>401</v>
      </c>
      <c r="G93" s="305"/>
      <c r="H93" s="281" t="s">
        <v>432</v>
      </c>
      <c r="I93" s="281" t="s">
        <v>433</v>
      </c>
      <c r="J93" s="281"/>
      <c r="K93" s="295"/>
    </row>
    <row r="94" s="1" customFormat="1" ht="15" customHeight="1">
      <c r="B94" s="306"/>
      <c r="C94" s="281" t="s">
        <v>434</v>
      </c>
      <c r="D94" s="281"/>
      <c r="E94" s="281"/>
      <c r="F94" s="304" t="s">
        <v>401</v>
      </c>
      <c r="G94" s="305"/>
      <c r="H94" s="281" t="s">
        <v>435</v>
      </c>
      <c r="I94" s="281" t="s">
        <v>436</v>
      </c>
      <c r="J94" s="281"/>
      <c r="K94" s="295"/>
    </row>
    <row r="95" s="1" customFormat="1" ht="15" customHeight="1">
      <c r="B95" s="306"/>
      <c r="C95" s="281" t="s">
        <v>437</v>
      </c>
      <c r="D95" s="281"/>
      <c r="E95" s="281"/>
      <c r="F95" s="304" t="s">
        <v>401</v>
      </c>
      <c r="G95" s="305"/>
      <c r="H95" s="281" t="s">
        <v>437</v>
      </c>
      <c r="I95" s="281" t="s">
        <v>436</v>
      </c>
      <c r="J95" s="281"/>
      <c r="K95" s="295"/>
    </row>
    <row r="96" s="1" customFormat="1" ht="15" customHeight="1">
      <c r="B96" s="306"/>
      <c r="C96" s="281" t="s">
        <v>35</v>
      </c>
      <c r="D96" s="281"/>
      <c r="E96" s="281"/>
      <c r="F96" s="304" t="s">
        <v>401</v>
      </c>
      <c r="G96" s="305"/>
      <c r="H96" s="281" t="s">
        <v>438</v>
      </c>
      <c r="I96" s="281" t="s">
        <v>436</v>
      </c>
      <c r="J96" s="281"/>
      <c r="K96" s="295"/>
    </row>
    <row r="97" s="1" customFormat="1" ht="15" customHeight="1">
      <c r="B97" s="306"/>
      <c r="C97" s="281" t="s">
        <v>45</v>
      </c>
      <c r="D97" s="281"/>
      <c r="E97" s="281"/>
      <c r="F97" s="304" t="s">
        <v>401</v>
      </c>
      <c r="G97" s="305"/>
      <c r="H97" s="281" t="s">
        <v>439</v>
      </c>
      <c r="I97" s="281" t="s">
        <v>436</v>
      </c>
      <c r="J97" s="281"/>
      <c r="K97" s="295"/>
    </row>
    <row r="98" s="1" customFormat="1" ht="15" customHeight="1">
      <c r="B98" s="309"/>
      <c r="C98" s="310"/>
      <c r="D98" s="310"/>
      <c r="E98" s="310"/>
      <c r="F98" s="310"/>
      <c r="G98" s="310"/>
      <c r="H98" s="310"/>
      <c r="I98" s="310"/>
      <c r="J98" s="310"/>
      <c r="K98" s="311"/>
    </row>
    <row r="99" s="1" customFormat="1" ht="18.75" customHeight="1">
      <c r="B99" s="312"/>
      <c r="C99" s="313"/>
      <c r="D99" s="313"/>
      <c r="E99" s="313"/>
      <c r="F99" s="313"/>
      <c r="G99" s="313"/>
      <c r="H99" s="313"/>
      <c r="I99" s="313"/>
      <c r="J99" s="313"/>
      <c r="K99" s="312"/>
    </row>
    <row r="100" s="1" customFormat="1" ht="18.75" customHeight="1">
      <c r="B100" s="289"/>
      <c r="C100" s="289"/>
      <c r="D100" s="289"/>
      <c r="E100" s="289"/>
      <c r="F100" s="289"/>
      <c r="G100" s="289"/>
      <c r="H100" s="289"/>
      <c r="I100" s="289"/>
      <c r="J100" s="289"/>
      <c r="K100" s="289"/>
    </row>
    <row r="101" s="1" customFormat="1" ht="7.5" customHeight="1">
      <c r="B101" s="290"/>
      <c r="C101" s="291"/>
      <c r="D101" s="291"/>
      <c r="E101" s="291"/>
      <c r="F101" s="291"/>
      <c r="G101" s="291"/>
      <c r="H101" s="291"/>
      <c r="I101" s="291"/>
      <c r="J101" s="291"/>
      <c r="K101" s="292"/>
    </row>
    <row r="102" s="1" customFormat="1" ht="45" customHeight="1">
      <c r="B102" s="293"/>
      <c r="C102" s="294" t="s">
        <v>440</v>
      </c>
      <c r="D102" s="294"/>
      <c r="E102" s="294"/>
      <c r="F102" s="294"/>
      <c r="G102" s="294"/>
      <c r="H102" s="294"/>
      <c r="I102" s="294"/>
      <c r="J102" s="294"/>
      <c r="K102" s="295"/>
    </row>
    <row r="103" s="1" customFormat="1" ht="17.25" customHeight="1">
      <c r="B103" s="293"/>
      <c r="C103" s="296" t="s">
        <v>395</v>
      </c>
      <c r="D103" s="296"/>
      <c r="E103" s="296"/>
      <c r="F103" s="296" t="s">
        <v>396</v>
      </c>
      <c r="G103" s="297"/>
      <c r="H103" s="296" t="s">
        <v>51</v>
      </c>
      <c r="I103" s="296" t="s">
        <v>54</v>
      </c>
      <c r="J103" s="296" t="s">
        <v>397</v>
      </c>
      <c r="K103" s="295"/>
    </row>
    <row r="104" s="1" customFormat="1" ht="17.25" customHeight="1">
      <c r="B104" s="293"/>
      <c r="C104" s="298" t="s">
        <v>398</v>
      </c>
      <c r="D104" s="298"/>
      <c r="E104" s="298"/>
      <c r="F104" s="299" t="s">
        <v>399</v>
      </c>
      <c r="G104" s="300"/>
      <c r="H104" s="298"/>
      <c r="I104" s="298"/>
      <c r="J104" s="298" t="s">
        <v>400</v>
      </c>
      <c r="K104" s="295"/>
    </row>
    <row r="105" s="1" customFormat="1" ht="5.25" customHeight="1">
      <c r="B105" s="293"/>
      <c r="C105" s="296"/>
      <c r="D105" s="296"/>
      <c r="E105" s="296"/>
      <c r="F105" s="296"/>
      <c r="G105" s="314"/>
      <c r="H105" s="296"/>
      <c r="I105" s="296"/>
      <c r="J105" s="296"/>
      <c r="K105" s="295"/>
    </row>
    <row r="106" s="1" customFormat="1" ht="15" customHeight="1">
      <c r="B106" s="293"/>
      <c r="C106" s="281" t="s">
        <v>50</v>
      </c>
      <c r="D106" s="303"/>
      <c r="E106" s="303"/>
      <c r="F106" s="304" t="s">
        <v>401</v>
      </c>
      <c r="G106" s="281"/>
      <c r="H106" s="281" t="s">
        <v>441</v>
      </c>
      <c r="I106" s="281" t="s">
        <v>403</v>
      </c>
      <c r="J106" s="281">
        <v>20</v>
      </c>
      <c r="K106" s="295"/>
    </row>
    <row r="107" s="1" customFormat="1" ht="15" customHeight="1">
      <c r="B107" s="293"/>
      <c r="C107" s="281" t="s">
        <v>404</v>
      </c>
      <c r="D107" s="281"/>
      <c r="E107" s="281"/>
      <c r="F107" s="304" t="s">
        <v>401</v>
      </c>
      <c r="G107" s="281"/>
      <c r="H107" s="281" t="s">
        <v>441</v>
      </c>
      <c r="I107" s="281" t="s">
        <v>403</v>
      </c>
      <c r="J107" s="281">
        <v>120</v>
      </c>
      <c r="K107" s="295"/>
    </row>
    <row r="108" s="1" customFormat="1" ht="15" customHeight="1">
      <c r="B108" s="306"/>
      <c r="C108" s="281" t="s">
        <v>406</v>
      </c>
      <c r="D108" s="281"/>
      <c r="E108" s="281"/>
      <c r="F108" s="304" t="s">
        <v>407</v>
      </c>
      <c r="G108" s="281"/>
      <c r="H108" s="281" t="s">
        <v>441</v>
      </c>
      <c r="I108" s="281" t="s">
        <v>403</v>
      </c>
      <c r="J108" s="281">
        <v>50</v>
      </c>
      <c r="K108" s="295"/>
    </row>
    <row r="109" s="1" customFormat="1" ht="15" customHeight="1">
      <c r="B109" s="306"/>
      <c r="C109" s="281" t="s">
        <v>409</v>
      </c>
      <c r="D109" s="281"/>
      <c r="E109" s="281"/>
      <c r="F109" s="304" t="s">
        <v>401</v>
      </c>
      <c r="G109" s="281"/>
      <c r="H109" s="281" t="s">
        <v>441</v>
      </c>
      <c r="I109" s="281" t="s">
        <v>411</v>
      </c>
      <c r="J109" s="281"/>
      <c r="K109" s="295"/>
    </row>
    <row r="110" s="1" customFormat="1" ht="15" customHeight="1">
      <c r="B110" s="306"/>
      <c r="C110" s="281" t="s">
        <v>420</v>
      </c>
      <c r="D110" s="281"/>
      <c r="E110" s="281"/>
      <c r="F110" s="304" t="s">
        <v>407</v>
      </c>
      <c r="G110" s="281"/>
      <c r="H110" s="281" t="s">
        <v>441</v>
      </c>
      <c r="I110" s="281" t="s">
        <v>403</v>
      </c>
      <c r="J110" s="281">
        <v>50</v>
      </c>
      <c r="K110" s="295"/>
    </row>
    <row r="111" s="1" customFormat="1" ht="15" customHeight="1">
      <c r="B111" s="306"/>
      <c r="C111" s="281" t="s">
        <v>428</v>
      </c>
      <c r="D111" s="281"/>
      <c r="E111" s="281"/>
      <c r="F111" s="304" t="s">
        <v>407</v>
      </c>
      <c r="G111" s="281"/>
      <c r="H111" s="281" t="s">
        <v>441</v>
      </c>
      <c r="I111" s="281" t="s">
        <v>403</v>
      </c>
      <c r="J111" s="281">
        <v>50</v>
      </c>
      <c r="K111" s="295"/>
    </row>
    <row r="112" s="1" customFormat="1" ht="15" customHeight="1">
      <c r="B112" s="306"/>
      <c r="C112" s="281" t="s">
        <v>426</v>
      </c>
      <c r="D112" s="281"/>
      <c r="E112" s="281"/>
      <c r="F112" s="304" t="s">
        <v>407</v>
      </c>
      <c r="G112" s="281"/>
      <c r="H112" s="281" t="s">
        <v>441</v>
      </c>
      <c r="I112" s="281" t="s">
        <v>403</v>
      </c>
      <c r="J112" s="281">
        <v>50</v>
      </c>
      <c r="K112" s="295"/>
    </row>
    <row r="113" s="1" customFormat="1" ht="15" customHeight="1">
      <c r="B113" s="306"/>
      <c r="C113" s="281" t="s">
        <v>50</v>
      </c>
      <c r="D113" s="281"/>
      <c r="E113" s="281"/>
      <c r="F113" s="304" t="s">
        <v>401</v>
      </c>
      <c r="G113" s="281"/>
      <c r="H113" s="281" t="s">
        <v>442</v>
      </c>
      <c r="I113" s="281" t="s">
        <v>403</v>
      </c>
      <c r="J113" s="281">
        <v>20</v>
      </c>
      <c r="K113" s="295"/>
    </row>
    <row r="114" s="1" customFormat="1" ht="15" customHeight="1">
      <c r="B114" s="306"/>
      <c r="C114" s="281" t="s">
        <v>443</v>
      </c>
      <c r="D114" s="281"/>
      <c r="E114" s="281"/>
      <c r="F114" s="304" t="s">
        <v>401</v>
      </c>
      <c r="G114" s="281"/>
      <c r="H114" s="281" t="s">
        <v>444</v>
      </c>
      <c r="I114" s="281" t="s">
        <v>403</v>
      </c>
      <c r="J114" s="281">
        <v>120</v>
      </c>
      <c r="K114" s="295"/>
    </row>
    <row r="115" s="1" customFormat="1" ht="15" customHeight="1">
      <c r="B115" s="306"/>
      <c r="C115" s="281" t="s">
        <v>35</v>
      </c>
      <c r="D115" s="281"/>
      <c r="E115" s="281"/>
      <c r="F115" s="304" t="s">
        <v>401</v>
      </c>
      <c r="G115" s="281"/>
      <c r="H115" s="281" t="s">
        <v>445</v>
      </c>
      <c r="I115" s="281" t="s">
        <v>436</v>
      </c>
      <c r="J115" s="281"/>
      <c r="K115" s="295"/>
    </row>
    <row r="116" s="1" customFormat="1" ht="15" customHeight="1">
      <c r="B116" s="306"/>
      <c r="C116" s="281" t="s">
        <v>45</v>
      </c>
      <c r="D116" s="281"/>
      <c r="E116" s="281"/>
      <c r="F116" s="304" t="s">
        <v>401</v>
      </c>
      <c r="G116" s="281"/>
      <c r="H116" s="281" t="s">
        <v>446</v>
      </c>
      <c r="I116" s="281" t="s">
        <v>436</v>
      </c>
      <c r="J116" s="281"/>
      <c r="K116" s="295"/>
    </row>
    <row r="117" s="1" customFormat="1" ht="15" customHeight="1">
      <c r="B117" s="306"/>
      <c r="C117" s="281" t="s">
        <v>54</v>
      </c>
      <c r="D117" s="281"/>
      <c r="E117" s="281"/>
      <c r="F117" s="304" t="s">
        <v>401</v>
      </c>
      <c r="G117" s="281"/>
      <c r="H117" s="281" t="s">
        <v>447</v>
      </c>
      <c r="I117" s="281" t="s">
        <v>448</v>
      </c>
      <c r="J117" s="281"/>
      <c r="K117" s="295"/>
    </row>
    <row r="118" s="1" customFormat="1" ht="15" customHeight="1">
      <c r="B118" s="309"/>
      <c r="C118" s="315"/>
      <c r="D118" s="315"/>
      <c r="E118" s="315"/>
      <c r="F118" s="315"/>
      <c r="G118" s="315"/>
      <c r="H118" s="315"/>
      <c r="I118" s="315"/>
      <c r="J118" s="315"/>
      <c r="K118" s="311"/>
    </row>
    <row r="119" s="1" customFormat="1" ht="18.75" customHeight="1">
      <c r="B119" s="316"/>
      <c r="C119" s="317"/>
      <c r="D119" s="317"/>
      <c r="E119" s="317"/>
      <c r="F119" s="318"/>
      <c r="G119" s="317"/>
      <c r="H119" s="317"/>
      <c r="I119" s="317"/>
      <c r="J119" s="317"/>
      <c r="K119" s="316"/>
    </row>
    <row r="120" s="1" customFormat="1" ht="18.75" customHeight="1">
      <c r="B120" s="289"/>
      <c r="C120" s="289"/>
      <c r="D120" s="289"/>
      <c r="E120" s="289"/>
      <c r="F120" s="289"/>
      <c r="G120" s="289"/>
      <c r="H120" s="289"/>
      <c r="I120" s="289"/>
      <c r="J120" s="289"/>
      <c r="K120" s="289"/>
    </row>
    <row r="121" s="1" customFormat="1" ht="7.5" customHeight="1">
      <c r="B121" s="319"/>
      <c r="C121" s="320"/>
      <c r="D121" s="320"/>
      <c r="E121" s="320"/>
      <c r="F121" s="320"/>
      <c r="G121" s="320"/>
      <c r="H121" s="320"/>
      <c r="I121" s="320"/>
      <c r="J121" s="320"/>
      <c r="K121" s="321"/>
    </row>
    <row r="122" s="1" customFormat="1" ht="45" customHeight="1">
      <c r="B122" s="322"/>
      <c r="C122" s="272" t="s">
        <v>449</v>
      </c>
      <c r="D122" s="272"/>
      <c r="E122" s="272"/>
      <c r="F122" s="272"/>
      <c r="G122" s="272"/>
      <c r="H122" s="272"/>
      <c r="I122" s="272"/>
      <c r="J122" s="272"/>
      <c r="K122" s="323"/>
    </row>
    <row r="123" s="1" customFormat="1" ht="17.25" customHeight="1">
      <c r="B123" s="324"/>
      <c r="C123" s="296" t="s">
        <v>395</v>
      </c>
      <c r="D123" s="296"/>
      <c r="E123" s="296"/>
      <c r="F123" s="296" t="s">
        <v>396</v>
      </c>
      <c r="G123" s="297"/>
      <c r="H123" s="296" t="s">
        <v>51</v>
      </c>
      <c r="I123" s="296" t="s">
        <v>54</v>
      </c>
      <c r="J123" s="296" t="s">
        <v>397</v>
      </c>
      <c r="K123" s="325"/>
    </row>
    <row r="124" s="1" customFormat="1" ht="17.25" customHeight="1">
      <c r="B124" s="324"/>
      <c r="C124" s="298" t="s">
        <v>398</v>
      </c>
      <c r="D124" s="298"/>
      <c r="E124" s="298"/>
      <c r="F124" s="299" t="s">
        <v>399</v>
      </c>
      <c r="G124" s="300"/>
      <c r="H124" s="298"/>
      <c r="I124" s="298"/>
      <c r="J124" s="298" t="s">
        <v>400</v>
      </c>
      <c r="K124" s="325"/>
    </row>
    <row r="125" s="1" customFormat="1" ht="5.25" customHeight="1">
      <c r="B125" s="326"/>
      <c r="C125" s="301"/>
      <c r="D125" s="301"/>
      <c r="E125" s="301"/>
      <c r="F125" s="301"/>
      <c r="G125" s="327"/>
      <c r="H125" s="301"/>
      <c r="I125" s="301"/>
      <c r="J125" s="301"/>
      <c r="K125" s="328"/>
    </row>
    <row r="126" s="1" customFormat="1" ht="15" customHeight="1">
      <c r="B126" s="326"/>
      <c r="C126" s="281" t="s">
        <v>404</v>
      </c>
      <c r="D126" s="303"/>
      <c r="E126" s="303"/>
      <c r="F126" s="304" t="s">
        <v>401</v>
      </c>
      <c r="G126" s="281"/>
      <c r="H126" s="281" t="s">
        <v>441</v>
      </c>
      <c r="I126" s="281" t="s">
        <v>403</v>
      </c>
      <c r="J126" s="281">
        <v>120</v>
      </c>
      <c r="K126" s="329"/>
    </row>
    <row r="127" s="1" customFormat="1" ht="15" customHeight="1">
      <c r="B127" s="326"/>
      <c r="C127" s="281" t="s">
        <v>450</v>
      </c>
      <c r="D127" s="281"/>
      <c r="E127" s="281"/>
      <c r="F127" s="304" t="s">
        <v>401</v>
      </c>
      <c r="G127" s="281"/>
      <c r="H127" s="281" t="s">
        <v>451</v>
      </c>
      <c r="I127" s="281" t="s">
        <v>403</v>
      </c>
      <c r="J127" s="281" t="s">
        <v>452</v>
      </c>
      <c r="K127" s="329"/>
    </row>
    <row r="128" s="1" customFormat="1" ht="15" customHeight="1">
      <c r="B128" s="326"/>
      <c r="C128" s="281" t="s">
        <v>349</v>
      </c>
      <c r="D128" s="281"/>
      <c r="E128" s="281"/>
      <c r="F128" s="304" t="s">
        <v>401</v>
      </c>
      <c r="G128" s="281"/>
      <c r="H128" s="281" t="s">
        <v>453</v>
      </c>
      <c r="I128" s="281" t="s">
        <v>403</v>
      </c>
      <c r="J128" s="281" t="s">
        <v>452</v>
      </c>
      <c r="K128" s="329"/>
    </row>
    <row r="129" s="1" customFormat="1" ht="15" customHeight="1">
      <c r="B129" s="326"/>
      <c r="C129" s="281" t="s">
        <v>412</v>
      </c>
      <c r="D129" s="281"/>
      <c r="E129" s="281"/>
      <c r="F129" s="304" t="s">
        <v>407</v>
      </c>
      <c r="G129" s="281"/>
      <c r="H129" s="281" t="s">
        <v>413</v>
      </c>
      <c r="I129" s="281" t="s">
        <v>403</v>
      </c>
      <c r="J129" s="281">
        <v>15</v>
      </c>
      <c r="K129" s="329"/>
    </row>
    <row r="130" s="1" customFormat="1" ht="15" customHeight="1">
      <c r="B130" s="326"/>
      <c r="C130" s="307" t="s">
        <v>414</v>
      </c>
      <c r="D130" s="307"/>
      <c r="E130" s="307"/>
      <c r="F130" s="308" t="s">
        <v>407</v>
      </c>
      <c r="G130" s="307"/>
      <c r="H130" s="307" t="s">
        <v>415</v>
      </c>
      <c r="I130" s="307" t="s">
        <v>403</v>
      </c>
      <c r="J130" s="307">
        <v>15</v>
      </c>
      <c r="K130" s="329"/>
    </row>
    <row r="131" s="1" customFormat="1" ht="15" customHeight="1">
      <c r="B131" s="326"/>
      <c r="C131" s="307" t="s">
        <v>416</v>
      </c>
      <c r="D131" s="307"/>
      <c r="E131" s="307"/>
      <c r="F131" s="308" t="s">
        <v>407</v>
      </c>
      <c r="G131" s="307"/>
      <c r="H131" s="307" t="s">
        <v>417</v>
      </c>
      <c r="I131" s="307" t="s">
        <v>403</v>
      </c>
      <c r="J131" s="307">
        <v>20</v>
      </c>
      <c r="K131" s="329"/>
    </row>
    <row r="132" s="1" customFormat="1" ht="15" customHeight="1">
      <c r="B132" s="326"/>
      <c r="C132" s="307" t="s">
        <v>418</v>
      </c>
      <c r="D132" s="307"/>
      <c r="E132" s="307"/>
      <c r="F132" s="308" t="s">
        <v>407</v>
      </c>
      <c r="G132" s="307"/>
      <c r="H132" s="307" t="s">
        <v>419</v>
      </c>
      <c r="I132" s="307" t="s">
        <v>403</v>
      </c>
      <c r="J132" s="307">
        <v>20</v>
      </c>
      <c r="K132" s="329"/>
    </row>
    <row r="133" s="1" customFormat="1" ht="15" customHeight="1">
      <c r="B133" s="326"/>
      <c r="C133" s="281" t="s">
        <v>406</v>
      </c>
      <c r="D133" s="281"/>
      <c r="E133" s="281"/>
      <c r="F133" s="304" t="s">
        <v>407</v>
      </c>
      <c r="G133" s="281"/>
      <c r="H133" s="281" t="s">
        <v>441</v>
      </c>
      <c r="I133" s="281" t="s">
        <v>403</v>
      </c>
      <c r="J133" s="281">
        <v>50</v>
      </c>
      <c r="K133" s="329"/>
    </row>
    <row r="134" s="1" customFormat="1" ht="15" customHeight="1">
      <c r="B134" s="326"/>
      <c r="C134" s="281" t="s">
        <v>420</v>
      </c>
      <c r="D134" s="281"/>
      <c r="E134" s="281"/>
      <c r="F134" s="304" t="s">
        <v>407</v>
      </c>
      <c r="G134" s="281"/>
      <c r="H134" s="281" t="s">
        <v>441</v>
      </c>
      <c r="I134" s="281" t="s">
        <v>403</v>
      </c>
      <c r="J134" s="281">
        <v>50</v>
      </c>
      <c r="K134" s="329"/>
    </row>
    <row r="135" s="1" customFormat="1" ht="15" customHeight="1">
      <c r="B135" s="326"/>
      <c r="C135" s="281" t="s">
        <v>426</v>
      </c>
      <c r="D135" s="281"/>
      <c r="E135" s="281"/>
      <c r="F135" s="304" t="s">
        <v>407</v>
      </c>
      <c r="G135" s="281"/>
      <c r="H135" s="281" t="s">
        <v>441</v>
      </c>
      <c r="I135" s="281" t="s">
        <v>403</v>
      </c>
      <c r="J135" s="281">
        <v>50</v>
      </c>
      <c r="K135" s="329"/>
    </row>
    <row r="136" s="1" customFormat="1" ht="15" customHeight="1">
      <c r="B136" s="326"/>
      <c r="C136" s="281" t="s">
        <v>428</v>
      </c>
      <c r="D136" s="281"/>
      <c r="E136" s="281"/>
      <c r="F136" s="304" t="s">
        <v>407</v>
      </c>
      <c r="G136" s="281"/>
      <c r="H136" s="281" t="s">
        <v>441</v>
      </c>
      <c r="I136" s="281" t="s">
        <v>403</v>
      </c>
      <c r="J136" s="281">
        <v>50</v>
      </c>
      <c r="K136" s="329"/>
    </row>
    <row r="137" s="1" customFormat="1" ht="15" customHeight="1">
      <c r="B137" s="326"/>
      <c r="C137" s="281" t="s">
        <v>429</v>
      </c>
      <c r="D137" s="281"/>
      <c r="E137" s="281"/>
      <c r="F137" s="304" t="s">
        <v>407</v>
      </c>
      <c r="G137" s="281"/>
      <c r="H137" s="281" t="s">
        <v>454</v>
      </c>
      <c r="I137" s="281" t="s">
        <v>403</v>
      </c>
      <c r="J137" s="281">
        <v>255</v>
      </c>
      <c r="K137" s="329"/>
    </row>
    <row r="138" s="1" customFormat="1" ht="15" customHeight="1">
      <c r="B138" s="326"/>
      <c r="C138" s="281" t="s">
        <v>431</v>
      </c>
      <c r="D138" s="281"/>
      <c r="E138" s="281"/>
      <c r="F138" s="304" t="s">
        <v>401</v>
      </c>
      <c r="G138" s="281"/>
      <c r="H138" s="281" t="s">
        <v>455</v>
      </c>
      <c r="I138" s="281" t="s">
        <v>433</v>
      </c>
      <c r="J138" s="281"/>
      <c r="K138" s="329"/>
    </row>
    <row r="139" s="1" customFormat="1" ht="15" customHeight="1">
      <c r="B139" s="326"/>
      <c r="C139" s="281" t="s">
        <v>434</v>
      </c>
      <c r="D139" s="281"/>
      <c r="E139" s="281"/>
      <c r="F139" s="304" t="s">
        <v>401</v>
      </c>
      <c r="G139" s="281"/>
      <c r="H139" s="281" t="s">
        <v>456</v>
      </c>
      <c r="I139" s="281" t="s">
        <v>436</v>
      </c>
      <c r="J139" s="281"/>
      <c r="K139" s="329"/>
    </row>
    <row r="140" s="1" customFormat="1" ht="15" customHeight="1">
      <c r="B140" s="326"/>
      <c r="C140" s="281" t="s">
        <v>437</v>
      </c>
      <c r="D140" s="281"/>
      <c r="E140" s="281"/>
      <c r="F140" s="304" t="s">
        <v>401</v>
      </c>
      <c r="G140" s="281"/>
      <c r="H140" s="281" t="s">
        <v>437</v>
      </c>
      <c r="I140" s="281" t="s">
        <v>436</v>
      </c>
      <c r="J140" s="281"/>
      <c r="K140" s="329"/>
    </row>
    <row r="141" s="1" customFormat="1" ht="15" customHeight="1">
      <c r="B141" s="326"/>
      <c r="C141" s="281" t="s">
        <v>35</v>
      </c>
      <c r="D141" s="281"/>
      <c r="E141" s="281"/>
      <c r="F141" s="304" t="s">
        <v>401</v>
      </c>
      <c r="G141" s="281"/>
      <c r="H141" s="281" t="s">
        <v>457</v>
      </c>
      <c r="I141" s="281" t="s">
        <v>436</v>
      </c>
      <c r="J141" s="281"/>
      <c r="K141" s="329"/>
    </row>
    <row r="142" s="1" customFormat="1" ht="15" customHeight="1">
      <c r="B142" s="326"/>
      <c r="C142" s="281" t="s">
        <v>458</v>
      </c>
      <c r="D142" s="281"/>
      <c r="E142" s="281"/>
      <c r="F142" s="304" t="s">
        <v>401</v>
      </c>
      <c r="G142" s="281"/>
      <c r="H142" s="281" t="s">
        <v>459</v>
      </c>
      <c r="I142" s="281" t="s">
        <v>436</v>
      </c>
      <c r="J142" s="281"/>
      <c r="K142" s="329"/>
    </row>
    <row r="143" s="1" customFormat="1" ht="15" customHeight="1">
      <c r="B143" s="330"/>
      <c r="C143" s="331"/>
      <c r="D143" s="331"/>
      <c r="E143" s="331"/>
      <c r="F143" s="331"/>
      <c r="G143" s="331"/>
      <c r="H143" s="331"/>
      <c r="I143" s="331"/>
      <c r="J143" s="331"/>
      <c r="K143" s="332"/>
    </row>
    <row r="144" s="1" customFormat="1" ht="18.75" customHeight="1">
      <c r="B144" s="317"/>
      <c r="C144" s="317"/>
      <c r="D144" s="317"/>
      <c r="E144" s="317"/>
      <c r="F144" s="318"/>
      <c r="G144" s="317"/>
      <c r="H144" s="317"/>
      <c r="I144" s="317"/>
      <c r="J144" s="317"/>
      <c r="K144" s="317"/>
    </row>
    <row r="145" s="1" customFormat="1" ht="18.75" customHeight="1">
      <c r="B145" s="289"/>
      <c r="C145" s="289"/>
      <c r="D145" s="289"/>
      <c r="E145" s="289"/>
      <c r="F145" s="289"/>
      <c r="G145" s="289"/>
      <c r="H145" s="289"/>
      <c r="I145" s="289"/>
      <c r="J145" s="289"/>
      <c r="K145" s="289"/>
    </row>
    <row r="146" s="1" customFormat="1" ht="7.5" customHeight="1">
      <c r="B146" s="290"/>
      <c r="C146" s="291"/>
      <c r="D146" s="291"/>
      <c r="E146" s="291"/>
      <c r="F146" s="291"/>
      <c r="G146" s="291"/>
      <c r="H146" s="291"/>
      <c r="I146" s="291"/>
      <c r="J146" s="291"/>
      <c r="K146" s="292"/>
    </row>
    <row r="147" s="1" customFormat="1" ht="45" customHeight="1">
      <c r="B147" s="293"/>
      <c r="C147" s="294" t="s">
        <v>460</v>
      </c>
      <c r="D147" s="294"/>
      <c r="E147" s="294"/>
      <c r="F147" s="294"/>
      <c r="G147" s="294"/>
      <c r="H147" s="294"/>
      <c r="I147" s="294"/>
      <c r="J147" s="294"/>
      <c r="K147" s="295"/>
    </row>
    <row r="148" s="1" customFormat="1" ht="17.25" customHeight="1">
      <c r="B148" s="293"/>
      <c r="C148" s="296" t="s">
        <v>395</v>
      </c>
      <c r="D148" s="296"/>
      <c r="E148" s="296"/>
      <c r="F148" s="296" t="s">
        <v>396</v>
      </c>
      <c r="G148" s="297"/>
      <c r="H148" s="296" t="s">
        <v>51</v>
      </c>
      <c r="I148" s="296" t="s">
        <v>54</v>
      </c>
      <c r="J148" s="296" t="s">
        <v>397</v>
      </c>
      <c r="K148" s="295"/>
    </row>
    <row r="149" s="1" customFormat="1" ht="17.25" customHeight="1">
      <c r="B149" s="293"/>
      <c r="C149" s="298" t="s">
        <v>398</v>
      </c>
      <c r="D149" s="298"/>
      <c r="E149" s="298"/>
      <c r="F149" s="299" t="s">
        <v>399</v>
      </c>
      <c r="G149" s="300"/>
      <c r="H149" s="298"/>
      <c r="I149" s="298"/>
      <c r="J149" s="298" t="s">
        <v>400</v>
      </c>
      <c r="K149" s="295"/>
    </row>
    <row r="150" s="1" customFormat="1" ht="5.25" customHeight="1">
      <c r="B150" s="306"/>
      <c r="C150" s="301"/>
      <c r="D150" s="301"/>
      <c r="E150" s="301"/>
      <c r="F150" s="301"/>
      <c r="G150" s="302"/>
      <c r="H150" s="301"/>
      <c r="I150" s="301"/>
      <c r="J150" s="301"/>
      <c r="K150" s="329"/>
    </row>
    <row r="151" s="1" customFormat="1" ht="15" customHeight="1">
      <c r="B151" s="306"/>
      <c r="C151" s="333" t="s">
        <v>404</v>
      </c>
      <c r="D151" s="281"/>
      <c r="E151" s="281"/>
      <c r="F151" s="334" t="s">
        <v>401</v>
      </c>
      <c r="G151" s="281"/>
      <c r="H151" s="333" t="s">
        <v>441</v>
      </c>
      <c r="I151" s="333" t="s">
        <v>403</v>
      </c>
      <c r="J151" s="333">
        <v>120</v>
      </c>
      <c r="K151" s="329"/>
    </row>
    <row r="152" s="1" customFormat="1" ht="15" customHeight="1">
      <c r="B152" s="306"/>
      <c r="C152" s="333" t="s">
        <v>450</v>
      </c>
      <c r="D152" s="281"/>
      <c r="E152" s="281"/>
      <c r="F152" s="334" t="s">
        <v>401</v>
      </c>
      <c r="G152" s="281"/>
      <c r="H152" s="333" t="s">
        <v>461</v>
      </c>
      <c r="I152" s="333" t="s">
        <v>403</v>
      </c>
      <c r="J152" s="333" t="s">
        <v>452</v>
      </c>
      <c r="K152" s="329"/>
    </row>
    <row r="153" s="1" customFormat="1" ht="15" customHeight="1">
      <c r="B153" s="306"/>
      <c r="C153" s="333" t="s">
        <v>349</v>
      </c>
      <c r="D153" s="281"/>
      <c r="E153" s="281"/>
      <c r="F153" s="334" t="s">
        <v>401</v>
      </c>
      <c r="G153" s="281"/>
      <c r="H153" s="333" t="s">
        <v>462</v>
      </c>
      <c r="I153" s="333" t="s">
        <v>403</v>
      </c>
      <c r="J153" s="333" t="s">
        <v>452</v>
      </c>
      <c r="K153" s="329"/>
    </row>
    <row r="154" s="1" customFormat="1" ht="15" customHeight="1">
      <c r="B154" s="306"/>
      <c r="C154" s="333" t="s">
        <v>406</v>
      </c>
      <c r="D154" s="281"/>
      <c r="E154" s="281"/>
      <c r="F154" s="334" t="s">
        <v>407</v>
      </c>
      <c r="G154" s="281"/>
      <c r="H154" s="333" t="s">
        <v>441</v>
      </c>
      <c r="I154" s="333" t="s">
        <v>403</v>
      </c>
      <c r="J154" s="333">
        <v>50</v>
      </c>
      <c r="K154" s="329"/>
    </row>
    <row r="155" s="1" customFormat="1" ht="15" customHeight="1">
      <c r="B155" s="306"/>
      <c r="C155" s="333" t="s">
        <v>409</v>
      </c>
      <c r="D155" s="281"/>
      <c r="E155" s="281"/>
      <c r="F155" s="334" t="s">
        <v>401</v>
      </c>
      <c r="G155" s="281"/>
      <c r="H155" s="333" t="s">
        <v>441</v>
      </c>
      <c r="I155" s="333" t="s">
        <v>411</v>
      </c>
      <c r="J155" s="333"/>
      <c r="K155" s="329"/>
    </row>
    <row r="156" s="1" customFormat="1" ht="15" customHeight="1">
      <c r="B156" s="306"/>
      <c r="C156" s="333" t="s">
        <v>420</v>
      </c>
      <c r="D156" s="281"/>
      <c r="E156" s="281"/>
      <c r="F156" s="334" t="s">
        <v>407</v>
      </c>
      <c r="G156" s="281"/>
      <c r="H156" s="333" t="s">
        <v>441</v>
      </c>
      <c r="I156" s="333" t="s">
        <v>403</v>
      </c>
      <c r="J156" s="333">
        <v>50</v>
      </c>
      <c r="K156" s="329"/>
    </row>
    <row r="157" s="1" customFormat="1" ht="15" customHeight="1">
      <c r="B157" s="306"/>
      <c r="C157" s="333" t="s">
        <v>428</v>
      </c>
      <c r="D157" s="281"/>
      <c r="E157" s="281"/>
      <c r="F157" s="334" t="s">
        <v>407</v>
      </c>
      <c r="G157" s="281"/>
      <c r="H157" s="333" t="s">
        <v>441</v>
      </c>
      <c r="I157" s="333" t="s">
        <v>403</v>
      </c>
      <c r="J157" s="333">
        <v>50</v>
      </c>
      <c r="K157" s="329"/>
    </row>
    <row r="158" s="1" customFormat="1" ht="15" customHeight="1">
      <c r="B158" s="306"/>
      <c r="C158" s="333" t="s">
        <v>426</v>
      </c>
      <c r="D158" s="281"/>
      <c r="E158" s="281"/>
      <c r="F158" s="334" t="s">
        <v>407</v>
      </c>
      <c r="G158" s="281"/>
      <c r="H158" s="333" t="s">
        <v>441</v>
      </c>
      <c r="I158" s="333" t="s">
        <v>403</v>
      </c>
      <c r="J158" s="333">
        <v>50</v>
      </c>
      <c r="K158" s="329"/>
    </row>
    <row r="159" s="1" customFormat="1" ht="15" customHeight="1">
      <c r="B159" s="306"/>
      <c r="C159" s="333" t="s">
        <v>89</v>
      </c>
      <c r="D159" s="281"/>
      <c r="E159" s="281"/>
      <c r="F159" s="334" t="s">
        <v>401</v>
      </c>
      <c r="G159" s="281"/>
      <c r="H159" s="333" t="s">
        <v>463</v>
      </c>
      <c r="I159" s="333" t="s">
        <v>403</v>
      </c>
      <c r="J159" s="333" t="s">
        <v>464</v>
      </c>
      <c r="K159" s="329"/>
    </row>
    <row r="160" s="1" customFormat="1" ht="15" customHeight="1">
      <c r="B160" s="306"/>
      <c r="C160" s="333" t="s">
        <v>465</v>
      </c>
      <c r="D160" s="281"/>
      <c r="E160" s="281"/>
      <c r="F160" s="334" t="s">
        <v>401</v>
      </c>
      <c r="G160" s="281"/>
      <c r="H160" s="333" t="s">
        <v>466</v>
      </c>
      <c r="I160" s="333" t="s">
        <v>436</v>
      </c>
      <c r="J160" s="333"/>
      <c r="K160" s="329"/>
    </row>
    <row r="161" s="1" customFormat="1" ht="15" customHeight="1">
      <c r="B161" s="335"/>
      <c r="C161" s="315"/>
      <c r="D161" s="315"/>
      <c r="E161" s="315"/>
      <c r="F161" s="315"/>
      <c r="G161" s="315"/>
      <c r="H161" s="315"/>
      <c r="I161" s="315"/>
      <c r="J161" s="315"/>
      <c r="K161" s="336"/>
    </row>
    <row r="162" s="1" customFormat="1" ht="18.75" customHeight="1">
      <c r="B162" s="317"/>
      <c r="C162" s="327"/>
      <c r="D162" s="327"/>
      <c r="E162" s="327"/>
      <c r="F162" s="337"/>
      <c r="G162" s="327"/>
      <c r="H162" s="327"/>
      <c r="I162" s="327"/>
      <c r="J162" s="327"/>
      <c r="K162" s="317"/>
    </row>
    <row r="163" s="1" customFormat="1" ht="18.75" customHeight="1">
      <c r="B163" s="289"/>
      <c r="C163" s="289"/>
      <c r="D163" s="289"/>
      <c r="E163" s="289"/>
      <c r="F163" s="289"/>
      <c r="G163" s="289"/>
      <c r="H163" s="289"/>
      <c r="I163" s="289"/>
      <c r="J163" s="289"/>
      <c r="K163" s="289"/>
    </row>
    <row r="164" s="1" customFormat="1" ht="7.5" customHeight="1">
      <c r="B164" s="268"/>
      <c r="C164" s="269"/>
      <c r="D164" s="269"/>
      <c r="E164" s="269"/>
      <c r="F164" s="269"/>
      <c r="G164" s="269"/>
      <c r="H164" s="269"/>
      <c r="I164" s="269"/>
      <c r="J164" s="269"/>
      <c r="K164" s="270"/>
    </row>
    <row r="165" s="1" customFormat="1" ht="45" customHeight="1">
      <c r="B165" s="271"/>
      <c r="C165" s="272" t="s">
        <v>467</v>
      </c>
      <c r="D165" s="272"/>
      <c r="E165" s="272"/>
      <c r="F165" s="272"/>
      <c r="G165" s="272"/>
      <c r="H165" s="272"/>
      <c r="I165" s="272"/>
      <c r="J165" s="272"/>
      <c r="K165" s="273"/>
    </row>
    <row r="166" s="1" customFormat="1" ht="17.25" customHeight="1">
      <c r="B166" s="271"/>
      <c r="C166" s="296" t="s">
        <v>395</v>
      </c>
      <c r="D166" s="296"/>
      <c r="E166" s="296"/>
      <c r="F166" s="296" t="s">
        <v>396</v>
      </c>
      <c r="G166" s="338"/>
      <c r="H166" s="339" t="s">
        <v>51</v>
      </c>
      <c r="I166" s="339" t="s">
        <v>54</v>
      </c>
      <c r="J166" s="296" t="s">
        <v>397</v>
      </c>
      <c r="K166" s="273"/>
    </row>
    <row r="167" s="1" customFormat="1" ht="17.25" customHeight="1">
      <c r="B167" s="274"/>
      <c r="C167" s="298" t="s">
        <v>398</v>
      </c>
      <c r="D167" s="298"/>
      <c r="E167" s="298"/>
      <c r="F167" s="299" t="s">
        <v>399</v>
      </c>
      <c r="G167" s="340"/>
      <c r="H167" s="341"/>
      <c r="I167" s="341"/>
      <c r="J167" s="298" t="s">
        <v>400</v>
      </c>
      <c r="K167" s="276"/>
    </row>
    <row r="168" s="1" customFormat="1" ht="5.25" customHeight="1">
      <c r="B168" s="306"/>
      <c r="C168" s="301"/>
      <c r="D168" s="301"/>
      <c r="E168" s="301"/>
      <c r="F168" s="301"/>
      <c r="G168" s="302"/>
      <c r="H168" s="301"/>
      <c r="I168" s="301"/>
      <c r="J168" s="301"/>
      <c r="K168" s="329"/>
    </row>
    <row r="169" s="1" customFormat="1" ht="15" customHeight="1">
      <c r="B169" s="306"/>
      <c r="C169" s="281" t="s">
        <v>404</v>
      </c>
      <c r="D169" s="281"/>
      <c r="E169" s="281"/>
      <c r="F169" s="304" t="s">
        <v>401</v>
      </c>
      <c r="G169" s="281"/>
      <c r="H169" s="281" t="s">
        <v>441</v>
      </c>
      <c r="I169" s="281" t="s">
        <v>403</v>
      </c>
      <c r="J169" s="281">
        <v>120</v>
      </c>
      <c r="K169" s="329"/>
    </row>
    <row r="170" s="1" customFormat="1" ht="15" customHeight="1">
      <c r="B170" s="306"/>
      <c r="C170" s="281" t="s">
        <v>450</v>
      </c>
      <c r="D170" s="281"/>
      <c r="E170" s="281"/>
      <c r="F170" s="304" t="s">
        <v>401</v>
      </c>
      <c r="G170" s="281"/>
      <c r="H170" s="281" t="s">
        <v>451</v>
      </c>
      <c r="I170" s="281" t="s">
        <v>403</v>
      </c>
      <c r="J170" s="281" t="s">
        <v>452</v>
      </c>
      <c r="K170" s="329"/>
    </row>
    <row r="171" s="1" customFormat="1" ht="15" customHeight="1">
      <c r="B171" s="306"/>
      <c r="C171" s="281" t="s">
        <v>349</v>
      </c>
      <c r="D171" s="281"/>
      <c r="E171" s="281"/>
      <c r="F171" s="304" t="s">
        <v>401</v>
      </c>
      <c r="G171" s="281"/>
      <c r="H171" s="281" t="s">
        <v>468</v>
      </c>
      <c r="I171" s="281" t="s">
        <v>403</v>
      </c>
      <c r="J171" s="281" t="s">
        <v>452</v>
      </c>
      <c r="K171" s="329"/>
    </row>
    <row r="172" s="1" customFormat="1" ht="15" customHeight="1">
      <c r="B172" s="306"/>
      <c r="C172" s="281" t="s">
        <v>406</v>
      </c>
      <c r="D172" s="281"/>
      <c r="E172" s="281"/>
      <c r="F172" s="304" t="s">
        <v>407</v>
      </c>
      <c r="G172" s="281"/>
      <c r="H172" s="281" t="s">
        <v>468</v>
      </c>
      <c r="I172" s="281" t="s">
        <v>403</v>
      </c>
      <c r="J172" s="281">
        <v>50</v>
      </c>
      <c r="K172" s="329"/>
    </row>
    <row r="173" s="1" customFormat="1" ht="15" customHeight="1">
      <c r="B173" s="306"/>
      <c r="C173" s="281" t="s">
        <v>409</v>
      </c>
      <c r="D173" s="281"/>
      <c r="E173" s="281"/>
      <c r="F173" s="304" t="s">
        <v>401</v>
      </c>
      <c r="G173" s="281"/>
      <c r="H173" s="281" t="s">
        <v>468</v>
      </c>
      <c r="I173" s="281" t="s">
        <v>411</v>
      </c>
      <c r="J173" s="281"/>
      <c r="K173" s="329"/>
    </row>
    <row r="174" s="1" customFormat="1" ht="15" customHeight="1">
      <c r="B174" s="306"/>
      <c r="C174" s="281" t="s">
        <v>420</v>
      </c>
      <c r="D174" s="281"/>
      <c r="E174" s="281"/>
      <c r="F174" s="304" t="s">
        <v>407</v>
      </c>
      <c r="G174" s="281"/>
      <c r="H174" s="281" t="s">
        <v>468</v>
      </c>
      <c r="I174" s="281" t="s">
        <v>403</v>
      </c>
      <c r="J174" s="281">
        <v>50</v>
      </c>
      <c r="K174" s="329"/>
    </row>
    <row r="175" s="1" customFormat="1" ht="15" customHeight="1">
      <c r="B175" s="306"/>
      <c r="C175" s="281" t="s">
        <v>428</v>
      </c>
      <c r="D175" s="281"/>
      <c r="E175" s="281"/>
      <c r="F175" s="304" t="s">
        <v>407</v>
      </c>
      <c r="G175" s="281"/>
      <c r="H175" s="281" t="s">
        <v>468</v>
      </c>
      <c r="I175" s="281" t="s">
        <v>403</v>
      </c>
      <c r="J175" s="281">
        <v>50</v>
      </c>
      <c r="K175" s="329"/>
    </row>
    <row r="176" s="1" customFormat="1" ht="15" customHeight="1">
      <c r="B176" s="306"/>
      <c r="C176" s="281" t="s">
        <v>426</v>
      </c>
      <c r="D176" s="281"/>
      <c r="E176" s="281"/>
      <c r="F176" s="304" t="s">
        <v>407</v>
      </c>
      <c r="G176" s="281"/>
      <c r="H176" s="281" t="s">
        <v>468</v>
      </c>
      <c r="I176" s="281" t="s">
        <v>403</v>
      </c>
      <c r="J176" s="281">
        <v>50</v>
      </c>
      <c r="K176" s="329"/>
    </row>
    <row r="177" s="1" customFormat="1" ht="15" customHeight="1">
      <c r="B177" s="306"/>
      <c r="C177" s="281" t="s">
        <v>100</v>
      </c>
      <c r="D177" s="281"/>
      <c r="E177" s="281"/>
      <c r="F177" s="304" t="s">
        <v>401</v>
      </c>
      <c r="G177" s="281"/>
      <c r="H177" s="281" t="s">
        <v>469</v>
      </c>
      <c r="I177" s="281" t="s">
        <v>470</v>
      </c>
      <c r="J177" s="281"/>
      <c r="K177" s="329"/>
    </row>
    <row r="178" s="1" customFormat="1" ht="15" customHeight="1">
      <c r="B178" s="306"/>
      <c r="C178" s="281" t="s">
        <v>54</v>
      </c>
      <c r="D178" s="281"/>
      <c r="E178" s="281"/>
      <c r="F178" s="304" t="s">
        <v>401</v>
      </c>
      <c r="G178" s="281"/>
      <c r="H178" s="281" t="s">
        <v>471</v>
      </c>
      <c r="I178" s="281" t="s">
        <v>472</v>
      </c>
      <c r="J178" s="281">
        <v>1</v>
      </c>
      <c r="K178" s="329"/>
    </row>
    <row r="179" s="1" customFormat="1" ht="15" customHeight="1">
      <c r="B179" s="306"/>
      <c r="C179" s="281" t="s">
        <v>50</v>
      </c>
      <c r="D179" s="281"/>
      <c r="E179" s="281"/>
      <c r="F179" s="304" t="s">
        <v>401</v>
      </c>
      <c r="G179" s="281"/>
      <c r="H179" s="281" t="s">
        <v>473</v>
      </c>
      <c r="I179" s="281" t="s">
        <v>403</v>
      </c>
      <c r="J179" s="281">
        <v>20</v>
      </c>
      <c r="K179" s="329"/>
    </row>
    <row r="180" s="1" customFormat="1" ht="15" customHeight="1">
      <c r="B180" s="306"/>
      <c r="C180" s="281" t="s">
        <v>51</v>
      </c>
      <c r="D180" s="281"/>
      <c r="E180" s="281"/>
      <c r="F180" s="304" t="s">
        <v>401</v>
      </c>
      <c r="G180" s="281"/>
      <c r="H180" s="281" t="s">
        <v>474</v>
      </c>
      <c r="I180" s="281" t="s">
        <v>403</v>
      </c>
      <c r="J180" s="281">
        <v>255</v>
      </c>
      <c r="K180" s="329"/>
    </row>
    <row r="181" s="1" customFormat="1" ht="15" customHeight="1">
      <c r="B181" s="306"/>
      <c r="C181" s="281" t="s">
        <v>101</v>
      </c>
      <c r="D181" s="281"/>
      <c r="E181" s="281"/>
      <c r="F181" s="304" t="s">
        <v>401</v>
      </c>
      <c r="G181" s="281"/>
      <c r="H181" s="281" t="s">
        <v>365</v>
      </c>
      <c r="I181" s="281" t="s">
        <v>403</v>
      </c>
      <c r="J181" s="281">
        <v>10</v>
      </c>
      <c r="K181" s="329"/>
    </row>
    <row r="182" s="1" customFormat="1" ht="15" customHeight="1">
      <c r="B182" s="306"/>
      <c r="C182" s="281" t="s">
        <v>102</v>
      </c>
      <c r="D182" s="281"/>
      <c r="E182" s="281"/>
      <c r="F182" s="304" t="s">
        <v>401</v>
      </c>
      <c r="G182" s="281"/>
      <c r="H182" s="281" t="s">
        <v>475</v>
      </c>
      <c r="I182" s="281" t="s">
        <v>436</v>
      </c>
      <c r="J182" s="281"/>
      <c r="K182" s="329"/>
    </row>
    <row r="183" s="1" customFormat="1" ht="15" customHeight="1">
      <c r="B183" s="306"/>
      <c r="C183" s="281" t="s">
        <v>476</v>
      </c>
      <c r="D183" s="281"/>
      <c r="E183" s="281"/>
      <c r="F183" s="304" t="s">
        <v>401</v>
      </c>
      <c r="G183" s="281"/>
      <c r="H183" s="281" t="s">
        <v>477</v>
      </c>
      <c r="I183" s="281" t="s">
        <v>436</v>
      </c>
      <c r="J183" s="281"/>
      <c r="K183" s="329"/>
    </row>
    <row r="184" s="1" customFormat="1" ht="15" customHeight="1">
      <c r="B184" s="306"/>
      <c r="C184" s="281" t="s">
        <v>465</v>
      </c>
      <c r="D184" s="281"/>
      <c r="E184" s="281"/>
      <c r="F184" s="304" t="s">
        <v>401</v>
      </c>
      <c r="G184" s="281"/>
      <c r="H184" s="281" t="s">
        <v>478</v>
      </c>
      <c r="I184" s="281" t="s">
        <v>436</v>
      </c>
      <c r="J184" s="281"/>
      <c r="K184" s="329"/>
    </row>
    <row r="185" s="1" customFormat="1" ht="15" customHeight="1">
      <c r="B185" s="306"/>
      <c r="C185" s="281" t="s">
        <v>104</v>
      </c>
      <c r="D185" s="281"/>
      <c r="E185" s="281"/>
      <c r="F185" s="304" t="s">
        <v>407</v>
      </c>
      <c r="G185" s="281"/>
      <c r="H185" s="281" t="s">
        <v>479</v>
      </c>
      <c r="I185" s="281" t="s">
        <v>403</v>
      </c>
      <c r="J185" s="281">
        <v>50</v>
      </c>
      <c r="K185" s="329"/>
    </row>
    <row r="186" s="1" customFormat="1" ht="15" customHeight="1">
      <c r="B186" s="306"/>
      <c r="C186" s="281" t="s">
        <v>480</v>
      </c>
      <c r="D186" s="281"/>
      <c r="E186" s="281"/>
      <c r="F186" s="304" t="s">
        <v>407</v>
      </c>
      <c r="G186" s="281"/>
      <c r="H186" s="281" t="s">
        <v>481</v>
      </c>
      <c r="I186" s="281" t="s">
        <v>482</v>
      </c>
      <c r="J186" s="281"/>
      <c r="K186" s="329"/>
    </row>
    <row r="187" s="1" customFormat="1" ht="15" customHeight="1">
      <c r="B187" s="306"/>
      <c r="C187" s="281" t="s">
        <v>483</v>
      </c>
      <c r="D187" s="281"/>
      <c r="E187" s="281"/>
      <c r="F187" s="304" t="s">
        <v>407</v>
      </c>
      <c r="G187" s="281"/>
      <c r="H187" s="281" t="s">
        <v>484</v>
      </c>
      <c r="I187" s="281" t="s">
        <v>482</v>
      </c>
      <c r="J187" s="281"/>
      <c r="K187" s="329"/>
    </row>
    <row r="188" s="1" customFormat="1" ht="15" customHeight="1">
      <c r="B188" s="306"/>
      <c r="C188" s="281" t="s">
        <v>485</v>
      </c>
      <c r="D188" s="281"/>
      <c r="E188" s="281"/>
      <c r="F188" s="304" t="s">
        <v>407</v>
      </c>
      <c r="G188" s="281"/>
      <c r="H188" s="281" t="s">
        <v>486</v>
      </c>
      <c r="I188" s="281" t="s">
        <v>482</v>
      </c>
      <c r="J188" s="281"/>
      <c r="K188" s="329"/>
    </row>
    <row r="189" s="1" customFormat="1" ht="15" customHeight="1">
      <c r="B189" s="306"/>
      <c r="C189" s="342" t="s">
        <v>487</v>
      </c>
      <c r="D189" s="281"/>
      <c r="E189" s="281"/>
      <c r="F189" s="304" t="s">
        <v>407</v>
      </c>
      <c r="G189" s="281"/>
      <c r="H189" s="281" t="s">
        <v>488</v>
      </c>
      <c r="I189" s="281" t="s">
        <v>489</v>
      </c>
      <c r="J189" s="343" t="s">
        <v>490</v>
      </c>
      <c r="K189" s="329"/>
    </row>
    <row r="190" s="1" customFormat="1" ht="15" customHeight="1">
      <c r="B190" s="306"/>
      <c r="C190" s="342" t="s">
        <v>39</v>
      </c>
      <c r="D190" s="281"/>
      <c r="E190" s="281"/>
      <c r="F190" s="304" t="s">
        <v>401</v>
      </c>
      <c r="G190" s="281"/>
      <c r="H190" s="278" t="s">
        <v>491</v>
      </c>
      <c r="I190" s="281" t="s">
        <v>492</v>
      </c>
      <c r="J190" s="281"/>
      <c r="K190" s="329"/>
    </row>
    <row r="191" s="1" customFormat="1" ht="15" customHeight="1">
      <c r="B191" s="306"/>
      <c r="C191" s="342" t="s">
        <v>493</v>
      </c>
      <c r="D191" s="281"/>
      <c r="E191" s="281"/>
      <c r="F191" s="304" t="s">
        <v>401</v>
      </c>
      <c r="G191" s="281"/>
      <c r="H191" s="281" t="s">
        <v>494</v>
      </c>
      <c r="I191" s="281" t="s">
        <v>436</v>
      </c>
      <c r="J191" s="281"/>
      <c r="K191" s="329"/>
    </row>
    <row r="192" s="1" customFormat="1" ht="15" customHeight="1">
      <c r="B192" s="306"/>
      <c r="C192" s="342" t="s">
        <v>495</v>
      </c>
      <c r="D192" s="281"/>
      <c r="E192" s="281"/>
      <c r="F192" s="304" t="s">
        <v>401</v>
      </c>
      <c r="G192" s="281"/>
      <c r="H192" s="281" t="s">
        <v>496</v>
      </c>
      <c r="I192" s="281" t="s">
        <v>436</v>
      </c>
      <c r="J192" s="281"/>
      <c r="K192" s="329"/>
    </row>
    <row r="193" s="1" customFormat="1" ht="15" customHeight="1">
      <c r="B193" s="306"/>
      <c r="C193" s="342" t="s">
        <v>497</v>
      </c>
      <c r="D193" s="281"/>
      <c r="E193" s="281"/>
      <c r="F193" s="304" t="s">
        <v>407</v>
      </c>
      <c r="G193" s="281"/>
      <c r="H193" s="281" t="s">
        <v>498</v>
      </c>
      <c r="I193" s="281" t="s">
        <v>436</v>
      </c>
      <c r="J193" s="281"/>
      <c r="K193" s="329"/>
    </row>
    <row r="194" s="1" customFormat="1" ht="15" customHeight="1">
      <c r="B194" s="335"/>
      <c r="C194" s="344"/>
      <c r="D194" s="315"/>
      <c r="E194" s="315"/>
      <c r="F194" s="315"/>
      <c r="G194" s="315"/>
      <c r="H194" s="315"/>
      <c r="I194" s="315"/>
      <c r="J194" s="315"/>
      <c r="K194" s="336"/>
    </row>
    <row r="195" s="1" customFormat="1" ht="18.75" customHeight="1">
      <c r="B195" s="317"/>
      <c r="C195" s="327"/>
      <c r="D195" s="327"/>
      <c r="E195" s="327"/>
      <c r="F195" s="337"/>
      <c r="G195" s="327"/>
      <c r="H195" s="327"/>
      <c r="I195" s="327"/>
      <c r="J195" s="327"/>
      <c r="K195" s="317"/>
    </row>
    <row r="196" s="1" customFormat="1" ht="18.75" customHeight="1">
      <c r="B196" s="317"/>
      <c r="C196" s="327"/>
      <c r="D196" s="327"/>
      <c r="E196" s="327"/>
      <c r="F196" s="337"/>
      <c r="G196" s="327"/>
      <c r="H196" s="327"/>
      <c r="I196" s="327"/>
      <c r="J196" s="327"/>
      <c r="K196" s="317"/>
    </row>
    <row r="197" s="1" customFormat="1" ht="18.75" customHeight="1">
      <c r="B197" s="289"/>
      <c r="C197" s="289"/>
      <c r="D197" s="289"/>
      <c r="E197" s="289"/>
      <c r="F197" s="289"/>
      <c r="G197" s="289"/>
      <c r="H197" s="289"/>
      <c r="I197" s="289"/>
      <c r="J197" s="289"/>
      <c r="K197" s="289"/>
    </row>
    <row r="198" s="1" customFormat="1" ht="13.5">
      <c r="B198" s="268"/>
      <c r="C198" s="269"/>
      <c r="D198" s="269"/>
      <c r="E198" s="269"/>
      <c r="F198" s="269"/>
      <c r="G198" s="269"/>
      <c r="H198" s="269"/>
      <c r="I198" s="269"/>
      <c r="J198" s="269"/>
      <c r="K198" s="270"/>
    </row>
    <row r="199" s="1" customFormat="1" ht="21">
      <c r="B199" s="271"/>
      <c r="C199" s="272" t="s">
        <v>499</v>
      </c>
      <c r="D199" s="272"/>
      <c r="E199" s="272"/>
      <c r="F199" s="272"/>
      <c r="G199" s="272"/>
      <c r="H199" s="272"/>
      <c r="I199" s="272"/>
      <c r="J199" s="272"/>
      <c r="K199" s="273"/>
    </row>
    <row r="200" s="1" customFormat="1" ht="25.5" customHeight="1">
      <c r="B200" s="271"/>
      <c r="C200" s="345" t="s">
        <v>500</v>
      </c>
      <c r="D200" s="345"/>
      <c r="E200" s="345"/>
      <c r="F200" s="345" t="s">
        <v>501</v>
      </c>
      <c r="G200" s="346"/>
      <c r="H200" s="345" t="s">
        <v>502</v>
      </c>
      <c r="I200" s="345"/>
      <c r="J200" s="345"/>
      <c r="K200" s="273"/>
    </row>
    <row r="201" s="1" customFormat="1" ht="5.25" customHeight="1">
      <c r="B201" s="306"/>
      <c r="C201" s="301"/>
      <c r="D201" s="301"/>
      <c r="E201" s="301"/>
      <c r="F201" s="301"/>
      <c r="G201" s="327"/>
      <c r="H201" s="301"/>
      <c r="I201" s="301"/>
      <c r="J201" s="301"/>
      <c r="K201" s="329"/>
    </row>
    <row r="202" s="1" customFormat="1" ht="15" customHeight="1">
      <c r="B202" s="306"/>
      <c r="C202" s="281" t="s">
        <v>492</v>
      </c>
      <c r="D202" s="281"/>
      <c r="E202" s="281"/>
      <c r="F202" s="304" t="s">
        <v>40</v>
      </c>
      <c r="G202" s="281"/>
      <c r="H202" s="281" t="s">
        <v>503</v>
      </c>
      <c r="I202" s="281"/>
      <c r="J202" s="281"/>
      <c r="K202" s="329"/>
    </row>
    <row r="203" s="1" customFormat="1" ht="15" customHeight="1">
      <c r="B203" s="306"/>
      <c r="C203" s="281"/>
      <c r="D203" s="281"/>
      <c r="E203" s="281"/>
      <c r="F203" s="304" t="s">
        <v>41</v>
      </c>
      <c r="G203" s="281"/>
      <c r="H203" s="281" t="s">
        <v>504</v>
      </c>
      <c r="I203" s="281"/>
      <c r="J203" s="281"/>
      <c r="K203" s="329"/>
    </row>
    <row r="204" s="1" customFormat="1" ht="15" customHeight="1">
      <c r="B204" s="306"/>
      <c r="C204" s="281"/>
      <c r="D204" s="281"/>
      <c r="E204" s="281"/>
      <c r="F204" s="304" t="s">
        <v>44</v>
      </c>
      <c r="G204" s="281"/>
      <c r="H204" s="281" t="s">
        <v>505</v>
      </c>
      <c r="I204" s="281"/>
      <c r="J204" s="281"/>
      <c r="K204" s="329"/>
    </row>
    <row r="205" s="1" customFormat="1" ht="15" customHeight="1">
      <c r="B205" s="306"/>
      <c r="C205" s="281"/>
      <c r="D205" s="281"/>
      <c r="E205" s="281"/>
      <c r="F205" s="304" t="s">
        <v>42</v>
      </c>
      <c r="G205" s="281"/>
      <c r="H205" s="281" t="s">
        <v>506</v>
      </c>
      <c r="I205" s="281"/>
      <c r="J205" s="281"/>
      <c r="K205" s="329"/>
    </row>
    <row r="206" s="1" customFormat="1" ht="15" customHeight="1">
      <c r="B206" s="306"/>
      <c r="C206" s="281"/>
      <c r="D206" s="281"/>
      <c r="E206" s="281"/>
      <c r="F206" s="304" t="s">
        <v>43</v>
      </c>
      <c r="G206" s="281"/>
      <c r="H206" s="281" t="s">
        <v>507</v>
      </c>
      <c r="I206" s="281"/>
      <c r="J206" s="281"/>
      <c r="K206" s="329"/>
    </row>
    <row r="207" s="1" customFormat="1" ht="15" customHeight="1">
      <c r="B207" s="306"/>
      <c r="C207" s="281"/>
      <c r="D207" s="281"/>
      <c r="E207" s="281"/>
      <c r="F207" s="304"/>
      <c r="G207" s="281"/>
      <c r="H207" s="281"/>
      <c r="I207" s="281"/>
      <c r="J207" s="281"/>
      <c r="K207" s="329"/>
    </row>
    <row r="208" s="1" customFormat="1" ht="15" customHeight="1">
      <c r="B208" s="306"/>
      <c r="C208" s="281" t="s">
        <v>448</v>
      </c>
      <c r="D208" s="281"/>
      <c r="E208" s="281"/>
      <c r="F208" s="304" t="s">
        <v>75</v>
      </c>
      <c r="G208" s="281"/>
      <c r="H208" s="281" t="s">
        <v>508</v>
      </c>
      <c r="I208" s="281"/>
      <c r="J208" s="281"/>
      <c r="K208" s="329"/>
    </row>
    <row r="209" s="1" customFormat="1" ht="15" customHeight="1">
      <c r="B209" s="306"/>
      <c r="C209" s="281"/>
      <c r="D209" s="281"/>
      <c r="E209" s="281"/>
      <c r="F209" s="304" t="s">
        <v>343</v>
      </c>
      <c r="G209" s="281"/>
      <c r="H209" s="281" t="s">
        <v>344</v>
      </c>
      <c r="I209" s="281"/>
      <c r="J209" s="281"/>
      <c r="K209" s="329"/>
    </row>
    <row r="210" s="1" customFormat="1" ht="15" customHeight="1">
      <c r="B210" s="306"/>
      <c r="C210" s="281"/>
      <c r="D210" s="281"/>
      <c r="E210" s="281"/>
      <c r="F210" s="304" t="s">
        <v>341</v>
      </c>
      <c r="G210" s="281"/>
      <c r="H210" s="281" t="s">
        <v>509</v>
      </c>
      <c r="I210" s="281"/>
      <c r="J210" s="281"/>
      <c r="K210" s="329"/>
    </row>
    <row r="211" s="1" customFormat="1" ht="15" customHeight="1">
      <c r="B211" s="347"/>
      <c r="C211" s="281"/>
      <c r="D211" s="281"/>
      <c r="E211" s="281"/>
      <c r="F211" s="304" t="s">
        <v>345</v>
      </c>
      <c r="G211" s="342"/>
      <c r="H211" s="333" t="s">
        <v>346</v>
      </c>
      <c r="I211" s="333"/>
      <c r="J211" s="333"/>
      <c r="K211" s="348"/>
    </row>
    <row r="212" s="1" customFormat="1" ht="15" customHeight="1">
      <c r="B212" s="347"/>
      <c r="C212" s="281"/>
      <c r="D212" s="281"/>
      <c r="E212" s="281"/>
      <c r="F212" s="304" t="s">
        <v>347</v>
      </c>
      <c r="G212" s="342"/>
      <c r="H212" s="333" t="s">
        <v>510</v>
      </c>
      <c r="I212" s="333"/>
      <c r="J212" s="333"/>
      <c r="K212" s="348"/>
    </row>
    <row r="213" s="1" customFormat="1" ht="15" customHeight="1">
      <c r="B213" s="347"/>
      <c r="C213" s="281"/>
      <c r="D213" s="281"/>
      <c r="E213" s="281"/>
      <c r="F213" s="304"/>
      <c r="G213" s="342"/>
      <c r="H213" s="333"/>
      <c r="I213" s="333"/>
      <c r="J213" s="333"/>
      <c r="K213" s="348"/>
    </row>
    <row r="214" s="1" customFormat="1" ht="15" customHeight="1">
      <c r="B214" s="347"/>
      <c r="C214" s="281" t="s">
        <v>472</v>
      </c>
      <c r="D214" s="281"/>
      <c r="E214" s="281"/>
      <c r="F214" s="304">
        <v>1</v>
      </c>
      <c r="G214" s="342"/>
      <c r="H214" s="333" t="s">
        <v>511</v>
      </c>
      <c r="I214" s="333"/>
      <c r="J214" s="333"/>
      <c r="K214" s="348"/>
    </row>
    <row r="215" s="1" customFormat="1" ht="15" customHeight="1">
      <c r="B215" s="347"/>
      <c r="C215" s="281"/>
      <c r="D215" s="281"/>
      <c r="E215" s="281"/>
      <c r="F215" s="304">
        <v>2</v>
      </c>
      <c r="G215" s="342"/>
      <c r="H215" s="333" t="s">
        <v>512</v>
      </c>
      <c r="I215" s="333"/>
      <c r="J215" s="333"/>
      <c r="K215" s="348"/>
    </row>
    <row r="216" s="1" customFormat="1" ht="15" customHeight="1">
      <c r="B216" s="347"/>
      <c r="C216" s="281"/>
      <c r="D216" s="281"/>
      <c r="E216" s="281"/>
      <c r="F216" s="304">
        <v>3</v>
      </c>
      <c r="G216" s="342"/>
      <c r="H216" s="333" t="s">
        <v>513</v>
      </c>
      <c r="I216" s="333"/>
      <c r="J216" s="333"/>
      <c r="K216" s="348"/>
    </row>
    <row r="217" s="1" customFormat="1" ht="15" customHeight="1">
      <c r="B217" s="347"/>
      <c r="C217" s="281"/>
      <c r="D217" s="281"/>
      <c r="E217" s="281"/>
      <c r="F217" s="304">
        <v>4</v>
      </c>
      <c r="G217" s="342"/>
      <c r="H217" s="333" t="s">
        <v>514</v>
      </c>
      <c r="I217" s="333"/>
      <c r="J217" s="333"/>
      <c r="K217" s="348"/>
    </row>
    <row r="218" s="1" customFormat="1" ht="12.75" customHeight="1">
      <c r="B218" s="349"/>
      <c r="C218" s="350"/>
      <c r="D218" s="350"/>
      <c r="E218" s="350"/>
      <c r="F218" s="350"/>
      <c r="G218" s="350"/>
      <c r="H218" s="350"/>
      <c r="I218" s="350"/>
      <c r="J218" s="350"/>
      <c r="K218" s="35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Daniel Benda</dc:creator>
  <cp:lastModifiedBy>Ing. Daniel Benda</cp:lastModifiedBy>
  <dcterms:created xsi:type="dcterms:W3CDTF">2023-12-15T09:22:05Z</dcterms:created>
  <dcterms:modified xsi:type="dcterms:W3CDTF">2023-12-15T09:22:09Z</dcterms:modified>
</cp:coreProperties>
</file>