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 1 Oprava dlažeb a ..." sheetId="2" r:id="rId2"/>
    <sheet name="2 - VON Vedlejší a ostatn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'1 - SO 1 Oprava dlažeb a ...'!$C$85:$K$225</definedName>
    <definedName name="_xlnm.Print_Area" localSheetId="1">'1 - SO 1 Oprava dlažeb a ...'!$C$4:$J$39,'1 - SO 1 Oprava dlažeb a ...'!$C$45:$J$67,'1 - SO 1 Oprava dlažeb a ...'!$C$73:$K$225</definedName>
    <definedName name="_xlnm._FilterDatabase" localSheetId="2" hidden="1">'2 - VON Vedlejší a ostatn...'!$C$83:$K$136</definedName>
    <definedName name="_xlnm.Print_Area" localSheetId="2">'2 - VON Vedlejší a ostatn...'!$C$4:$J$39,'2 - VON Vedlejší a ostatn...'!$C$45:$J$65,'2 - VON Vedlejší a ostatn...'!$C$71:$K$136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'1 - SO 1 Oprava dlažeb a ...'!$85:$85</definedName>
    <definedName name="_xlnm.Print_Titles" localSheetId="2">'2 - VON Vedlejší a ostatn...'!$83:$83</definedName>
  </definedNames>
  <calcPr fullCalcOnLoad="1"/>
</workbook>
</file>

<file path=xl/sharedStrings.xml><?xml version="1.0" encoding="utf-8"?>
<sst xmlns="http://schemas.openxmlformats.org/spreadsheetml/2006/main" count="2698" uniqueCount="619">
  <si>
    <t>Export Komplet</t>
  </si>
  <si>
    <t>VZ</t>
  </si>
  <si>
    <t>2.0</t>
  </si>
  <si>
    <t>ZAMOK</t>
  </si>
  <si>
    <t>False</t>
  </si>
  <si>
    <t>{d916090e-e6ad-402e-9d17-b77a3a9dea5d}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</si>
  <si>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</si>
  <si>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</si>
  <si>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</si>
  <si>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</si>
  <si>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</si>
  <si>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</si>
  <si>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</si>
  <si>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</si>
  <si>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M17/023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</si>
  <si>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</si>
  <si>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</si>
  <si>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Králický potok IDVT 10177119, oprava dlažeb a nátrží ,ř.km 0,0-0,30, odtěžení sedimentů, km 0,30-1,30</t>
  </si>
  <si>
    <t>KSO:</t>
  </si>
  <si>
    <t>833 21 29</t>
  </si>
  <si>
    <t>CC-CZ:</t>
  </si>
  <si>
    <t>24208</t>
  </si>
  <si>
    <t>Místo:</t>
  </si>
  <si>
    <t>Nový Bydžov</t>
  </si>
  <si>
    <t>Datum:</t>
  </si>
  <si>
    <t>10. 1. 2024</t>
  </si>
  <si>
    <t>Zadavatel:</t>
  </si>
  <si>
    <t>IČ:</t>
  </si>
  <si>
    <t/>
  </si>
  <si>
    <t>Povodí Labe,státní podnik,Víta Nejedlého 951, HK 3</t>
  </si>
  <si>
    <t>DIČ:</t>
  </si>
  <si>
    <t>Uchazeč:</t>
  </si>
  <si>
    <t>Vyplň údaj</t>
  </si>
  <si>
    <t>Projektant:</t>
  </si>
  <si>
    <t>Multiaqua s.r.o.,Veverkova 1343,Hradec Králové 2</t>
  </si>
  <si>
    <t>True</t>
  </si>
  <si>
    <t>Zpracovatel:</t>
  </si>
  <si>
    <t>Ing. Šárka Volfová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</si>
  <si>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</si>
  <si>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</si>
  <si>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</si>
  <si>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</si>
  <si>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</si>
  <si>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</si>
  <si>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</si>
  <si>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</si>
  <si>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</si>
  <si>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</si>
  <si>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</si>
  <si>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</si>
  <si>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</si>
  <si>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</si>
  <si>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</si>
  <si>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</si>
  <si>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</si>
  <si>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</si>
  <si>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</si>
  <si>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</si>
  <si>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</si>
  <si>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</si>
  <si>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</si>
  <si>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</si>
  <si>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</si>
  <si>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</si>
  <si>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</si>
  <si>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</si>
  <si>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</si>
  <si>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</si>
  <si>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</si>
  <si>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</si>
  <si>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</si>
  <si>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</si>
  <si>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</si>
  <si>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</si>
  <si>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</si>
  <si>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</si>
  <si>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</si>
  <si>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</si>
  <si>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</si>
  <si>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</si>
  <si>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 Oprava dlažeb a nátrží, ř.km 0,000 - 0,300</t>
  </si>
  <si>
    <t>STA</t>
  </si>
  <si>
    <t>{992eab31-4878-4b62-a2f0-3965561aa11c}</t>
  </si>
  <si>
    <t>2</t>
  </si>
  <si>
    <t>VON Vedlejší a ostatní náklady</t>
  </si>
  <si>
    <t>{79840c95-8c01-425f-82f5-138e2b260639}</t>
  </si>
  <si>
    <t>KRYCÍ LIST SOUPISU PRACÍ</t>
  </si>
  <si>
    <t>Objekt:</t>
  </si>
  <si>
    <t>1 - SO 1 Oprava dlažeb a nátrží, ř.km 0,000 - 0,300</t>
  </si>
  <si>
    <t>Předpokládaná cena projektovaného objektu stavby byla stanovena pomocí položkového rozpočtu z aktuální databáze cenové soustavy od firmy ÚRS Praha, a.s., pomocí programu KROS 4 CÚ 2017 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</si>
  <si>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</si>
  <si>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</si>
  <si>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</si>
  <si>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</si>
  <si>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</si>
  <si>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</si>
  <si>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</si>
  <si>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</si>
  <si>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</si>
  <si>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</si>
  <si>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</si>
  <si>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</si>
  <si>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</si>
  <si>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</si>
  <si>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</si>
  <si>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</si>
  <si>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</si>
  <si>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</si>
  <si>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</si>
  <si>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</si>
  <si>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</si>
  <si>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</si>
  <si>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</si>
  <si>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</si>
  <si>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</si>
  <si>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</si>
  <si>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</si>
  <si>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</si>
  <si>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</si>
  <si>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</si>
  <si>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travin a vodních rostlin po vegetačním období divokého porostu středně hustého</t>
  </si>
  <si>
    <t>ha</t>
  </si>
  <si>
    <t>CS ÚRS 2023 02</t>
  </si>
  <si>
    <t>4</t>
  </si>
  <si>
    <t>1390586087</t>
  </si>
  <si>
    <t>Online PSC</t>
  </si>
  <si>
    <t>https://podminky.urs.cz/item/CS_URS_2023_02/111103312</t>
  </si>
  <si>
    <t>VV</t>
  </si>
  <si>
    <t>257,0*5,0*0,0001 "podle tabulky v příloze D.1</t>
  </si>
  <si>
    <t>112201118</t>
  </si>
  <si>
    <t>Odstranění pařezu v rovině nebo na svahu do 1:5 o průměru pařezu na řezné ploše přes 800 do 900 mm</t>
  </si>
  <si>
    <t>kus</t>
  </si>
  <si>
    <t>1326950588</t>
  </si>
  <si>
    <t>https://podminky.urs.cz/item/CS_URS_2023_02/112201118</t>
  </si>
  <si>
    <t>1 "stávající pařez po vícekmenné vrbě</t>
  </si>
  <si>
    <t>3</t>
  </si>
  <si>
    <t>112251211</t>
  </si>
  <si>
    <t>Odstranění pařezu odfrézováním nebo odvrtáním hloubky do 200 mm v rovině nebo na svahu do 1:5</t>
  </si>
  <si>
    <t>m2</t>
  </si>
  <si>
    <t>2012316800</t>
  </si>
  <si>
    <t>https://podminky.urs.cz/item/CS_URS_2023_02/112251211</t>
  </si>
  <si>
    <t>pařezy pole tabulky v příloze D.1</t>
  </si>
  <si>
    <t>5*3,14*0,05*0,05 "pařezy D 100 mm</t>
  </si>
  <si>
    <t>5*3,14*0,15*0,15 "pařezy D 300 mm</t>
  </si>
  <si>
    <t>2*3,14*0,15*0,15 "pařezy D 500 mm</t>
  </si>
  <si>
    <t>Součet</t>
  </si>
  <si>
    <t>114203102</t>
  </si>
  <si>
    <t>Rozebrání dlažeb nebo záhozů s naložením na dopravní prostředek dlažeb z lomového kamene nebo betonových tvárnic na sucho se zalitými spárami cementovou maltou</t>
  </si>
  <si>
    <t>m3</t>
  </si>
  <si>
    <t>-1838177574</t>
  </si>
  <si>
    <t>https://podminky.urs.cz/item/CS_URS_2023_02/114203102</t>
  </si>
  <si>
    <t>78,8 "stávající dlažba pro přeskládání, podle přílohy D.1</t>
  </si>
  <si>
    <t>5</t>
  </si>
  <si>
    <t>114203202</t>
  </si>
  <si>
    <t>Očištění lomového kamene nebo betonových tvárnic získaných při rozebrání dlažeb, záhozů, rovnanin a soustřeďovacích staveb od malty</t>
  </si>
  <si>
    <t>-1506358711</t>
  </si>
  <si>
    <t>https://podminky.urs.cz/item/CS_URS_2023_02/114203202</t>
  </si>
  <si>
    <t>6</t>
  </si>
  <si>
    <t>115001104</t>
  </si>
  <si>
    <t>Převedení vody potrubím průměru DN přes 250 do 300</t>
  </si>
  <si>
    <t>m</t>
  </si>
  <si>
    <t>519003608</t>
  </si>
  <si>
    <t>https://podminky.urs.cz/item/CS_URS_2023_02/115001104</t>
  </si>
  <si>
    <t>práce budou prováděny v délce 300,0 m, postupně po úsecích dl. 100 m</t>
  </si>
  <si>
    <t>předpokládá se opakované použití potřebného materiálu</t>
  </si>
  <si>
    <t>100,0 "během prolévání dlažby cem. maltou</t>
  </si>
  <si>
    <t>7</t>
  </si>
  <si>
    <t>115101201</t>
  </si>
  <si>
    <t>Čerpání vody na dopravní výšku do 10 m s uvažovaným průměrným přítokem do 500 l/min</t>
  </si>
  <si>
    <t>hod</t>
  </si>
  <si>
    <t>-891798913</t>
  </si>
  <si>
    <t>https://podminky.urs.cz/item/CS_URS_2023_02/115101201</t>
  </si>
  <si>
    <t>3*2*24</t>
  </si>
  <si>
    <t>8</t>
  </si>
  <si>
    <t>115101301</t>
  </si>
  <si>
    <t>Pohotovost záložní čerpací soupravy pro dopravní výšku do 10 m s uvažovaným průměrným přítokem do 500 l/min</t>
  </si>
  <si>
    <t>den</t>
  </si>
  <si>
    <t>582662593</t>
  </si>
  <si>
    <t>https://podminky.urs.cz/item/CS_URS_2023_02/115101301</t>
  </si>
  <si>
    <t>3*2</t>
  </si>
  <si>
    <t>9</t>
  </si>
  <si>
    <t>122911112</t>
  </si>
  <si>
    <t>Odstranění vyfrézované dřevní hmoty hloubky do 200 mm na svahu přes 1:5 do 1:2</t>
  </si>
  <si>
    <t>1076315354</t>
  </si>
  <si>
    <t>https://podminky.urs.cz/item/CS_URS_2023_02/122911112</t>
  </si>
  <si>
    <t>pařezy polr tabulky v příloze D.1</t>
  </si>
  <si>
    <t>10</t>
  </si>
  <si>
    <t>162201424</t>
  </si>
  <si>
    <t>Vodorovné přemístění větví, kmenů nebo pařezů s naložením, složením a dopravou do 1000 m pařezů kmenů, průměru přes 700 do 900 mm</t>
  </si>
  <si>
    <t>-1156948393</t>
  </si>
  <si>
    <t>https://podminky.urs.cz/item/CS_URS_2023_02/162201424</t>
  </si>
  <si>
    <t>1*1,5 " koeficient 1,5</t>
  </si>
  <si>
    <t>11</t>
  </si>
  <si>
    <t>162301974</t>
  </si>
  <si>
    <t>Vodorovné přemístění větví, kmenů nebo pařezů s naložením, složením a dopravou Příplatek k cenám za každých dalších i započatých 1000 m přes 1000 m pařezů kmenů, průměru přes 700 do 900 mm</t>
  </si>
  <si>
    <t>-1782055042</t>
  </si>
  <si>
    <t>https://podminky.urs.cz/item/CS_URS_2023_02/162301974</t>
  </si>
  <si>
    <t>1,5*13 "doprava pařezu na skládku, 13 příplatky</t>
  </si>
  <si>
    <t>12</t>
  </si>
  <si>
    <t>171103100R</t>
  </si>
  <si>
    <t>Jímkování- zřízení a odstranění hrázek</t>
  </si>
  <si>
    <t>-1266310346</t>
  </si>
  <si>
    <t>3*2*1,8 "hrázky - jímky pro převádění vody pro opravu dlažeb</t>
  </si>
  <si>
    <t>13</t>
  </si>
  <si>
    <t>174101101</t>
  </si>
  <si>
    <t>Zásyp sypaninou z jakékoliv horniny strojně s uložením výkopku ve vrstvách se zhutněním jam, šachet, rýh nebo kolem objektů v těchto vykopávkách</t>
  </si>
  <si>
    <t>-1264092983</t>
  </si>
  <si>
    <t>https://podminky.urs.cz/item/CS_URS_2023_02/174101101</t>
  </si>
  <si>
    <t>1,8 "zásyp po pařezu vícekmenné vrby</t>
  </si>
  <si>
    <t>14</t>
  </si>
  <si>
    <t>M</t>
  </si>
  <si>
    <t>58344003</t>
  </si>
  <si>
    <t>kamenivo drcené hrubé frakce 63/125</t>
  </si>
  <si>
    <t>t</t>
  </si>
  <si>
    <t>-1110647828</t>
  </si>
  <si>
    <t>1,8*2,0 "zásyp po pařezu vícekmenné vrby</t>
  </si>
  <si>
    <t>174111112</t>
  </si>
  <si>
    <t>Zásyp jam po vyfrézovaných pařezech hloubky do 200 mm na svahu přes 1:5 do 1:2</t>
  </si>
  <si>
    <t>-589581403</t>
  </si>
  <si>
    <t>https://podminky.urs.cz/item/CS_URS_2023_02/174111112</t>
  </si>
  <si>
    <t>pařezy z  tabulky v příloze D.1</t>
  </si>
  <si>
    <t>16</t>
  </si>
  <si>
    <t>58337344</t>
  </si>
  <si>
    <t>štěrkopísek frakce 0/32</t>
  </si>
  <si>
    <t>-1256311596</t>
  </si>
  <si>
    <t>17</t>
  </si>
  <si>
    <t>175203102</t>
  </si>
  <si>
    <t>Přísyp těsnící folie nebo geotextilie na objektech vodních staveb z vhodného materiálu, bez zhutnění ve svahu sklonu přes 1 : 5</t>
  </si>
  <si>
    <t>807891237</t>
  </si>
  <si>
    <t>https://podminky.urs.cz/item/CS_URS_2023_02/175203102</t>
  </si>
  <si>
    <t>3*2,0*0,2</t>
  </si>
  <si>
    <t>18</t>
  </si>
  <si>
    <t>28322024</t>
  </si>
  <si>
    <t>fólie hydroizolační proti zemní vlhkosti nad úrovní terénu mPVC (typ A) tl 0,6mm</t>
  </si>
  <si>
    <t>-833450935</t>
  </si>
  <si>
    <t>2,0 "pro opakované použití</t>
  </si>
  <si>
    <t>19</t>
  </si>
  <si>
    <t>181151300- R</t>
  </si>
  <si>
    <t>Konečná úprava přístupových manipulačních ploch - uvedení do původního stavu</t>
  </si>
  <si>
    <t>kpl</t>
  </si>
  <si>
    <t>575667377</t>
  </si>
  <si>
    <t>334,0*6,0=2004,0 m2 , manipulační pruh podél toku, orná půda</t>
  </si>
  <si>
    <t>20</t>
  </si>
  <si>
    <t>181411122</t>
  </si>
  <si>
    <t>Založení trávníku na půdě předem připravené plochy do 1000 m2 výsevem včetně utažení lučního na svahu přes 1:5 do 1:2</t>
  </si>
  <si>
    <t>-1344132045</t>
  </si>
  <si>
    <t>https://podminky.urs.cz/item/CS_URS_2023_02/181411122</t>
  </si>
  <si>
    <t>1,8 "po zasypaném pařezu vrby</t>
  </si>
  <si>
    <t>32,0 "nátrž N1</t>
  </si>
  <si>
    <t>28,0 "nátrž N2</t>
  </si>
  <si>
    <t>181006111</t>
  </si>
  <si>
    <t>Rozprostření zemin schopných zúrodnění v rovině a ve sklonu do 1:5, tloušťka vrstvy do 0,10 m</t>
  </si>
  <si>
    <t>-876607528</t>
  </si>
  <si>
    <t>https://podminky.urs.cz/item/CS_URS_2023_02/181006111</t>
  </si>
  <si>
    <t>22</t>
  </si>
  <si>
    <t>185803106</t>
  </si>
  <si>
    <t>Shrabání pokoseného porostu a organických naplavenin s odvozem do 20 km divokého porostu</t>
  </si>
  <si>
    <t>1593173058</t>
  </si>
  <si>
    <t>https://podminky.urs.cz/item/CS_URS_2023_02/185803106</t>
  </si>
  <si>
    <t>0,129 "z pol. kosení vodního rostlinstva</t>
  </si>
  <si>
    <t>Vodorovné konstrukce</t>
  </si>
  <si>
    <t>23</t>
  </si>
  <si>
    <t>451571112</t>
  </si>
  <si>
    <t>Lože pod dlažby ze štěrkopísků, tl. vrstvy přes 100 do 150 mm</t>
  </si>
  <si>
    <t>-245224665</t>
  </si>
  <si>
    <t>https://podminky.urs.cz/item/CS_URS_2023_02/451571112</t>
  </si>
  <si>
    <t>78,80 "pod doplňovanou (chybějící) dlažbu, příloha D.1</t>
  </si>
  <si>
    <t>78,80 "pod přeskládanou  dlažbu, příloha D.1</t>
  </si>
  <si>
    <t>24</t>
  </si>
  <si>
    <t>462511161</t>
  </si>
  <si>
    <t>Zához z lomového kamene neupraveného provedený ze břehu nebo z lešení, do sucha nebo do vody tříděného, hmotnost jednotlivých kamenů do 80 kg bez výplně mezer</t>
  </si>
  <si>
    <t>-839720562</t>
  </si>
  <si>
    <t>https://podminky.urs.cz/item/CS_URS_2023_02/462511161</t>
  </si>
  <si>
    <t>6,2 "zához nátrže N1, příloha D.1.3.</t>
  </si>
  <si>
    <t>2,5 "zához nátrže N2, příloha D.1.3.</t>
  </si>
  <si>
    <t>37</t>
  </si>
  <si>
    <t>462511169</t>
  </si>
  <si>
    <t>Zához z lomového kamene neupraveného provedený ze břehu nebo z lešení, do sucha nebo do vody tříděného, hmotnost jednotlivých kamenů do 80 kg Příplatek k cenám za urovnání líce záhozu</t>
  </si>
  <si>
    <t>-568716848</t>
  </si>
  <si>
    <t>https://podminky.urs.cz/item/CS_URS_2023_02/462511169</t>
  </si>
  <si>
    <t>25</t>
  </si>
  <si>
    <t>465512127</t>
  </si>
  <si>
    <t>Dlažba z lomového kamene lomařsky upraveného na sucho se zalitím spár cementovou maltou, tl. kamene 200 mm</t>
  </si>
  <si>
    <t>1766490179</t>
  </si>
  <si>
    <t>https://podminky.urs.cz/item/CS_URS_2023_02/465512127</t>
  </si>
  <si>
    <t xml:space="preserve">78,8 "doplnění dlažby, příloha D.1 </t>
  </si>
  <si>
    <t>26</t>
  </si>
  <si>
    <t>465512128R</t>
  </si>
  <si>
    <t>Dlažba z lomového kamene na sucho se zalitím spár cementovou maltou tl 200 mm - kámen z výskytu (přeskládání)</t>
  </si>
  <si>
    <t>623011830</t>
  </si>
  <si>
    <t>z ceníkové položky byl odstraněn lomový kámen</t>
  </si>
  <si>
    <t>78,8 "přeskládání stávající dlažby podle přílohy D.1</t>
  </si>
  <si>
    <t>Úpravy povrchů, podlahy a osazování výplní</t>
  </si>
  <si>
    <t>27</t>
  </si>
  <si>
    <t>629995101</t>
  </si>
  <si>
    <t>Očištění vnějších ploch tlakovou vodou omytím</t>
  </si>
  <si>
    <t>-2075694604</t>
  </si>
  <si>
    <t>https://podminky.urs.cz/item/CS_URS_2023_02/629995101</t>
  </si>
  <si>
    <t xml:space="preserve">788,3 "očištění dlažby </t>
  </si>
  <si>
    <t>28</t>
  </si>
  <si>
    <t>636195212</t>
  </si>
  <si>
    <t>Vyplnění spár dosavadních dlažeb cementovou maltou s vyčištěním spár na hloubky do 70 mm dlažby z lomového kamene s vyspárováním</t>
  </si>
  <si>
    <t>1585264041</t>
  </si>
  <si>
    <t>https://podminky.urs.cz/item/CS_URS_2023_02/636195212</t>
  </si>
  <si>
    <t>788,3 "celková plocha dlažby v zájmovom úseku, z tab. příl. D.1</t>
  </si>
  <si>
    <t>Ostatní konstrukce a práce, bourání</t>
  </si>
  <si>
    <t>29</t>
  </si>
  <si>
    <t>938901101</t>
  </si>
  <si>
    <t>Dokončovací práce na dosavadních konstrukcích očištění dlažby od travního a divokého porostu, s vytrháním kořenů ze spár, s naložením odstraněného porostu na dopravní prostředek nebo s odklizením na hromady do vzdálenosti 50 m z lomového kamene nebo betonových desek</t>
  </si>
  <si>
    <t>-604506868</t>
  </si>
  <si>
    <t>https://podminky.urs.cz/item/CS_URS_2023_02/938901101</t>
  </si>
  <si>
    <t>788,30 "z přílohy D.1</t>
  </si>
  <si>
    <t>30</t>
  </si>
  <si>
    <t>938903111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</si>
  <si>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</si>
  <si>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239775430</t>
  </si>
  <si>
    <t>https://podminky.urs.cz/item/CS_URS_2023_02/938903111</t>
  </si>
  <si>
    <t>788,30 "celková plocha dlažby</t>
  </si>
  <si>
    <t xml:space="preserve">-78,80 "odečet doplňované dlažby </t>
  </si>
  <si>
    <t>31</t>
  </si>
  <si>
    <t>938909310-R</t>
  </si>
  <si>
    <t>Čištění vozovek</t>
  </si>
  <si>
    <t>1836231778</t>
  </si>
  <si>
    <t>u výjezdu, dle potřeby (v závislosti na počasí)</t>
  </si>
  <si>
    <t>položka obsahuje odstraněnníznečištění způsobeného vozidly</t>
  </si>
  <si>
    <t>997</t>
  </si>
  <si>
    <t>Přesun sutě</t>
  </si>
  <si>
    <t>32</t>
  </si>
  <si>
    <t>997013601</t>
  </si>
  <si>
    <t>Poplatek za uložení stavebního odpadu na skládce (skládkovné) z prostého betonu zatříděného do Katalogu odpadů pod kódem 17 01 01</t>
  </si>
  <si>
    <t>-2076139983</t>
  </si>
  <si>
    <t>https://podminky.urs.cz/item/CS_URS_2023_02/997013601</t>
  </si>
  <si>
    <t>33</t>
  </si>
  <si>
    <t>997013811</t>
  </si>
  <si>
    <t>Poplatek za uložení stavebního odpadu na skládce (skládkovné) dřevěného zatříděného do Katalogu odpadů pod kódem 17 02 01</t>
  </si>
  <si>
    <t>-216895034</t>
  </si>
  <si>
    <t>https://podminky.urs.cz/item/CS_URS_2023_02/997013811</t>
  </si>
  <si>
    <t>3,0*0,550 "poplatek za uložení pařezu,měrná hm. 0,55t/m3</t>
  </si>
  <si>
    <t>34</t>
  </si>
  <si>
    <t>997321511</t>
  </si>
  <si>
    <t>Vodorovná doprava suti a vybouraných hmot bez naložení, s vyložením a hrubým urovnáním po suchu, na vzdálenost do 1 km</t>
  </si>
  <si>
    <t>751724576</t>
  </si>
  <si>
    <t>https://podminky.urs.cz/item/CS_URS_2023_02/997321511</t>
  </si>
  <si>
    <t>35</t>
  </si>
  <si>
    <t>997321519</t>
  </si>
  <si>
    <t>Vodorovná doprava suti a vybouraných hmot bez naložení, s vyložením a hrubým urovnáním po suchu, na vzdálenost Příplatek k cenám za každý další i započatý 1 km přes 1 km</t>
  </si>
  <si>
    <t>-905122457</t>
  </si>
  <si>
    <t>https://podminky.urs.cz/item/CS_URS_2023_02/997321519</t>
  </si>
  <si>
    <t>16,339*13 "13 příplatků</t>
  </si>
  <si>
    <t>998</t>
  </si>
  <si>
    <t>Přesun hmot</t>
  </si>
  <si>
    <t>36</t>
  </si>
  <si>
    <t>998332011</t>
  </si>
  <si>
    <t>Přesun hmot pro úpravy vodních toků a kanály, hráze rybníků apod. dopravní vzdálenost do 500 m</t>
  </si>
  <si>
    <t>1453831039</t>
  </si>
  <si>
    <t>https://podminky.urs.cz/item/CS_URS_2023_02/998332011</t>
  </si>
  <si>
    <t>2 - VON Vedlejší a ostatní náklady</t>
  </si>
  <si>
    <t>VRN -  Vedlejší rozpočtové náklady</t>
  </si>
  <si>
    <t xml:space="preserve">    VRN1 -  Vedlejší a ostatní rozpočtové náklady</t>
  </si>
  <si>
    <t xml:space="preserve">    VRN2 -  Projektová dokumentace - ostatní náklady</t>
  </si>
  <si>
    <t xml:space="preserve">    VRN3 -  Geodetické práce a vytýčení - ostatní náklady</t>
  </si>
  <si>
    <t xml:space="preserve">    VRN9 -  Ostatní náklady</t>
  </si>
  <si>
    <t>VRN</t>
  </si>
  <si>
    <t xml:space="preserve"> Vedlejší rozpočtové náklady</t>
  </si>
  <si>
    <t>VRN1</t>
  </si>
  <si>
    <t xml:space="preserve"> Vedlejší a ostatní rozpočtové náklady</t>
  </si>
  <si>
    <t>011</t>
  </si>
  <si>
    <t>Zajištění kompletního zařízení staveniště a jeho přípojení na inž. sítě</t>
  </si>
  <si>
    <t>soubor</t>
  </si>
  <si>
    <t>1024</t>
  </si>
  <si>
    <t>474257177</t>
  </si>
  <si>
    <t>Zajištění kompletního zařízení stavenišrě a jeho přípojení na sítě</t>
  </si>
  <si>
    <t>zajištění místnosti pro TDI v ZS vč. jejího vybavení</t>
  </si>
  <si>
    <t>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</si>
  <si>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</si>
  <si>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</si>
  <si>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</si>
  <si>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</si>
  <si>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</si>
  <si>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</si>
  <si>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</si>
  <si>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</si>
  <si>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</si>
  <si>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VRN2</t>
  </si>
  <si>
    <t xml:space="preserve"> Projektová dokumentace - ostatní náklady</t>
  </si>
  <si>
    <t>0210</t>
  </si>
  <si>
    <t>Vypracování Plánu opatření pro případ havárie</t>
  </si>
  <si>
    <t>943921208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</si>
  <si>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</si>
  <si>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</si>
  <si>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</si>
  <si>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</si>
  <si>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-703302601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</si>
  <si>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</si>
  <si>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</si>
  <si>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</si>
  <si>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projektu skutečného provedení díla</t>
  </si>
  <si>
    <t>-929863496</t>
  </si>
  <si>
    <t>Vypracování  projektu skutečného provedení díla</t>
  </si>
  <si>
    <t>VRN3</t>
  </si>
  <si>
    <t xml:space="preserve"> Geodetické práce a vytýčení - ostatní náklady</t>
  </si>
  <si>
    <t>031</t>
  </si>
  <si>
    <t>Vypracování geodetického zaměření skutečného stavu</t>
  </si>
  <si>
    <t>-856266005</t>
  </si>
  <si>
    <t>Vypracování  geodetického zaměření skutečného stavu</t>
  </si>
  <si>
    <t>0311</t>
  </si>
  <si>
    <t>Porovnání geodetického zaměření skutečného provedení s mapou katastru nemovitostí (v aktuální platnosti)</t>
  </si>
  <si>
    <t>105565003</t>
  </si>
  <si>
    <t>034403000</t>
  </si>
  <si>
    <t>Dopravní značeníi</t>
  </si>
  <si>
    <t>1083290994</t>
  </si>
  <si>
    <t>035</t>
  </si>
  <si>
    <t>Zajištění veškerých geodetických prací souvisejících s realizací díla</t>
  </si>
  <si>
    <t>1598591065</t>
  </si>
  <si>
    <t>Vytýčení stavby</t>
  </si>
  <si>
    <t>VRN9</t>
  </si>
  <si>
    <t xml:space="preserve"> Ostatní náklady</t>
  </si>
  <si>
    <t>0931</t>
  </si>
  <si>
    <t>Provedení pasportizace stávajících nemovitostí</t>
  </si>
  <si>
    <t>-1711640598</t>
  </si>
  <si>
    <t>Provedení pasportizace stávajících nemovitostí (vč. pozemků)  a jejich příslušenství,</t>
  </si>
  <si>
    <t>zajištění fotodokumentace stávajícího stavu přístupových komunikací</t>
  </si>
  <si>
    <t>uvedení do pův. stavu vč. nutného plošného urovnání terénu</t>
  </si>
  <si>
    <t xml:space="preserve">protokolární předání majitelům </t>
  </si>
  <si>
    <t>094</t>
  </si>
  <si>
    <t>Zajištění vytýčení veškerých podzemních zařízení</t>
  </si>
  <si>
    <t>1581388459</t>
  </si>
  <si>
    <t>0992</t>
  </si>
  <si>
    <t>Zajištění transferu zvláště chráněných živočichů k tomu oprávněnou osobou dle rozhodnutí KUKHK-23286/ZP/2017-6, bod.3</t>
  </si>
  <si>
    <t>-1238642197</t>
  </si>
  <si>
    <t>09920</t>
  </si>
  <si>
    <t>Odborné odlovení rybí obsádky z prostoru staveniště</t>
  </si>
  <si>
    <t>-780068812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</si>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</sst>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2" TargetMode="External" /><Relationship Id="rId2" Type="http://schemas.openxmlformats.org/officeDocument/2006/relationships/hyperlink" Target="https://podminky.urs.cz/item/CS_URS_2023_02/112201118" TargetMode="External" /><Relationship Id="rId3" Type="http://schemas.openxmlformats.org/officeDocument/2006/relationships/hyperlink" Target="https://podminky.urs.cz/item/CS_URS_2023_02/112251211" TargetMode="External" /><Relationship Id="rId4" Type="http://schemas.openxmlformats.org/officeDocument/2006/relationships/hyperlink" Target="https://podminky.urs.cz/item/CS_URS_2023_02/114203102" TargetMode="External" /><Relationship Id="rId5" Type="http://schemas.openxmlformats.org/officeDocument/2006/relationships/hyperlink" Target="https://podminky.urs.cz/item/CS_URS_2023_02/114203202" TargetMode="External" /><Relationship Id="rId6" Type="http://schemas.openxmlformats.org/officeDocument/2006/relationships/hyperlink" Target="https://podminky.urs.cz/item/CS_URS_2023_02/115001104" TargetMode="External" /><Relationship Id="rId7" Type="http://schemas.openxmlformats.org/officeDocument/2006/relationships/hyperlink" Target="https://podminky.urs.cz/item/CS_URS_2023_02/115101201" TargetMode="External" /><Relationship Id="rId8" Type="http://schemas.openxmlformats.org/officeDocument/2006/relationships/hyperlink" Target="https://podminky.urs.cz/item/CS_URS_2023_02/115101301" TargetMode="External" /><Relationship Id="rId9" Type="http://schemas.openxmlformats.org/officeDocument/2006/relationships/hyperlink" Target="https://podminky.urs.cz/item/CS_URS_2023_02/122911112" TargetMode="External" /><Relationship Id="rId10" Type="http://schemas.openxmlformats.org/officeDocument/2006/relationships/hyperlink" Target="https://podminky.urs.cz/item/CS_URS_2023_02/162201424" TargetMode="External" /><Relationship Id="rId11" Type="http://schemas.openxmlformats.org/officeDocument/2006/relationships/hyperlink" Target="https://podminky.urs.cz/item/CS_URS_2023_02/162301974" TargetMode="External" /><Relationship Id="rId12" Type="http://schemas.openxmlformats.org/officeDocument/2006/relationships/hyperlink" Target="https://podminky.urs.cz/item/CS_URS_2023_02/174101101" TargetMode="External" /><Relationship Id="rId13" Type="http://schemas.openxmlformats.org/officeDocument/2006/relationships/hyperlink" Target="https://podminky.urs.cz/item/CS_URS_2023_02/174111112" TargetMode="External" /><Relationship Id="rId14" Type="http://schemas.openxmlformats.org/officeDocument/2006/relationships/hyperlink" Target="https://podminky.urs.cz/item/CS_URS_2023_02/175203102" TargetMode="External" /><Relationship Id="rId15" Type="http://schemas.openxmlformats.org/officeDocument/2006/relationships/hyperlink" Target="https://podminky.urs.cz/item/CS_URS_2023_02/181411122" TargetMode="External" /><Relationship Id="rId16" Type="http://schemas.openxmlformats.org/officeDocument/2006/relationships/hyperlink" Target="https://podminky.urs.cz/item/CS_URS_2023_02/181006111" TargetMode="External" /><Relationship Id="rId17" Type="http://schemas.openxmlformats.org/officeDocument/2006/relationships/hyperlink" Target="https://podminky.urs.cz/item/CS_URS_2023_02/185803106" TargetMode="External" /><Relationship Id="rId18" Type="http://schemas.openxmlformats.org/officeDocument/2006/relationships/hyperlink" Target="https://podminky.urs.cz/item/CS_URS_2023_02/451571112" TargetMode="External" /><Relationship Id="rId19" Type="http://schemas.openxmlformats.org/officeDocument/2006/relationships/hyperlink" Target="https://podminky.urs.cz/item/CS_URS_2023_02/462511161" TargetMode="External" /><Relationship Id="rId20" Type="http://schemas.openxmlformats.org/officeDocument/2006/relationships/hyperlink" Target="https://podminky.urs.cz/item/CS_URS_2023_02/462511169" TargetMode="External" /><Relationship Id="rId21" Type="http://schemas.openxmlformats.org/officeDocument/2006/relationships/hyperlink" Target="https://podminky.urs.cz/item/CS_URS_2023_02/465512127" TargetMode="External" /><Relationship Id="rId22" Type="http://schemas.openxmlformats.org/officeDocument/2006/relationships/hyperlink" Target="https://podminky.urs.cz/item/CS_URS_2023_02/629995101" TargetMode="External" /><Relationship Id="rId23" Type="http://schemas.openxmlformats.org/officeDocument/2006/relationships/hyperlink" Target="https://podminky.urs.cz/item/CS_URS_2023_02/636195212" TargetMode="External" /><Relationship Id="rId24" Type="http://schemas.openxmlformats.org/officeDocument/2006/relationships/hyperlink" Target="https://podminky.urs.cz/item/CS_URS_2023_02/938901101" TargetMode="External" /><Relationship Id="rId25" Type="http://schemas.openxmlformats.org/officeDocument/2006/relationships/hyperlink" Target="https://podminky.urs.cz/item/CS_URS_2023_02/938903111" TargetMode="External" /><Relationship Id="rId26" Type="http://schemas.openxmlformats.org/officeDocument/2006/relationships/hyperlink" Target="https://podminky.urs.cz/item/CS_URS_2023_02/997013601" TargetMode="External" /><Relationship Id="rId27" Type="http://schemas.openxmlformats.org/officeDocument/2006/relationships/hyperlink" Target="https://podminky.urs.cz/item/CS_URS_2023_02/997013811" TargetMode="External" /><Relationship Id="rId28" Type="http://schemas.openxmlformats.org/officeDocument/2006/relationships/hyperlink" Target="https://podminky.urs.cz/item/CS_URS_2023_02/997321511" TargetMode="External" /><Relationship Id="rId29" Type="http://schemas.openxmlformats.org/officeDocument/2006/relationships/hyperlink" Target="https://podminky.urs.cz/item/CS_URS_2023_02/997321519" TargetMode="External" /><Relationship Id="rId30" Type="http://schemas.openxmlformats.org/officeDocument/2006/relationships/hyperlink" Target="https://podminky.urs.cz/item/CS_URS_2023_02/998332011" TargetMode="External" /><Relationship Id="rId3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28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28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28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28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28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M17/023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Králický potok IDVT 10177119, oprava dlažeb a nátrží ,ř.km 0,0-0,30, odtěžení sedimentů, km 0,30-1,30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Nový Bydžov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10. 1. 2024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25.6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Povodí Labe,státní podnik,Víta Nejedlého 951, HK 3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33</v>
      </c>
      <c r="AJ49" s="41"/>
      <c r="AK49" s="41"/>
      <c r="AL49" s="41"/>
      <c r="AM49" s="74" t="str">
        <f>IF(E17="","",E17)</f>
        <v>Multiaqua s.r.o.,Veverkova 1343,Hradec Králové 2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31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36</v>
      </c>
      <c r="AJ50" s="41"/>
      <c r="AK50" s="41"/>
      <c r="AL50" s="41"/>
      <c r="AM50" s="74" t="str">
        <f>IF(E20="","",E20)</f>
        <v>Ing. Šárka Volfová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28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pans="1:91" s="7" customFormat="1" ht="24.7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 1 Oprava dlažeb a 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'1 - SO 1 Oprava dlažeb a ...'!P86</f>
        <v>0</v>
      </c>
      <c r="AV55" s="121">
        <f>'1 - SO 1 Oprava dlažeb a ...'!J33</f>
        <v>0</v>
      </c>
      <c r="AW55" s="121">
        <f>'1 - SO 1 Oprava dlažeb a ...'!J34</f>
        <v>0</v>
      </c>
      <c r="AX55" s="121">
        <f>'1 - SO 1 Oprava dlažeb a ...'!J35</f>
        <v>0</v>
      </c>
      <c r="AY55" s="121">
        <f>'1 - SO 1 Oprava dlažeb a ...'!J36</f>
        <v>0</v>
      </c>
      <c r="AZ55" s="121">
        <f>'1 - SO 1 Oprava dlažeb a ...'!F33</f>
        <v>0</v>
      </c>
      <c r="BA55" s="121">
        <f>'1 - SO 1 Oprava dlažeb a ...'!F34</f>
        <v>0</v>
      </c>
      <c r="BB55" s="121">
        <f>'1 - SO 1 Oprava dlažeb a ...'!F35</f>
        <v>0</v>
      </c>
      <c r="BC55" s="121">
        <f>'1 - SO 1 Oprava dlažeb a ...'!F36</f>
        <v>0</v>
      </c>
      <c r="BD55" s="123">
        <f>'1 - SO 1 Oprava dlažeb a ...'!F37</f>
        <v>0</v>
      </c>
      <c r="BE55" s="7"/>
      <c r="BT55" s="124" t="s">
        <v>79</v>
      </c>
      <c r="BV55" s="124" t="s">
        <v>76</v>
      </c>
      <c r="BW55" s="124" t="s">
        <v>82</v>
      </c>
      <c r="BX55" s="124" t="s">
        <v>5</v>
      </c>
      <c r="CL55" s="124" t="s">
        <v>19</v>
      </c>
      <c r="CM55" s="124" t="s">
        <v>83</v>
      </c>
    </row>
    <row r="56" spans="1:91" s="7" customFormat="1" ht="16.5" customHeight="1">
      <c r="A56" s="112" t="s">
        <v>78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'2 - VON Vedlejší a ostatn...'!J30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5">
        <v>0</v>
      </c>
      <c r="AT56" s="126">
        <f>ROUND(SUM(AV56:AW56),2)</f>
        <v>0</v>
      </c>
      <c r="AU56" s="127">
        <f>'2 - VON Vedlejší a ostatn...'!P84</f>
        <v>0</v>
      </c>
      <c r="AV56" s="126">
        <f>'2 - VON Vedlejší a ostatn...'!J33</f>
        <v>0</v>
      </c>
      <c r="AW56" s="126">
        <f>'2 - VON Vedlejší a ostatn...'!J34</f>
        <v>0</v>
      </c>
      <c r="AX56" s="126">
        <f>'2 - VON Vedlejší a ostatn...'!J35</f>
        <v>0</v>
      </c>
      <c r="AY56" s="126">
        <f>'2 - VON Vedlejší a ostatn...'!J36</f>
        <v>0</v>
      </c>
      <c r="AZ56" s="126">
        <f>'2 - VON Vedlejší a ostatn...'!F33</f>
        <v>0</v>
      </c>
      <c r="BA56" s="126">
        <f>'2 - VON Vedlejší a ostatn...'!F34</f>
        <v>0</v>
      </c>
      <c r="BB56" s="126">
        <f>'2 - VON Vedlejší a ostatn...'!F35</f>
        <v>0</v>
      </c>
      <c r="BC56" s="126">
        <f>'2 - VON Vedlejší a ostatn...'!F36</f>
        <v>0</v>
      </c>
      <c r="BD56" s="128">
        <f>'2 - VON Vedlejší a ostatn...'!F37</f>
        <v>0</v>
      </c>
      <c r="BE56" s="7"/>
      <c r="BT56" s="124" t="s">
        <v>79</v>
      </c>
      <c r="BV56" s="124" t="s">
        <v>76</v>
      </c>
      <c r="BW56" s="124" t="s">
        <v>85</v>
      </c>
      <c r="BX56" s="124" t="s">
        <v>5</v>
      </c>
      <c r="CL56" s="124" t="s">
        <v>19</v>
      </c>
      <c r="CM56" s="124" t="s">
        <v>83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1 - SO 1 Oprava dlažeb a ...'!C2" display="/"/>
    <hyperlink ref="A56" location="'2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86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Králický potok IDVT 10177119, oprava dlažeb a nátrží ,ř.km 0,0-0,30, odtěžení sedimentů, km 0,30-1,30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10. 1. 2024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35.25" customHeight="1">
      <c r="A27" s="139"/>
      <c r="B27" s="140"/>
      <c r="C27" s="139"/>
      <c r="D27" s="139"/>
      <c r="E27" s="141" t="s">
        <v>89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ROUND(J86,2)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ROUND((SUM(BE86:BE225)),2)</f>
        <v>0</v>
      </c>
      <c r="G33" s="39"/>
      <c r="H33" s="39"/>
      <c r="I33" s="149">
        <v>0.21</v>
      </c>
      <c r="J33" s="148">
        <f>ROUND(((SUM(BE86:BE225))*I33),2)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ROUND((SUM(BF86:BF225)),2)</f>
        <v>0</v>
      </c>
      <c r="G34" s="39"/>
      <c r="H34" s="39"/>
      <c r="I34" s="149">
        <v>0.15</v>
      </c>
      <c r="J34" s="148">
        <f>ROUND(((SUM(BF86:BF225))*I34),2)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ROUND((SUM(BG86:BG225)),2)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ROUND((SUM(BH86:BH225)),2)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ROUND((SUM(BI86:BI225)),2)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Králický potok IDVT 10177119, oprava dlažeb a nátrží ,ř.km 0,0-0,30, odtěžení sedimentů, km 0,30-1,30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1 - SO 1 Oprava dlažeb a nátrží, ř.km 0,000 - 0,300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Nový Bydžov</v>
      </c>
      <c r="G52" s="41"/>
      <c r="H52" s="41"/>
      <c r="I52" s="33" t="s">
        <v>24</v>
      </c>
      <c r="J52" s="73" t="str">
        <f>IF(J12="","",J12)</f>
        <v>10. 1. 2024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54.45" customHeight="1">
      <c r="A54" s="39"/>
      <c r="B54" s="40"/>
      <c r="C54" s="33" t="s">
        <v>26</v>
      </c>
      <c r="D54" s="41"/>
      <c r="E54" s="41"/>
      <c r="F54" s="28" t="str">
        <f>E15</f>
        <v>Povodí Labe,státní podnik,Víta Nejedlého 951, HK 3</v>
      </c>
      <c r="G54" s="41"/>
      <c r="H54" s="41"/>
      <c r="I54" s="33" t="s">
        <v>33</v>
      </c>
      <c r="J54" s="37" t="str">
        <f>E21</f>
        <v>Multiaqua s.r.o.,Veverkova 1343,Hradec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66"/>
      <c r="C60" s="167"/>
      <c r="D60" s="168" t="s">
        <v>94</v>
      </c>
      <c r="E60" s="169"/>
      <c r="F60" s="169"/>
      <c r="G60" s="169"/>
      <c r="H60" s="169"/>
      <c r="I60" s="169"/>
      <c r="J60" s="170">
        <f>J87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95</v>
      </c>
      <c r="E61" s="175"/>
      <c r="F61" s="175"/>
      <c r="G61" s="175"/>
      <c r="H61" s="175"/>
      <c r="I61" s="175"/>
      <c r="J61" s="176">
        <f>J88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96</v>
      </c>
      <c r="E62" s="175"/>
      <c r="F62" s="175"/>
      <c r="G62" s="175"/>
      <c r="H62" s="175"/>
      <c r="I62" s="175"/>
      <c r="J62" s="176">
        <f>J170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97</v>
      </c>
      <c r="E63" s="175"/>
      <c r="F63" s="175"/>
      <c r="G63" s="175"/>
      <c r="H63" s="175"/>
      <c r="I63" s="175"/>
      <c r="J63" s="176">
        <f>J192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98</v>
      </c>
      <c r="E64" s="175"/>
      <c r="F64" s="175"/>
      <c r="G64" s="175"/>
      <c r="H64" s="175"/>
      <c r="I64" s="175"/>
      <c r="J64" s="176">
        <f>J199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99</v>
      </c>
      <c r="E65" s="175"/>
      <c r="F65" s="175"/>
      <c r="G65" s="175"/>
      <c r="H65" s="175"/>
      <c r="I65" s="175"/>
      <c r="J65" s="176">
        <f>J212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100</v>
      </c>
      <c r="E66" s="175"/>
      <c r="F66" s="175"/>
      <c r="G66" s="175"/>
      <c r="H66" s="175"/>
      <c r="I66" s="175"/>
      <c r="J66" s="176">
        <f>J223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101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61" t="str">
        <f>E7</f>
        <v>Králický potok IDVT 10177119, oprava dlažeb a nátrží ,ř.km 0,0-0,30, odtěžení sedimentů, km 0,30-1,30</v>
      </c>
      <c r="F76" s="33"/>
      <c r="G76" s="33"/>
      <c r="H76" s="33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87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70" t="str">
        <f>E9</f>
        <v>1 - SO 1 Oprava dlažeb a nátrží, ř.km 0,000 - 0,300</v>
      </c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22</v>
      </c>
      <c r="D80" s="41"/>
      <c r="E80" s="41"/>
      <c r="F80" s="28" t="str">
        <f>F12</f>
        <v>Nový Bydžov</v>
      </c>
      <c r="G80" s="41"/>
      <c r="H80" s="41"/>
      <c r="I80" s="33" t="s">
        <v>24</v>
      </c>
      <c r="J80" s="73" t="str">
        <f>IF(J12="","",J12)</f>
        <v>10. 1. 2024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54.45" customHeight="1">
      <c r="A82" s="39"/>
      <c r="B82" s="40"/>
      <c r="C82" s="33" t="s">
        <v>26</v>
      </c>
      <c r="D82" s="41"/>
      <c r="E82" s="41"/>
      <c r="F82" s="28" t="str">
        <f>E15</f>
        <v>Povodí Labe,státní podnik,Víta Nejedlého 951, HK 3</v>
      </c>
      <c r="G82" s="41"/>
      <c r="H82" s="41"/>
      <c r="I82" s="33" t="s">
        <v>33</v>
      </c>
      <c r="J82" s="37" t="str">
        <f>E21</f>
        <v>Multiaqua s.r.o.,Veverkova 1343,Hradec Králové 2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5.15" customHeight="1">
      <c r="A83" s="39"/>
      <c r="B83" s="40"/>
      <c r="C83" s="33" t="s">
        <v>31</v>
      </c>
      <c r="D83" s="41"/>
      <c r="E83" s="41"/>
      <c r="F83" s="28" t="str">
        <f>IF(E18="","",E18)</f>
        <v>Vyplň údaj</v>
      </c>
      <c r="G83" s="41"/>
      <c r="H83" s="41"/>
      <c r="I83" s="33" t="s">
        <v>36</v>
      </c>
      <c r="J83" s="37" t="str">
        <f>E24</f>
        <v>Ing. Šárka Volfová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0.3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11" customFormat="1" ht="29.25" customHeight="1">
      <c r="A85" s="178"/>
      <c r="B85" s="179"/>
      <c r="C85" s="180" t="s">
        <v>102</v>
      </c>
      <c r="D85" s="181" t="s">
        <v>59</v>
      </c>
      <c r="E85" s="181" t="s">
        <v>55</v>
      </c>
      <c r="F85" s="181" t="s">
        <v>56</v>
      </c>
      <c r="G85" s="181" t="s">
        <v>103</v>
      </c>
      <c r="H85" s="181" t="s">
        <v>104</v>
      </c>
      <c r="I85" s="181" t="s">
        <v>105</v>
      </c>
      <c r="J85" s="181" t="s">
        <v>92</v>
      </c>
      <c r="K85" s="182" t="s">
        <v>106</v>
      </c>
      <c r="L85" s="183"/>
      <c r="M85" s="93" t="s">
        <v>28</v>
      </c>
      <c r="N85" s="94" t="s">
        <v>44</v>
      </c>
      <c r="O85" s="94" t="s">
        <v>107</v>
      </c>
      <c r="P85" s="94" t="s">
        <v>108</v>
      </c>
      <c r="Q85" s="94" t="s">
        <v>109</v>
      </c>
      <c r="R85" s="94" t="s">
        <v>110</v>
      </c>
      <c r="S85" s="94" t="s">
        <v>111</v>
      </c>
      <c r="T85" s="95" t="s">
        <v>112</v>
      </c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</row>
    <row r="86" spans="1:63" s="2" customFormat="1" ht="22.8" customHeight="1">
      <c r="A86" s="39"/>
      <c r="B86" s="40"/>
      <c r="C86" s="100" t="s">
        <v>113</v>
      </c>
      <c r="D86" s="41"/>
      <c r="E86" s="41"/>
      <c r="F86" s="41"/>
      <c r="G86" s="41"/>
      <c r="H86" s="41"/>
      <c r="I86" s="41"/>
      <c r="J86" s="184">
        <f>BK86</f>
        <v>0</v>
      </c>
      <c r="K86" s="41"/>
      <c r="L86" s="45"/>
      <c r="M86" s="96"/>
      <c r="N86" s="185"/>
      <c r="O86" s="97"/>
      <c r="P86" s="186">
        <f>P87</f>
        <v>0</v>
      </c>
      <c r="Q86" s="97"/>
      <c r="R86" s="186">
        <f>R87</f>
        <v>152.77548599999997</v>
      </c>
      <c r="S86" s="97"/>
      <c r="T86" s="187">
        <f>T87</f>
        <v>154.631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73</v>
      </c>
      <c r="AU86" s="18" t="s">
        <v>93</v>
      </c>
      <c r="BK86" s="188">
        <f>BK87</f>
        <v>0</v>
      </c>
    </row>
    <row r="87" spans="1:63" s="12" customFormat="1" ht="25.9" customHeight="1">
      <c r="A87" s="12"/>
      <c r="B87" s="189"/>
      <c r="C87" s="190"/>
      <c r="D87" s="191" t="s">
        <v>73</v>
      </c>
      <c r="E87" s="192" t="s">
        <v>114</v>
      </c>
      <c r="F87" s="192" t="s">
        <v>115</v>
      </c>
      <c r="G87" s="190"/>
      <c r="H87" s="190"/>
      <c r="I87" s="193"/>
      <c r="J87" s="194">
        <f>BK87</f>
        <v>0</v>
      </c>
      <c r="K87" s="190"/>
      <c r="L87" s="195"/>
      <c r="M87" s="196"/>
      <c r="N87" s="197"/>
      <c r="O87" s="197"/>
      <c r="P87" s="198">
        <f>P88+P170+P192+P199+P212+P223</f>
        <v>0</v>
      </c>
      <c r="Q87" s="197"/>
      <c r="R87" s="198">
        <f>R88+R170+R192+R199+R212+R223</f>
        <v>152.77548599999997</v>
      </c>
      <c r="S87" s="197"/>
      <c r="T87" s="199">
        <f>T88+T170+T192+T199+T212+T223</f>
        <v>154.631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79</v>
      </c>
      <c r="AT87" s="201" t="s">
        <v>73</v>
      </c>
      <c r="AU87" s="201" t="s">
        <v>74</v>
      </c>
      <c r="AY87" s="200" t="s">
        <v>116</v>
      </c>
      <c r="BK87" s="202">
        <f>BK88+BK170+BK192+BK199+BK212+BK223</f>
        <v>0</v>
      </c>
    </row>
    <row r="88" spans="1:63" s="12" customFormat="1" ht="22.8" customHeight="1">
      <c r="A88" s="12"/>
      <c r="B88" s="189"/>
      <c r="C88" s="190"/>
      <c r="D88" s="191" t="s">
        <v>73</v>
      </c>
      <c r="E88" s="203" t="s">
        <v>79</v>
      </c>
      <c r="F88" s="203" t="s">
        <v>117</v>
      </c>
      <c r="G88" s="190"/>
      <c r="H88" s="190"/>
      <c r="I88" s="193"/>
      <c r="J88" s="204">
        <f>BK88</f>
        <v>0</v>
      </c>
      <c r="K88" s="190"/>
      <c r="L88" s="195"/>
      <c r="M88" s="196"/>
      <c r="N88" s="197"/>
      <c r="O88" s="197"/>
      <c r="P88" s="198">
        <f>SUM(P89:P169)</f>
        <v>0</v>
      </c>
      <c r="Q88" s="197"/>
      <c r="R88" s="198">
        <f>SUM(R89:R169)</f>
        <v>5.440840000000001</v>
      </c>
      <c r="S88" s="197"/>
      <c r="T88" s="199">
        <f>SUM(T89:T169)</f>
        <v>141.84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79</v>
      </c>
      <c r="AT88" s="201" t="s">
        <v>73</v>
      </c>
      <c r="AU88" s="201" t="s">
        <v>79</v>
      </c>
      <c r="AY88" s="200" t="s">
        <v>116</v>
      </c>
      <c r="BK88" s="202">
        <f>SUM(BK89:BK169)</f>
        <v>0</v>
      </c>
    </row>
    <row r="89" spans="1:65" s="2" customFormat="1" ht="16.5" customHeight="1">
      <c r="A89" s="39"/>
      <c r="B89" s="40"/>
      <c r="C89" s="205" t="s">
        <v>79</v>
      </c>
      <c r="D89" s="205" t="s">
        <v>118</v>
      </c>
      <c r="E89" s="206" t="s">
        <v>119</v>
      </c>
      <c r="F89" s="207" t="s">
        <v>120</v>
      </c>
      <c r="G89" s="208" t="s">
        <v>121</v>
      </c>
      <c r="H89" s="209">
        <v>0.129</v>
      </c>
      <c r="I89" s="210"/>
      <c r="J89" s="211">
        <f>ROUND(I89*H89,2)</f>
        <v>0</v>
      </c>
      <c r="K89" s="207" t="s">
        <v>122</v>
      </c>
      <c r="L89" s="45"/>
      <c r="M89" s="212" t="s">
        <v>28</v>
      </c>
      <c r="N89" s="213" t="s">
        <v>45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123</v>
      </c>
      <c r="AT89" s="216" t="s">
        <v>118</v>
      </c>
      <c r="AU89" s="216" t="s">
        <v>83</v>
      </c>
      <c r="AY89" s="18" t="s">
        <v>116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123</v>
      </c>
      <c r="BM89" s="216" t="s">
        <v>124</v>
      </c>
    </row>
    <row r="90" spans="1:47" s="2" customFormat="1" ht="12">
      <c r="A90" s="39"/>
      <c r="B90" s="40"/>
      <c r="C90" s="41"/>
      <c r="D90" s="218" t="s">
        <v>125</v>
      </c>
      <c r="E90" s="41"/>
      <c r="F90" s="219" t="s">
        <v>126</v>
      </c>
      <c r="G90" s="41"/>
      <c r="H90" s="41"/>
      <c r="I90" s="220"/>
      <c r="J90" s="41"/>
      <c r="K90" s="41"/>
      <c r="L90" s="45"/>
      <c r="M90" s="221"/>
      <c r="N90" s="222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125</v>
      </c>
      <c r="AU90" s="18" t="s">
        <v>83</v>
      </c>
    </row>
    <row r="91" spans="1:51" s="13" customFormat="1" ht="12">
      <c r="A91" s="13"/>
      <c r="B91" s="223"/>
      <c r="C91" s="224"/>
      <c r="D91" s="225" t="s">
        <v>127</v>
      </c>
      <c r="E91" s="226" t="s">
        <v>28</v>
      </c>
      <c r="F91" s="227" t="s">
        <v>128</v>
      </c>
      <c r="G91" s="224"/>
      <c r="H91" s="228">
        <v>0.129</v>
      </c>
      <c r="I91" s="229"/>
      <c r="J91" s="224"/>
      <c r="K91" s="224"/>
      <c r="L91" s="230"/>
      <c r="M91" s="231"/>
      <c r="N91" s="232"/>
      <c r="O91" s="232"/>
      <c r="P91" s="232"/>
      <c r="Q91" s="232"/>
      <c r="R91" s="232"/>
      <c r="S91" s="232"/>
      <c r="T91" s="23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4" t="s">
        <v>127</v>
      </c>
      <c r="AU91" s="234" t="s">
        <v>83</v>
      </c>
      <c r="AV91" s="13" t="s">
        <v>83</v>
      </c>
      <c r="AW91" s="13" t="s">
        <v>35</v>
      </c>
      <c r="AX91" s="13" t="s">
        <v>79</v>
      </c>
      <c r="AY91" s="234" t="s">
        <v>116</v>
      </c>
    </row>
    <row r="92" spans="1:65" s="2" customFormat="1" ht="21.75" customHeight="1">
      <c r="A92" s="39"/>
      <c r="B92" s="40"/>
      <c r="C92" s="205" t="s">
        <v>83</v>
      </c>
      <c r="D92" s="205" t="s">
        <v>118</v>
      </c>
      <c r="E92" s="206" t="s">
        <v>129</v>
      </c>
      <c r="F92" s="207" t="s">
        <v>130</v>
      </c>
      <c r="G92" s="208" t="s">
        <v>131</v>
      </c>
      <c r="H92" s="209">
        <v>1</v>
      </c>
      <c r="I92" s="210"/>
      <c r="J92" s="211">
        <f>ROUND(I92*H92,2)</f>
        <v>0</v>
      </c>
      <c r="K92" s="207" t="s">
        <v>122</v>
      </c>
      <c r="L92" s="45"/>
      <c r="M92" s="212" t="s">
        <v>28</v>
      </c>
      <c r="N92" s="213" t="s">
        <v>45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123</v>
      </c>
      <c r="AT92" s="216" t="s">
        <v>118</v>
      </c>
      <c r="AU92" s="216" t="s">
        <v>83</v>
      </c>
      <c r="AY92" s="18" t="s">
        <v>116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123</v>
      </c>
      <c r="BM92" s="216" t="s">
        <v>132</v>
      </c>
    </row>
    <row r="93" spans="1:47" s="2" customFormat="1" ht="12">
      <c r="A93" s="39"/>
      <c r="B93" s="40"/>
      <c r="C93" s="41"/>
      <c r="D93" s="218" t="s">
        <v>125</v>
      </c>
      <c r="E93" s="41"/>
      <c r="F93" s="219" t="s">
        <v>133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125</v>
      </c>
      <c r="AU93" s="18" t="s">
        <v>83</v>
      </c>
    </row>
    <row r="94" spans="1:51" s="13" customFormat="1" ht="12">
      <c r="A94" s="13"/>
      <c r="B94" s="223"/>
      <c r="C94" s="224"/>
      <c r="D94" s="225" t="s">
        <v>127</v>
      </c>
      <c r="E94" s="226" t="s">
        <v>28</v>
      </c>
      <c r="F94" s="227" t="s">
        <v>134</v>
      </c>
      <c r="G94" s="224"/>
      <c r="H94" s="228">
        <v>1</v>
      </c>
      <c r="I94" s="229"/>
      <c r="J94" s="224"/>
      <c r="K94" s="224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127</v>
      </c>
      <c r="AU94" s="234" t="s">
        <v>83</v>
      </c>
      <c r="AV94" s="13" t="s">
        <v>83</v>
      </c>
      <c r="AW94" s="13" t="s">
        <v>35</v>
      </c>
      <c r="AX94" s="13" t="s">
        <v>79</v>
      </c>
      <c r="AY94" s="234" t="s">
        <v>116</v>
      </c>
    </row>
    <row r="95" spans="1:65" s="2" customFormat="1" ht="21.75" customHeight="1">
      <c r="A95" s="39"/>
      <c r="B95" s="40"/>
      <c r="C95" s="205" t="s">
        <v>135</v>
      </c>
      <c r="D95" s="205" t="s">
        <v>118</v>
      </c>
      <c r="E95" s="206" t="s">
        <v>136</v>
      </c>
      <c r="F95" s="207" t="s">
        <v>137</v>
      </c>
      <c r="G95" s="208" t="s">
        <v>138</v>
      </c>
      <c r="H95" s="209">
        <v>0.533</v>
      </c>
      <c r="I95" s="210"/>
      <c r="J95" s="211">
        <f>ROUND(I95*H95,2)</f>
        <v>0</v>
      </c>
      <c r="K95" s="207" t="s">
        <v>122</v>
      </c>
      <c r="L95" s="45"/>
      <c r="M95" s="212" t="s">
        <v>28</v>
      </c>
      <c r="N95" s="213" t="s">
        <v>45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123</v>
      </c>
      <c r="AT95" s="216" t="s">
        <v>118</v>
      </c>
      <c r="AU95" s="216" t="s">
        <v>83</v>
      </c>
      <c r="AY95" s="18" t="s">
        <v>116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123</v>
      </c>
      <c r="BM95" s="216" t="s">
        <v>139</v>
      </c>
    </row>
    <row r="96" spans="1:47" s="2" customFormat="1" ht="12">
      <c r="A96" s="39"/>
      <c r="B96" s="40"/>
      <c r="C96" s="41"/>
      <c r="D96" s="218" t="s">
        <v>125</v>
      </c>
      <c r="E96" s="41"/>
      <c r="F96" s="219" t="s">
        <v>140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125</v>
      </c>
      <c r="AU96" s="18" t="s">
        <v>83</v>
      </c>
    </row>
    <row r="97" spans="1:51" s="14" customFormat="1" ht="12">
      <c r="A97" s="14"/>
      <c r="B97" s="235"/>
      <c r="C97" s="236"/>
      <c r="D97" s="225" t="s">
        <v>127</v>
      </c>
      <c r="E97" s="237" t="s">
        <v>28</v>
      </c>
      <c r="F97" s="238" t="s">
        <v>141</v>
      </c>
      <c r="G97" s="236"/>
      <c r="H97" s="237" t="s">
        <v>28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127</v>
      </c>
      <c r="AU97" s="244" t="s">
        <v>83</v>
      </c>
      <c r="AV97" s="14" t="s">
        <v>79</v>
      </c>
      <c r="AW97" s="14" t="s">
        <v>35</v>
      </c>
      <c r="AX97" s="14" t="s">
        <v>74</v>
      </c>
      <c r="AY97" s="244" t="s">
        <v>116</v>
      </c>
    </row>
    <row r="98" spans="1:51" s="13" customFormat="1" ht="12">
      <c r="A98" s="13"/>
      <c r="B98" s="223"/>
      <c r="C98" s="224"/>
      <c r="D98" s="225" t="s">
        <v>127</v>
      </c>
      <c r="E98" s="226" t="s">
        <v>28</v>
      </c>
      <c r="F98" s="227" t="s">
        <v>142</v>
      </c>
      <c r="G98" s="224"/>
      <c r="H98" s="228">
        <v>0.039</v>
      </c>
      <c r="I98" s="229"/>
      <c r="J98" s="224"/>
      <c r="K98" s="224"/>
      <c r="L98" s="230"/>
      <c r="M98" s="231"/>
      <c r="N98" s="232"/>
      <c r="O98" s="232"/>
      <c r="P98" s="232"/>
      <c r="Q98" s="232"/>
      <c r="R98" s="232"/>
      <c r="S98" s="232"/>
      <c r="T98" s="23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4" t="s">
        <v>127</v>
      </c>
      <c r="AU98" s="234" t="s">
        <v>83</v>
      </c>
      <c r="AV98" s="13" t="s">
        <v>83</v>
      </c>
      <c r="AW98" s="13" t="s">
        <v>35</v>
      </c>
      <c r="AX98" s="13" t="s">
        <v>74</v>
      </c>
      <c r="AY98" s="234" t="s">
        <v>116</v>
      </c>
    </row>
    <row r="99" spans="1:51" s="13" customFormat="1" ht="12">
      <c r="A99" s="13"/>
      <c r="B99" s="223"/>
      <c r="C99" s="224"/>
      <c r="D99" s="225" t="s">
        <v>127</v>
      </c>
      <c r="E99" s="226" t="s">
        <v>28</v>
      </c>
      <c r="F99" s="227" t="s">
        <v>143</v>
      </c>
      <c r="G99" s="224"/>
      <c r="H99" s="228">
        <v>0.353</v>
      </c>
      <c r="I99" s="229"/>
      <c r="J99" s="224"/>
      <c r="K99" s="224"/>
      <c r="L99" s="230"/>
      <c r="M99" s="231"/>
      <c r="N99" s="232"/>
      <c r="O99" s="232"/>
      <c r="P99" s="232"/>
      <c r="Q99" s="232"/>
      <c r="R99" s="232"/>
      <c r="S99" s="232"/>
      <c r="T99" s="23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4" t="s">
        <v>127</v>
      </c>
      <c r="AU99" s="234" t="s">
        <v>83</v>
      </c>
      <c r="AV99" s="13" t="s">
        <v>83</v>
      </c>
      <c r="AW99" s="13" t="s">
        <v>35</v>
      </c>
      <c r="AX99" s="13" t="s">
        <v>74</v>
      </c>
      <c r="AY99" s="234" t="s">
        <v>116</v>
      </c>
    </row>
    <row r="100" spans="1:51" s="13" customFormat="1" ht="12">
      <c r="A100" s="13"/>
      <c r="B100" s="223"/>
      <c r="C100" s="224"/>
      <c r="D100" s="225" t="s">
        <v>127</v>
      </c>
      <c r="E100" s="226" t="s">
        <v>28</v>
      </c>
      <c r="F100" s="227" t="s">
        <v>144</v>
      </c>
      <c r="G100" s="224"/>
      <c r="H100" s="228">
        <v>0.141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127</v>
      </c>
      <c r="AU100" s="234" t="s">
        <v>83</v>
      </c>
      <c r="AV100" s="13" t="s">
        <v>83</v>
      </c>
      <c r="AW100" s="13" t="s">
        <v>35</v>
      </c>
      <c r="AX100" s="13" t="s">
        <v>74</v>
      </c>
      <c r="AY100" s="234" t="s">
        <v>116</v>
      </c>
    </row>
    <row r="101" spans="1:51" s="15" customFormat="1" ht="12">
      <c r="A101" s="15"/>
      <c r="B101" s="245"/>
      <c r="C101" s="246"/>
      <c r="D101" s="225" t="s">
        <v>127</v>
      </c>
      <c r="E101" s="247" t="s">
        <v>28</v>
      </c>
      <c r="F101" s="248" t="s">
        <v>145</v>
      </c>
      <c r="G101" s="246"/>
      <c r="H101" s="249">
        <v>0.533</v>
      </c>
      <c r="I101" s="250"/>
      <c r="J101" s="246"/>
      <c r="K101" s="246"/>
      <c r="L101" s="251"/>
      <c r="M101" s="252"/>
      <c r="N101" s="253"/>
      <c r="O101" s="253"/>
      <c r="P101" s="253"/>
      <c r="Q101" s="253"/>
      <c r="R101" s="253"/>
      <c r="S101" s="253"/>
      <c r="T101" s="254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5" t="s">
        <v>127</v>
      </c>
      <c r="AU101" s="255" t="s">
        <v>83</v>
      </c>
      <c r="AV101" s="15" t="s">
        <v>123</v>
      </c>
      <c r="AW101" s="15" t="s">
        <v>35</v>
      </c>
      <c r="AX101" s="15" t="s">
        <v>79</v>
      </c>
      <c r="AY101" s="255" t="s">
        <v>116</v>
      </c>
    </row>
    <row r="102" spans="1:65" s="2" customFormat="1" ht="24.15" customHeight="1">
      <c r="A102" s="39"/>
      <c r="B102" s="40"/>
      <c r="C102" s="205" t="s">
        <v>123</v>
      </c>
      <c r="D102" s="205" t="s">
        <v>118</v>
      </c>
      <c r="E102" s="206" t="s">
        <v>146</v>
      </c>
      <c r="F102" s="207" t="s">
        <v>147</v>
      </c>
      <c r="G102" s="208" t="s">
        <v>148</v>
      </c>
      <c r="H102" s="209">
        <v>78.8</v>
      </c>
      <c r="I102" s="210"/>
      <c r="J102" s="211">
        <f>ROUND(I102*H102,2)</f>
        <v>0</v>
      </c>
      <c r="K102" s="207" t="s">
        <v>122</v>
      </c>
      <c r="L102" s="45"/>
      <c r="M102" s="212" t="s">
        <v>28</v>
      </c>
      <c r="N102" s="213" t="s">
        <v>45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1.8</v>
      </c>
      <c r="T102" s="215">
        <f>S102*H102</f>
        <v>141.84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123</v>
      </c>
      <c r="AT102" s="216" t="s">
        <v>118</v>
      </c>
      <c r="AU102" s="216" t="s">
        <v>83</v>
      </c>
      <c r="AY102" s="18" t="s">
        <v>116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123</v>
      </c>
      <c r="BM102" s="216" t="s">
        <v>149</v>
      </c>
    </row>
    <row r="103" spans="1:47" s="2" customFormat="1" ht="12">
      <c r="A103" s="39"/>
      <c r="B103" s="40"/>
      <c r="C103" s="41"/>
      <c r="D103" s="218" t="s">
        <v>125</v>
      </c>
      <c r="E103" s="41"/>
      <c r="F103" s="219" t="s">
        <v>150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125</v>
      </c>
      <c r="AU103" s="18" t="s">
        <v>83</v>
      </c>
    </row>
    <row r="104" spans="1:51" s="13" customFormat="1" ht="12">
      <c r="A104" s="13"/>
      <c r="B104" s="223"/>
      <c r="C104" s="224"/>
      <c r="D104" s="225" t="s">
        <v>127</v>
      </c>
      <c r="E104" s="226" t="s">
        <v>28</v>
      </c>
      <c r="F104" s="227" t="s">
        <v>151</v>
      </c>
      <c r="G104" s="224"/>
      <c r="H104" s="228">
        <v>78.8</v>
      </c>
      <c r="I104" s="229"/>
      <c r="J104" s="224"/>
      <c r="K104" s="224"/>
      <c r="L104" s="230"/>
      <c r="M104" s="231"/>
      <c r="N104" s="232"/>
      <c r="O104" s="232"/>
      <c r="P104" s="232"/>
      <c r="Q104" s="232"/>
      <c r="R104" s="232"/>
      <c r="S104" s="232"/>
      <c r="T104" s="23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4" t="s">
        <v>127</v>
      </c>
      <c r="AU104" s="234" t="s">
        <v>83</v>
      </c>
      <c r="AV104" s="13" t="s">
        <v>83</v>
      </c>
      <c r="AW104" s="13" t="s">
        <v>35</v>
      </c>
      <c r="AX104" s="13" t="s">
        <v>79</v>
      </c>
      <c r="AY104" s="234" t="s">
        <v>116</v>
      </c>
    </row>
    <row r="105" spans="1:65" s="2" customFormat="1" ht="24.15" customHeight="1">
      <c r="A105" s="39"/>
      <c r="B105" s="40"/>
      <c r="C105" s="205" t="s">
        <v>152</v>
      </c>
      <c r="D105" s="205" t="s">
        <v>118</v>
      </c>
      <c r="E105" s="206" t="s">
        <v>153</v>
      </c>
      <c r="F105" s="207" t="s">
        <v>154</v>
      </c>
      <c r="G105" s="208" t="s">
        <v>148</v>
      </c>
      <c r="H105" s="209">
        <v>78.8</v>
      </c>
      <c r="I105" s="210"/>
      <c r="J105" s="211">
        <f>ROUND(I105*H105,2)</f>
        <v>0</v>
      </c>
      <c r="K105" s="207" t="s">
        <v>122</v>
      </c>
      <c r="L105" s="45"/>
      <c r="M105" s="212" t="s">
        <v>28</v>
      </c>
      <c r="N105" s="213" t="s">
        <v>45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123</v>
      </c>
      <c r="AT105" s="216" t="s">
        <v>118</v>
      </c>
      <c r="AU105" s="216" t="s">
        <v>83</v>
      </c>
      <c r="AY105" s="18" t="s">
        <v>116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123</v>
      </c>
      <c r="BM105" s="216" t="s">
        <v>155</v>
      </c>
    </row>
    <row r="106" spans="1:47" s="2" customFormat="1" ht="12">
      <c r="A106" s="39"/>
      <c r="B106" s="40"/>
      <c r="C106" s="41"/>
      <c r="D106" s="218" t="s">
        <v>125</v>
      </c>
      <c r="E106" s="41"/>
      <c r="F106" s="219" t="s">
        <v>156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125</v>
      </c>
      <c r="AU106" s="18" t="s">
        <v>83</v>
      </c>
    </row>
    <row r="107" spans="1:51" s="13" customFormat="1" ht="12">
      <c r="A107" s="13"/>
      <c r="B107" s="223"/>
      <c r="C107" s="224"/>
      <c r="D107" s="225" t="s">
        <v>127</v>
      </c>
      <c r="E107" s="226" t="s">
        <v>28</v>
      </c>
      <c r="F107" s="227" t="s">
        <v>151</v>
      </c>
      <c r="G107" s="224"/>
      <c r="H107" s="228">
        <v>78.8</v>
      </c>
      <c r="I107" s="229"/>
      <c r="J107" s="224"/>
      <c r="K107" s="224"/>
      <c r="L107" s="230"/>
      <c r="M107" s="231"/>
      <c r="N107" s="232"/>
      <c r="O107" s="232"/>
      <c r="P107" s="232"/>
      <c r="Q107" s="232"/>
      <c r="R107" s="232"/>
      <c r="S107" s="232"/>
      <c r="T107" s="23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4" t="s">
        <v>127</v>
      </c>
      <c r="AU107" s="234" t="s">
        <v>83</v>
      </c>
      <c r="AV107" s="13" t="s">
        <v>83</v>
      </c>
      <c r="AW107" s="13" t="s">
        <v>35</v>
      </c>
      <c r="AX107" s="13" t="s">
        <v>79</v>
      </c>
      <c r="AY107" s="234" t="s">
        <v>116</v>
      </c>
    </row>
    <row r="108" spans="1:65" s="2" customFormat="1" ht="16.5" customHeight="1">
      <c r="A108" s="39"/>
      <c r="B108" s="40"/>
      <c r="C108" s="205" t="s">
        <v>157</v>
      </c>
      <c r="D108" s="205" t="s">
        <v>118</v>
      </c>
      <c r="E108" s="206" t="s">
        <v>158</v>
      </c>
      <c r="F108" s="207" t="s">
        <v>159</v>
      </c>
      <c r="G108" s="208" t="s">
        <v>160</v>
      </c>
      <c r="H108" s="209">
        <v>100</v>
      </c>
      <c r="I108" s="210"/>
      <c r="J108" s="211">
        <f>ROUND(I108*H108,2)</f>
        <v>0</v>
      </c>
      <c r="K108" s="207" t="s">
        <v>122</v>
      </c>
      <c r="L108" s="45"/>
      <c r="M108" s="212" t="s">
        <v>28</v>
      </c>
      <c r="N108" s="213" t="s">
        <v>45</v>
      </c>
      <c r="O108" s="85"/>
      <c r="P108" s="214">
        <f>O108*H108</f>
        <v>0</v>
      </c>
      <c r="Q108" s="214">
        <v>0.0175</v>
      </c>
      <c r="R108" s="214">
        <f>Q108*H108</f>
        <v>1.7500000000000002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123</v>
      </c>
      <c r="AT108" s="216" t="s">
        <v>118</v>
      </c>
      <c r="AU108" s="216" t="s">
        <v>83</v>
      </c>
      <c r="AY108" s="18" t="s">
        <v>116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123</v>
      </c>
      <c r="BM108" s="216" t="s">
        <v>161</v>
      </c>
    </row>
    <row r="109" spans="1:47" s="2" customFormat="1" ht="12">
      <c r="A109" s="39"/>
      <c r="B109" s="40"/>
      <c r="C109" s="41"/>
      <c r="D109" s="218" t="s">
        <v>125</v>
      </c>
      <c r="E109" s="41"/>
      <c r="F109" s="219" t="s">
        <v>162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125</v>
      </c>
      <c r="AU109" s="18" t="s">
        <v>83</v>
      </c>
    </row>
    <row r="110" spans="1:51" s="14" customFormat="1" ht="12">
      <c r="A110" s="14"/>
      <c r="B110" s="235"/>
      <c r="C110" s="236"/>
      <c r="D110" s="225" t="s">
        <v>127</v>
      </c>
      <c r="E110" s="237" t="s">
        <v>28</v>
      </c>
      <c r="F110" s="238" t="s">
        <v>163</v>
      </c>
      <c r="G110" s="236"/>
      <c r="H110" s="237" t="s">
        <v>28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127</v>
      </c>
      <c r="AU110" s="244" t="s">
        <v>83</v>
      </c>
      <c r="AV110" s="14" t="s">
        <v>79</v>
      </c>
      <c r="AW110" s="14" t="s">
        <v>35</v>
      </c>
      <c r="AX110" s="14" t="s">
        <v>74</v>
      </c>
      <c r="AY110" s="244" t="s">
        <v>116</v>
      </c>
    </row>
    <row r="111" spans="1:51" s="14" customFormat="1" ht="12">
      <c r="A111" s="14"/>
      <c r="B111" s="235"/>
      <c r="C111" s="236"/>
      <c r="D111" s="225" t="s">
        <v>127</v>
      </c>
      <c r="E111" s="237" t="s">
        <v>28</v>
      </c>
      <c r="F111" s="238" t="s">
        <v>164</v>
      </c>
      <c r="G111" s="236"/>
      <c r="H111" s="237" t="s">
        <v>28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127</v>
      </c>
      <c r="AU111" s="244" t="s">
        <v>83</v>
      </c>
      <c r="AV111" s="14" t="s">
        <v>79</v>
      </c>
      <c r="AW111" s="14" t="s">
        <v>35</v>
      </c>
      <c r="AX111" s="14" t="s">
        <v>74</v>
      </c>
      <c r="AY111" s="244" t="s">
        <v>116</v>
      </c>
    </row>
    <row r="112" spans="1:51" s="13" customFormat="1" ht="12">
      <c r="A112" s="13"/>
      <c r="B112" s="223"/>
      <c r="C112" s="224"/>
      <c r="D112" s="225" t="s">
        <v>127</v>
      </c>
      <c r="E112" s="226" t="s">
        <v>28</v>
      </c>
      <c r="F112" s="227" t="s">
        <v>165</v>
      </c>
      <c r="G112" s="224"/>
      <c r="H112" s="228">
        <v>100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127</v>
      </c>
      <c r="AU112" s="234" t="s">
        <v>83</v>
      </c>
      <c r="AV112" s="13" t="s">
        <v>83</v>
      </c>
      <c r="AW112" s="13" t="s">
        <v>35</v>
      </c>
      <c r="AX112" s="13" t="s">
        <v>79</v>
      </c>
      <c r="AY112" s="234" t="s">
        <v>116</v>
      </c>
    </row>
    <row r="113" spans="1:65" s="2" customFormat="1" ht="16.5" customHeight="1">
      <c r="A113" s="39"/>
      <c r="B113" s="40"/>
      <c r="C113" s="205" t="s">
        <v>166</v>
      </c>
      <c r="D113" s="205" t="s">
        <v>118</v>
      </c>
      <c r="E113" s="206" t="s">
        <v>167</v>
      </c>
      <c r="F113" s="207" t="s">
        <v>168</v>
      </c>
      <c r="G113" s="208" t="s">
        <v>169</v>
      </c>
      <c r="H113" s="209">
        <v>144</v>
      </c>
      <c r="I113" s="210"/>
      <c r="J113" s="211">
        <f>ROUND(I113*H113,2)</f>
        <v>0</v>
      </c>
      <c r="K113" s="207" t="s">
        <v>122</v>
      </c>
      <c r="L113" s="45"/>
      <c r="M113" s="212" t="s">
        <v>28</v>
      </c>
      <c r="N113" s="213" t="s">
        <v>45</v>
      </c>
      <c r="O113" s="85"/>
      <c r="P113" s="214">
        <f>O113*H113</f>
        <v>0</v>
      </c>
      <c r="Q113" s="214">
        <v>3E-05</v>
      </c>
      <c r="R113" s="214">
        <f>Q113*H113</f>
        <v>0.00432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123</v>
      </c>
      <c r="AT113" s="216" t="s">
        <v>118</v>
      </c>
      <c r="AU113" s="216" t="s">
        <v>83</v>
      </c>
      <c r="AY113" s="18" t="s">
        <v>116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123</v>
      </c>
      <c r="BM113" s="216" t="s">
        <v>170</v>
      </c>
    </row>
    <row r="114" spans="1:47" s="2" customFormat="1" ht="12">
      <c r="A114" s="39"/>
      <c r="B114" s="40"/>
      <c r="C114" s="41"/>
      <c r="D114" s="218" t="s">
        <v>125</v>
      </c>
      <c r="E114" s="41"/>
      <c r="F114" s="219" t="s">
        <v>171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125</v>
      </c>
      <c r="AU114" s="18" t="s">
        <v>83</v>
      </c>
    </row>
    <row r="115" spans="1:51" s="13" customFormat="1" ht="12">
      <c r="A115" s="13"/>
      <c r="B115" s="223"/>
      <c r="C115" s="224"/>
      <c r="D115" s="225" t="s">
        <v>127</v>
      </c>
      <c r="E115" s="226" t="s">
        <v>28</v>
      </c>
      <c r="F115" s="227" t="s">
        <v>172</v>
      </c>
      <c r="G115" s="224"/>
      <c r="H115" s="228">
        <v>144</v>
      </c>
      <c r="I115" s="229"/>
      <c r="J115" s="224"/>
      <c r="K115" s="224"/>
      <c r="L115" s="230"/>
      <c r="M115" s="231"/>
      <c r="N115" s="232"/>
      <c r="O115" s="232"/>
      <c r="P115" s="232"/>
      <c r="Q115" s="232"/>
      <c r="R115" s="232"/>
      <c r="S115" s="232"/>
      <c r="T115" s="23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4" t="s">
        <v>127</v>
      </c>
      <c r="AU115" s="234" t="s">
        <v>83</v>
      </c>
      <c r="AV115" s="13" t="s">
        <v>83</v>
      </c>
      <c r="AW115" s="13" t="s">
        <v>35</v>
      </c>
      <c r="AX115" s="13" t="s">
        <v>79</v>
      </c>
      <c r="AY115" s="234" t="s">
        <v>116</v>
      </c>
    </row>
    <row r="116" spans="1:65" s="2" customFormat="1" ht="24.15" customHeight="1">
      <c r="A116" s="39"/>
      <c r="B116" s="40"/>
      <c r="C116" s="205" t="s">
        <v>173</v>
      </c>
      <c r="D116" s="205" t="s">
        <v>118</v>
      </c>
      <c r="E116" s="206" t="s">
        <v>174</v>
      </c>
      <c r="F116" s="207" t="s">
        <v>175</v>
      </c>
      <c r="G116" s="208" t="s">
        <v>176</v>
      </c>
      <c r="H116" s="209">
        <v>6</v>
      </c>
      <c r="I116" s="210"/>
      <c r="J116" s="211">
        <f>ROUND(I116*H116,2)</f>
        <v>0</v>
      </c>
      <c r="K116" s="207" t="s">
        <v>122</v>
      </c>
      <c r="L116" s="45"/>
      <c r="M116" s="212" t="s">
        <v>28</v>
      </c>
      <c r="N116" s="213" t="s">
        <v>45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123</v>
      </c>
      <c r="AT116" s="216" t="s">
        <v>118</v>
      </c>
      <c r="AU116" s="216" t="s">
        <v>83</v>
      </c>
      <c r="AY116" s="18" t="s">
        <v>116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123</v>
      </c>
      <c r="BM116" s="216" t="s">
        <v>177</v>
      </c>
    </row>
    <row r="117" spans="1:47" s="2" customFormat="1" ht="12">
      <c r="A117" s="39"/>
      <c r="B117" s="40"/>
      <c r="C117" s="41"/>
      <c r="D117" s="218" t="s">
        <v>125</v>
      </c>
      <c r="E117" s="41"/>
      <c r="F117" s="219" t="s">
        <v>178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125</v>
      </c>
      <c r="AU117" s="18" t="s">
        <v>83</v>
      </c>
    </row>
    <row r="118" spans="1:51" s="13" customFormat="1" ht="12">
      <c r="A118" s="13"/>
      <c r="B118" s="223"/>
      <c r="C118" s="224"/>
      <c r="D118" s="225" t="s">
        <v>127</v>
      </c>
      <c r="E118" s="226" t="s">
        <v>28</v>
      </c>
      <c r="F118" s="227" t="s">
        <v>179</v>
      </c>
      <c r="G118" s="224"/>
      <c r="H118" s="228">
        <v>6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127</v>
      </c>
      <c r="AU118" s="234" t="s">
        <v>83</v>
      </c>
      <c r="AV118" s="13" t="s">
        <v>83</v>
      </c>
      <c r="AW118" s="13" t="s">
        <v>35</v>
      </c>
      <c r="AX118" s="13" t="s">
        <v>79</v>
      </c>
      <c r="AY118" s="234" t="s">
        <v>116</v>
      </c>
    </row>
    <row r="119" spans="1:65" s="2" customFormat="1" ht="16.5" customHeight="1">
      <c r="A119" s="39"/>
      <c r="B119" s="40"/>
      <c r="C119" s="205" t="s">
        <v>180</v>
      </c>
      <c r="D119" s="205" t="s">
        <v>118</v>
      </c>
      <c r="E119" s="206" t="s">
        <v>181</v>
      </c>
      <c r="F119" s="207" t="s">
        <v>182</v>
      </c>
      <c r="G119" s="208" t="s">
        <v>138</v>
      </c>
      <c r="H119" s="209">
        <v>0.533</v>
      </c>
      <c r="I119" s="210"/>
      <c r="J119" s="211">
        <f>ROUND(I119*H119,2)</f>
        <v>0</v>
      </c>
      <c r="K119" s="207" t="s">
        <v>122</v>
      </c>
      <c r="L119" s="45"/>
      <c r="M119" s="212" t="s">
        <v>28</v>
      </c>
      <c r="N119" s="213" t="s">
        <v>45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123</v>
      </c>
      <c r="AT119" s="216" t="s">
        <v>118</v>
      </c>
      <c r="AU119" s="216" t="s">
        <v>83</v>
      </c>
      <c r="AY119" s="18" t="s">
        <v>116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123</v>
      </c>
      <c r="BM119" s="216" t="s">
        <v>183</v>
      </c>
    </row>
    <row r="120" spans="1:47" s="2" customFormat="1" ht="12">
      <c r="A120" s="39"/>
      <c r="B120" s="40"/>
      <c r="C120" s="41"/>
      <c r="D120" s="218" t="s">
        <v>125</v>
      </c>
      <c r="E120" s="41"/>
      <c r="F120" s="219" t="s">
        <v>184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125</v>
      </c>
      <c r="AU120" s="18" t="s">
        <v>83</v>
      </c>
    </row>
    <row r="121" spans="1:51" s="14" customFormat="1" ht="12">
      <c r="A121" s="14"/>
      <c r="B121" s="235"/>
      <c r="C121" s="236"/>
      <c r="D121" s="225" t="s">
        <v>127</v>
      </c>
      <c r="E121" s="237" t="s">
        <v>28</v>
      </c>
      <c r="F121" s="238" t="s">
        <v>185</v>
      </c>
      <c r="G121" s="236"/>
      <c r="H121" s="237" t="s">
        <v>28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127</v>
      </c>
      <c r="AU121" s="244" t="s">
        <v>83</v>
      </c>
      <c r="AV121" s="14" t="s">
        <v>79</v>
      </c>
      <c r="AW121" s="14" t="s">
        <v>35</v>
      </c>
      <c r="AX121" s="14" t="s">
        <v>74</v>
      </c>
      <c r="AY121" s="244" t="s">
        <v>116</v>
      </c>
    </row>
    <row r="122" spans="1:51" s="13" customFormat="1" ht="12">
      <c r="A122" s="13"/>
      <c r="B122" s="223"/>
      <c r="C122" s="224"/>
      <c r="D122" s="225" t="s">
        <v>127</v>
      </c>
      <c r="E122" s="226" t="s">
        <v>28</v>
      </c>
      <c r="F122" s="227" t="s">
        <v>142</v>
      </c>
      <c r="G122" s="224"/>
      <c r="H122" s="228">
        <v>0.039</v>
      </c>
      <c r="I122" s="229"/>
      <c r="J122" s="224"/>
      <c r="K122" s="224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127</v>
      </c>
      <c r="AU122" s="234" t="s">
        <v>83</v>
      </c>
      <c r="AV122" s="13" t="s">
        <v>83</v>
      </c>
      <c r="AW122" s="13" t="s">
        <v>35</v>
      </c>
      <c r="AX122" s="13" t="s">
        <v>74</v>
      </c>
      <c r="AY122" s="234" t="s">
        <v>116</v>
      </c>
    </row>
    <row r="123" spans="1:51" s="13" customFormat="1" ht="12">
      <c r="A123" s="13"/>
      <c r="B123" s="223"/>
      <c r="C123" s="224"/>
      <c r="D123" s="225" t="s">
        <v>127</v>
      </c>
      <c r="E123" s="226" t="s">
        <v>28</v>
      </c>
      <c r="F123" s="227" t="s">
        <v>143</v>
      </c>
      <c r="G123" s="224"/>
      <c r="H123" s="228">
        <v>0.353</v>
      </c>
      <c r="I123" s="229"/>
      <c r="J123" s="224"/>
      <c r="K123" s="224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127</v>
      </c>
      <c r="AU123" s="234" t="s">
        <v>83</v>
      </c>
      <c r="AV123" s="13" t="s">
        <v>83</v>
      </c>
      <c r="AW123" s="13" t="s">
        <v>35</v>
      </c>
      <c r="AX123" s="13" t="s">
        <v>74</v>
      </c>
      <c r="AY123" s="234" t="s">
        <v>116</v>
      </c>
    </row>
    <row r="124" spans="1:51" s="13" customFormat="1" ht="12">
      <c r="A124" s="13"/>
      <c r="B124" s="223"/>
      <c r="C124" s="224"/>
      <c r="D124" s="225" t="s">
        <v>127</v>
      </c>
      <c r="E124" s="226" t="s">
        <v>28</v>
      </c>
      <c r="F124" s="227" t="s">
        <v>144</v>
      </c>
      <c r="G124" s="224"/>
      <c r="H124" s="228">
        <v>0.141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127</v>
      </c>
      <c r="AU124" s="234" t="s">
        <v>83</v>
      </c>
      <c r="AV124" s="13" t="s">
        <v>83</v>
      </c>
      <c r="AW124" s="13" t="s">
        <v>35</v>
      </c>
      <c r="AX124" s="13" t="s">
        <v>74</v>
      </c>
      <c r="AY124" s="234" t="s">
        <v>116</v>
      </c>
    </row>
    <row r="125" spans="1:51" s="15" customFormat="1" ht="12">
      <c r="A125" s="15"/>
      <c r="B125" s="245"/>
      <c r="C125" s="246"/>
      <c r="D125" s="225" t="s">
        <v>127</v>
      </c>
      <c r="E125" s="247" t="s">
        <v>28</v>
      </c>
      <c r="F125" s="248" t="s">
        <v>145</v>
      </c>
      <c r="G125" s="246"/>
      <c r="H125" s="249">
        <v>0.533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127</v>
      </c>
      <c r="AU125" s="255" t="s">
        <v>83</v>
      </c>
      <c r="AV125" s="15" t="s">
        <v>123</v>
      </c>
      <c r="AW125" s="15" t="s">
        <v>35</v>
      </c>
      <c r="AX125" s="15" t="s">
        <v>79</v>
      </c>
      <c r="AY125" s="255" t="s">
        <v>116</v>
      </c>
    </row>
    <row r="126" spans="1:65" s="2" customFormat="1" ht="24.15" customHeight="1">
      <c r="A126" s="39"/>
      <c r="B126" s="40"/>
      <c r="C126" s="205" t="s">
        <v>186</v>
      </c>
      <c r="D126" s="205" t="s">
        <v>118</v>
      </c>
      <c r="E126" s="206" t="s">
        <v>187</v>
      </c>
      <c r="F126" s="207" t="s">
        <v>188</v>
      </c>
      <c r="G126" s="208" t="s">
        <v>131</v>
      </c>
      <c r="H126" s="209">
        <v>1.5</v>
      </c>
      <c r="I126" s="210"/>
      <c r="J126" s="211">
        <f>ROUND(I126*H126,2)</f>
        <v>0</v>
      </c>
      <c r="K126" s="207" t="s">
        <v>122</v>
      </c>
      <c r="L126" s="45"/>
      <c r="M126" s="212" t="s">
        <v>28</v>
      </c>
      <c r="N126" s="213" t="s">
        <v>45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123</v>
      </c>
      <c r="AT126" s="216" t="s">
        <v>118</v>
      </c>
      <c r="AU126" s="216" t="s">
        <v>83</v>
      </c>
      <c r="AY126" s="18" t="s">
        <v>116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123</v>
      </c>
      <c r="BM126" s="216" t="s">
        <v>189</v>
      </c>
    </row>
    <row r="127" spans="1:47" s="2" customFormat="1" ht="12">
      <c r="A127" s="39"/>
      <c r="B127" s="40"/>
      <c r="C127" s="41"/>
      <c r="D127" s="218" t="s">
        <v>125</v>
      </c>
      <c r="E127" s="41"/>
      <c r="F127" s="219" t="s">
        <v>190</v>
      </c>
      <c r="G127" s="41"/>
      <c r="H127" s="41"/>
      <c r="I127" s="220"/>
      <c r="J127" s="41"/>
      <c r="K127" s="41"/>
      <c r="L127" s="45"/>
      <c r="M127" s="221"/>
      <c r="N127" s="222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125</v>
      </c>
      <c r="AU127" s="18" t="s">
        <v>83</v>
      </c>
    </row>
    <row r="128" spans="1:51" s="13" customFormat="1" ht="12">
      <c r="A128" s="13"/>
      <c r="B128" s="223"/>
      <c r="C128" s="224"/>
      <c r="D128" s="225" t="s">
        <v>127</v>
      </c>
      <c r="E128" s="226" t="s">
        <v>28</v>
      </c>
      <c r="F128" s="227" t="s">
        <v>191</v>
      </c>
      <c r="G128" s="224"/>
      <c r="H128" s="228">
        <v>1.5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4" t="s">
        <v>127</v>
      </c>
      <c r="AU128" s="234" t="s">
        <v>83</v>
      </c>
      <c r="AV128" s="13" t="s">
        <v>83</v>
      </c>
      <c r="AW128" s="13" t="s">
        <v>35</v>
      </c>
      <c r="AX128" s="13" t="s">
        <v>79</v>
      </c>
      <c r="AY128" s="234" t="s">
        <v>116</v>
      </c>
    </row>
    <row r="129" spans="1:65" s="2" customFormat="1" ht="33" customHeight="1">
      <c r="A129" s="39"/>
      <c r="B129" s="40"/>
      <c r="C129" s="205" t="s">
        <v>192</v>
      </c>
      <c r="D129" s="205" t="s">
        <v>118</v>
      </c>
      <c r="E129" s="206" t="s">
        <v>193</v>
      </c>
      <c r="F129" s="207" t="s">
        <v>194</v>
      </c>
      <c r="G129" s="208" t="s">
        <v>131</v>
      </c>
      <c r="H129" s="209">
        <v>19.5</v>
      </c>
      <c r="I129" s="210"/>
      <c r="J129" s="211">
        <f>ROUND(I129*H129,2)</f>
        <v>0</v>
      </c>
      <c r="K129" s="207" t="s">
        <v>122</v>
      </c>
      <c r="L129" s="45"/>
      <c r="M129" s="212" t="s">
        <v>28</v>
      </c>
      <c r="N129" s="213" t="s">
        <v>45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123</v>
      </c>
      <c r="AT129" s="216" t="s">
        <v>118</v>
      </c>
      <c r="AU129" s="216" t="s">
        <v>83</v>
      </c>
      <c r="AY129" s="18" t="s">
        <v>116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79</v>
      </c>
      <c r="BK129" s="217">
        <f>ROUND(I129*H129,2)</f>
        <v>0</v>
      </c>
      <c r="BL129" s="18" t="s">
        <v>123</v>
      </c>
      <c r="BM129" s="216" t="s">
        <v>195</v>
      </c>
    </row>
    <row r="130" spans="1:47" s="2" customFormat="1" ht="12">
      <c r="A130" s="39"/>
      <c r="B130" s="40"/>
      <c r="C130" s="41"/>
      <c r="D130" s="218" t="s">
        <v>125</v>
      </c>
      <c r="E130" s="41"/>
      <c r="F130" s="219" t="s">
        <v>196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125</v>
      </c>
      <c r="AU130" s="18" t="s">
        <v>83</v>
      </c>
    </row>
    <row r="131" spans="1:51" s="13" customFormat="1" ht="12">
      <c r="A131" s="13"/>
      <c r="B131" s="223"/>
      <c r="C131" s="224"/>
      <c r="D131" s="225" t="s">
        <v>127</v>
      </c>
      <c r="E131" s="226" t="s">
        <v>28</v>
      </c>
      <c r="F131" s="227" t="s">
        <v>197</v>
      </c>
      <c r="G131" s="224"/>
      <c r="H131" s="228">
        <v>19.5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127</v>
      </c>
      <c r="AU131" s="234" t="s">
        <v>83</v>
      </c>
      <c r="AV131" s="13" t="s">
        <v>83</v>
      </c>
      <c r="AW131" s="13" t="s">
        <v>35</v>
      </c>
      <c r="AX131" s="13" t="s">
        <v>79</v>
      </c>
      <c r="AY131" s="234" t="s">
        <v>116</v>
      </c>
    </row>
    <row r="132" spans="1:65" s="2" customFormat="1" ht="16.5" customHeight="1">
      <c r="A132" s="39"/>
      <c r="B132" s="40"/>
      <c r="C132" s="205" t="s">
        <v>198</v>
      </c>
      <c r="D132" s="205" t="s">
        <v>118</v>
      </c>
      <c r="E132" s="206" t="s">
        <v>199</v>
      </c>
      <c r="F132" s="207" t="s">
        <v>200</v>
      </c>
      <c r="G132" s="208" t="s">
        <v>148</v>
      </c>
      <c r="H132" s="209">
        <v>10.8</v>
      </c>
      <c r="I132" s="210"/>
      <c r="J132" s="211">
        <f>ROUND(I132*H132,2)</f>
        <v>0</v>
      </c>
      <c r="K132" s="207" t="s">
        <v>28</v>
      </c>
      <c r="L132" s="45"/>
      <c r="M132" s="212" t="s">
        <v>28</v>
      </c>
      <c r="N132" s="213" t="s">
        <v>45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123</v>
      </c>
      <c r="AT132" s="216" t="s">
        <v>118</v>
      </c>
      <c r="AU132" s="216" t="s">
        <v>83</v>
      </c>
      <c r="AY132" s="18" t="s">
        <v>116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79</v>
      </c>
      <c r="BK132" s="217">
        <f>ROUND(I132*H132,2)</f>
        <v>0</v>
      </c>
      <c r="BL132" s="18" t="s">
        <v>123</v>
      </c>
      <c r="BM132" s="216" t="s">
        <v>201</v>
      </c>
    </row>
    <row r="133" spans="1:51" s="13" customFormat="1" ht="12">
      <c r="A133" s="13"/>
      <c r="B133" s="223"/>
      <c r="C133" s="224"/>
      <c r="D133" s="225" t="s">
        <v>127</v>
      </c>
      <c r="E133" s="226" t="s">
        <v>28</v>
      </c>
      <c r="F133" s="227" t="s">
        <v>202</v>
      </c>
      <c r="G133" s="224"/>
      <c r="H133" s="228">
        <v>10.8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127</v>
      </c>
      <c r="AU133" s="234" t="s">
        <v>83</v>
      </c>
      <c r="AV133" s="13" t="s">
        <v>83</v>
      </c>
      <c r="AW133" s="13" t="s">
        <v>35</v>
      </c>
      <c r="AX133" s="13" t="s">
        <v>79</v>
      </c>
      <c r="AY133" s="234" t="s">
        <v>116</v>
      </c>
    </row>
    <row r="134" spans="1:65" s="2" customFormat="1" ht="24.15" customHeight="1">
      <c r="A134" s="39"/>
      <c r="B134" s="40"/>
      <c r="C134" s="205" t="s">
        <v>203</v>
      </c>
      <c r="D134" s="205" t="s">
        <v>118</v>
      </c>
      <c r="E134" s="206" t="s">
        <v>204</v>
      </c>
      <c r="F134" s="207" t="s">
        <v>205</v>
      </c>
      <c r="G134" s="208" t="s">
        <v>148</v>
      </c>
      <c r="H134" s="209">
        <v>1.8</v>
      </c>
      <c r="I134" s="210"/>
      <c r="J134" s="211">
        <f>ROUND(I134*H134,2)</f>
        <v>0</v>
      </c>
      <c r="K134" s="207" t="s">
        <v>122</v>
      </c>
      <c r="L134" s="45"/>
      <c r="M134" s="212" t="s">
        <v>28</v>
      </c>
      <c r="N134" s="213" t="s">
        <v>45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123</v>
      </c>
      <c r="AT134" s="216" t="s">
        <v>118</v>
      </c>
      <c r="AU134" s="216" t="s">
        <v>83</v>
      </c>
      <c r="AY134" s="18" t="s">
        <v>116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79</v>
      </c>
      <c r="BK134" s="217">
        <f>ROUND(I134*H134,2)</f>
        <v>0</v>
      </c>
      <c r="BL134" s="18" t="s">
        <v>123</v>
      </c>
      <c r="BM134" s="216" t="s">
        <v>206</v>
      </c>
    </row>
    <row r="135" spans="1:47" s="2" customFormat="1" ht="12">
      <c r="A135" s="39"/>
      <c r="B135" s="40"/>
      <c r="C135" s="41"/>
      <c r="D135" s="218" t="s">
        <v>125</v>
      </c>
      <c r="E135" s="41"/>
      <c r="F135" s="219" t="s">
        <v>207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125</v>
      </c>
      <c r="AU135" s="18" t="s">
        <v>83</v>
      </c>
    </row>
    <row r="136" spans="1:51" s="13" customFormat="1" ht="12">
      <c r="A136" s="13"/>
      <c r="B136" s="223"/>
      <c r="C136" s="224"/>
      <c r="D136" s="225" t="s">
        <v>127</v>
      </c>
      <c r="E136" s="226" t="s">
        <v>28</v>
      </c>
      <c r="F136" s="227" t="s">
        <v>208</v>
      </c>
      <c r="G136" s="224"/>
      <c r="H136" s="228">
        <v>1.8</v>
      </c>
      <c r="I136" s="229"/>
      <c r="J136" s="224"/>
      <c r="K136" s="224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127</v>
      </c>
      <c r="AU136" s="234" t="s">
        <v>83</v>
      </c>
      <c r="AV136" s="13" t="s">
        <v>83</v>
      </c>
      <c r="AW136" s="13" t="s">
        <v>35</v>
      </c>
      <c r="AX136" s="13" t="s">
        <v>79</v>
      </c>
      <c r="AY136" s="234" t="s">
        <v>116</v>
      </c>
    </row>
    <row r="137" spans="1:65" s="2" customFormat="1" ht="16.5" customHeight="1">
      <c r="A137" s="39"/>
      <c r="B137" s="40"/>
      <c r="C137" s="256" t="s">
        <v>209</v>
      </c>
      <c r="D137" s="256" t="s">
        <v>210</v>
      </c>
      <c r="E137" s="257" t="s">
        <v>211</v>
      </c>
      <c r="F137" s="258" t="s">
        <v>212</v>
      </c>
      <c r="G137" s="259" t="s">
        <v>213</v>
      </c>
      <c r="H137" s="260">
        <v>3.6</v>
      </c>
      <c r="I137" s="261"/>
      <c r="J137" s="262">
        <f>ROUND(I137*H137,2)</f>
        <v>0</v>
      </c>
      <c r="K137" s="258" t="s">
        <v>122</v>
      </c>
      <c r="L137" s="263"/>
      <c r="M137" s="264" t="s">
        <v>28</v>
      </c>
      <c r="N137" s="265" t="s">
        <v>45</v>
      </c>
      <c r="O137" s="85"/>
      <c r="P137" s="214">
        <f>O137*H137</f>
        <v>0</v>
      </c>
      <c r="Q137" s="214">
        <v>1</v>
      </c>
      <c r="R137" s="214">
        <f>Q137*H137</f>
        <v>3.6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173</v>
      </c>
      <c r="AT137" s="216" t="s">
        <v>210</v>
      </c>
      <c r="AU137" s="216" t="s">
        <v>83</v>
      </c>
      <c r="AY137" s="18" t="s">
        <v>116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123</v>
      </c>
      <c r="BM137" s="216" t="s">
        <v>214</v>
      </c>
    </row>
    <row r="138" spans="1:51" s="13" customFormat="1" ht="12">
      <c r="A138" s="13"/>
      <c r="B138" s="223"/>
      <c r="C138" s="224"/>
      <c r="D138" s="225" t="s">
        <v>127</v>
      </c>
      <c r="E138" s="226" t="s">
        <v>28</v>
      </c>
      <c r="F138" s="227" t="s">
        <v>215</v>
      </c>
      <c r="G138" s="224"/>
      <c r="H138" s="228">
        <v>3.6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127</v>
      </c>
      <c r="AU138" s="234" t="s">
        <v>83</v>
      </c>
      <c r="AV138" s="13" t="s">
        <v>83</v>
      </c>
      <c r="AW138" s="13" t="s">
        <v>35</v>
      </c>
      <c r="AX138" s="13" t="s">
        <v>79</v>
      </c>
      <c r="AY138" s="234" t="s">
        <v>116</v>
      </c>
    </row>
    <row r="139" spans="1:65" s="2" customFormat="1" ht="16.5" customHeight="1">
      <c r="A139" s="39"/>
      <c r="B139" s="40"/>
      <c r="C139" s="205" t="s">
        <v>8</v>
      </c>
      <c r="D139" s="205" t="s">
        <v>118</v>
      </c>
      <c r="E139" s="206" t="s">
        <v>216</v>
      </c>
      <c r="F139" s="207" t="s">
        <v>217</v>
      </c>
      <c r="G139" s="208" t="s">
        <v>138</v>
      </c>
      <c r="H139" s="209">
        <v>0.533</v>
      </c>
      <c r="I139" s="210"/>
      <c r="J139" s="211">
        <f>ROUND(I139*H139,2)</f>
        <v>0</v>
      </c>
      <c r="K139" s="207" t="s">
        <v>122</v>
      </c>
      <c r="L139" s="45"/>
      <c r="M139" s="212" t="s">
        <v>28</v>
      </c>
      <c r="N139" s="213" t="s">
        <v>45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123</v>
      </c>
      <c r="AT139" s="216" t="s">
        <v>118</v>
      </c>
      <c r="AU139" s="216" t="s">
        <v>83</v>
      </c>
      <c r="AY139" s="18" t="s">
        <v>116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123</v>
      </c>
      <c r="BM139" s="216" t="s">
        <v>218</v>
      </c>
    </row>
    <row r="140" spans="1:47" s="2" customFormat="1" ht="12">
      <c r="A140" s="39"/>
      <c r="B140" s="40"/>
      <c r="C140" s="41"/>
      <c r="D140" s="218" t="s">
        <v>125</v>
      </c>
      <c r="E140" s="41"/>
      <c r="F140" s="219" t="s">
        <v>219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125</v>
      </c>
      <c r="AU140" s="18" t="s">
        <v>83</v>
      </c>
    </row>
    <row r="141" spans="1:51" s="14" customFormat="1" ht="12">
      <c r="A141" s="14"/>
      <c r="B141" s="235"/>
      <c r="C141" s="236"/>
      <c r="D141" s="225" t="s">
        <v>127</v>
      </c>
      <c r="E141" s="237" t="s">
        <v>28</v>
      </c>
      <c r="F141" s="238" t="s">
        <v>220</v>
      </c>
      <c r="G141" s="236"/>
      <c r="H141" s="237" t="s">
        <v>28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127</v>
      </c>
      <c r="AU141" s="244" t="s">
        <v>83</v>
      </c>
      <c r="AV141" s="14" t="s">
        <v>79</v>
      </c>
      <c r="AW141" s="14" t="s">
        <v>35</v>
      </c>
      <c r="AX141" s="14" t="s">
        <v>74</v>
      </c>
      <c r="AY141" s="244" t="s">
        <v>116</v>
      </c>
    </row>
    <row r="142" spans="1:51" s="13" customFormat="1" ht="12">
      <c r="A142" s="13"/>
      <c r="B142" s="223"/>
      <c r="C142" s="224"/>
      <c r="D142" s="225" t="s">
        <v>127</v>
      </c>
      <c r="E142" s="226" t="s">
        <v>28</v>
      </c>
      <c r="F142" s="227" t="s">
        <v>142</v>
      </c>
      <c r="G142" s="224"/>
      <c r="H142" s="228">
        <v>0.039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4" t="s">
        <v>127</v>
      </c>
      <c r="AU142" s="234" t="s">
        <v>83</v>
      </c>
      <c r="AV142" s="13" t="s">
        <v>83</v>
      </c>
      <c r="AW142" s="13" t="s">
        <v>35</v>
      </c>
      <c r="AX142" s="13" t="s">
        <v>74</v>
      </c>
      <c r="AY142" s="234" t="s">
        <v>116</v>
      </c>
    </row>
    <row r="143" spans="1:51" s="13" customFormat="1" ht="12">
      <c r="A143" s="13"/>
      <c r="B143" s="223"/>
      <c r="C143" s="224"/>
      <c r="D143" s="225" t="s">
        <v>127</v>
      </c>
      <c r="E143" s="226" t="s">
        <v>28</v>
      </c>
      <c r="F143" s="227" t="s">
        <v>143</v>
      </c>
      <c r="G143" s="224"/>
      <c r="H143" s="228">
        <v>0.353</v>
      </c>
      <c r="I143" s="229"/>
      <c r="J143" s="224"/>
      <c r="K143" s="224"/>
      <c r="L143" s="230"/>
      <c r="M143" s="231"/>
      <c r="N143" s="232"/>
      <c r="O143" s="232"/>
      <c r="P143" s="232"/>
      <c r="Q143" s="232"/>
      <c r="R143" s="232"/>
      <c r="S143" s="232"/>
      <c r="T143" s="23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4" t="s">
        <v>127</v>
      </c>
      <c r="AU143" s="234" t="s">
        <v>83</v>
      </c>
      <c r="AV143" s="13" t="s">
        <v>83</v>
      </c>
      <c r="AW143" s="13" t="s">
        <v>35</v>
      </c>
      <c r="AX143" s="13" t="s">
        <v>74</v>
      </c>
      <c r="AY143" s="234" t="s">
        <v>116</v>
      </c>
    </row>
    <row r="144" spans="1:51" s="13" customFormat="1" ht="12">
      <c r="A144" s="13"/>
      <c r="B144" s="223"/>
      <c r="C144" s="224"/>
      <c r="D144" s="225" t="s">
        <v>127</v>
      </c>
      <c r="E144" s="226" t="s">
        <v>28</v>
      </c>
      <c r="F144" s="227" t="s">
        <v>144</v>
      </c>
      <c r="G144" s="224"/>
      <c r="H144" s="228">
        <v>0.141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127</v>
      </c>
      <c r="AU144" s="234" t="s">
        <v>83</v>
      </c>
      <c r="AV144" s="13" t="s">
        <v>83</v>
      </c>
      <c r="AW144" s="13" t="s">
        <v>35</v>
      </c>
      <c r="AX144" s="13" t="s">
        <v>74</v>
      </c>
      <c r="AY144" s="234" t="s">
        <v>116</v>
      </c>
    </row>
    <row r="145" spans="1:51" s="15" customFormat="1" ht="12">
      <c r="A145" s="15"/>
      <c r="B145" s="245"/>
      <c r="C145" s="246"/>
      <c r="D145" s="225" t="s">
        <v>127</v>
      </c>
      <c r="E145" s="247" t="s">
        <v>28</v>
      </c>
      <c r="F145" s="248" t="s">
        <v>145</v>
      </c>
      <c r="G145" s="246"/>
      <c r="H145" s="249">
        <v>0.533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5" t="s">
        <v>127</v>
      </c>
      <c r="AU145" s="255" t="s">
        <v>83</v>
      </c>
      <c r="AV145" s="15" t="s">
        <v>123</v>
      </c>
      <c r="AW145" s="15" t="s">
        <v>35</v>
      </c>
      <c r="AX145" s="15" t="s">
        <v>79</v>
      </c>
      <c r="AY145" s="255" t="s">
        <v>116</v>
      </c>
    </row>
    <row r="146" spans="1:65" s="2" customFormat="1" ht="16.5" customHeight="1">
      <c r="A146" s="39"/>
      <c r="B146" s="40"/>
      <c r="C146" s="256" t="s">
        <v>221</v>
      </c>
      <c r="D146" s="256" t="s">
        <v>210</v>
      </c>
      <c r="E146" s="257" t="s">
        <v>222</v>
      </c>
      <c r="F146" s="258" t="s">
        <v>223</v>
      </c>
      <c r="G146" s="259" t="s">
        <v>213</v>
      </c>
      <c r="H146" s="260">
        <v>0.085</v>
      </c>
      <c r="I146" s="261"/>
      <c r="J146" s="262">
        <f>ROUND(I146*H146,2)</f>
        <v>0</v>
      </c>
      <c r="K146" s="258" t="s">
        <v>122</v>
      </c>
      <c r="L146" s="263"/>
      <c r="M146" s="264" t="s">
        <v>28</v>
      </c>
      <c r="N146" s="265" t="s">
        <v>45</v>
      </c>
      <c r="O146" s="85"/>
      <c r="P146" s="214">
        <f>O146*H146</f>
        <v>0</v>
      </c>
      <c r="Q146" s="214">
        <v>1</v>
      </c>
      <c r="R146" s="214">
        <f>Q146*H146</f>
        <v>0.085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173</v>
      </c>
      <c r="AT146" s="216" t="s">
        <v>210</v>
      </c>
      <c r="AU146" s="216" t="s">
        <v>83</v>
      </c>
      <c r="AY146" s="18" t="s">
        <v>116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79</v>
      </c>
      <c r="BK146" s="217">
        <f>ROUND(I146*H146,2)</f>
        <v>0</v>
      </c>
      <c r="BL146" s="18" t="s">
        <v>123</v>
      </c>
      <c r="BM146" s="216" t="s">
        <v>224</v>
      </c>
    </row>
    <row r="147" spans="1:65" s="2" customFormat="1" ht="24.15" customHeight="1">
      <c r="A147" s="39"/>
      <c r="B147" s="40"/>
      <c r="C147" s="205" t="s">
        <v>225</v>
      </c>
      <c r="D147" s="205" t="s">
        <v>118</v>
      </c>
      <c r="E147" s="206" t="s">
        <v>226</v>
      </c>
      <c r="F147" s="207" t="s">
        <v>227</v>
      </c>
      <c r="G147" s="208" t="s">
        <v>148</v>
      </c>
      <c r="H147" s="209">
        <v>1.2</v>
      </c>
      <c r="I147" s="210"/>
      <c r="J147" s="211">
        <f>ROUND(I147*H147,2)</f>
        <v>0</v>
      </c>
      <c r="K147" s="207" t="s">
        <v>122</v>
      </c>
      <c r="L147" s="45"/>
      <c r="M147" s="212" t="s">
        <v>28</v>
      </c>
      <c r="N147" s="213" t="s">
        <v>45</v>
      </c>
      <c r="O147" s="85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123</v>
      </c>
      <c r="AT147" s="216" t="s">
        <v>118</v>
      </c>
      <c r="AU147" s="216" t="s">
        <v>83</v>
      </c>
      <c r="AY147" s="18" t="s">
        <v>116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79</v>
      </c>
      <c r="BK147" s="217">
        <f>ROUND(I147*H147,2)</f>
        <v>0</v>
      </c>
      <c r="BL147" s="18" t="s">
        <v>123</v>
      </c>
      <c r="BM147" s="216" t="s">
        <v>228</v>
      </c>
    </row>
    <row r="148" spans="1:47" s="2" customFormat="1" ht="12">
      <c r="A148" s="39"/>
      <c r="B148" s="40"/>
      <c r="C148" s="41"/>
      <c r="D148" s="218" t="s">
        <v>125</v>
      </c>
      <c r="E148" s="41"/>
      <c r="F148" s="219" t="s">
        <v>229</v>
      </c>
      <c r="G148" s="41"/>
      <c r="H148" s="41"/>
      <c r="I148" s="220"/>
      <c r="J148" s="41"/>
      <c r="K148" s="41"/>
      <c r="L148" s="45"/>
      <c r="M148" s="221"/>
      <c r="N148" s="222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125</v>
      </c>
      <c r="AU148" s="18" t="s">
        <v>83</v>
      </c>
    </row>
    <row r="149" spans="1:51" s="13" customFormat="1" ht="12">
      <c r="A149" s="13"/>
      <c r="B149" s="223"/>
      <c r="C149" s="224"/>
      <c r="D149" s="225" t="s">
        <v>127</v>
      </c>
      <c r="E149" s="226" t="s">
        <v>28</v>
      </c>
      <c r="F149" s="227" t="s">
        <v>230</v>
      </c>
      <c r="G149" s="224"/>
      <c r="H149" s="228">
        <v>1.2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4" t="s">
        <v>127</v>
      </c>
      <c r="AU149" s="234" t="s">
        <v>83</v>
      </c>
      <c r="AV149" s="13" t="s">
        <v>83</v>
      </c>
      <c r="AW149" s="13" t="s">
        <v>35</v>
      </c>
      <c r="AX149" s="13" t="s">
        <v>79</v>
      </c>
      <c r="AY149" s="234" t="s">
        <v>116</v>
      </c>
    </row>
    <row r="150" spans="1:65" s="2" customFormat="1" ht="16.5" customHeight="1">
      <c r="A150" s="39"/>
      <c r="B150" s="40"/>
      <c r="C150" s="256" t="s">
        <v>231</v>
      </c>
      <c r="D150" s="256" t="s">
        <v>210</v>
      </c>
      <c r="E150" s="257" t="s">
        <v>232</v>
      </c>
      <c r="F150" s="258" t="s">
        <v>233</v>
      </c>
      <c r="G150" s="259" t="s">
        <v>138</v>
      </c>
      <c r="H150" s="260">
        <v>2</v>
      </c>
      <c r="I150" s="261"/>
      <c r="J150" s="262">
        <f>ROUND(I150*H150,2)</f>
        <v>0</v>
      </c>
      <c r="K150" s="258" t="s">
        <v>122</v>
      </c>
      <c r="L150" s="263"/>
      <c r="M150" s="264" t="s">
        <v>28</v>
      </c>
      <c r="N150" s="265" t="s">
        <v>45</v>
      </c>
      <c r="O150" s="85"/>
      <c r="P150" s="214">
        <f>O150*H150</f>
        <v>0</v>
      </c>
      <c r="Q150" s="214">
        <v>0.00076</v>
      </c>
      <c r="R150" s="214">
        <f>Q150*H150</f>
        <v>0.00152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173</v>
      </c>
      <c r="AT150" s="216" t="s">
        <v>210</v>
      </c>
      <c r="AU150" s="216" t="s">
        <v>83</v>
      </c>
      <c r="AY150" s="18" t="s">
        <v>116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79</v>
      </c>
      <c r="BK150" s="217">
        <f>ROUND(I150*H150,2)</f>
        <v>0</v>
      </c>
      <c r="BL150" s="18" t="s">
        <v>123</v>
      </c>
      <c r="BM150" s="216" t="s">
        <v>234</v>
      </c>
    </row>
    <row r="151" spans="1:51" s="13" customFormat="1" ht="12">
      <c r="A151" s="13"/>
      <c r="B151" s="223"/>
      <c r="C151" s="224"/>
      <c r="D151" s="225" t="s">
        <v>127</v>
      </c>
      <c r="E151" s="226" t="s">
        <v>28</v>
      </c>
      <c r="F151" s="227" t="s">
        <v>235</v>
      </c>
      <c r="G151" s="224"/>
      <c r="H151" s="228">
        <v>2</v>
      </c>
      <c r="I151" s="229"/>
      <c r="J151" s="224"/>
      <c r="K151" s="224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127</v>
      </c>
      <c r="AU151" s="234" t="s">
        <v>83</v>
      </c>
      <c r="AV151" s="13" t="s">
        <v>83</v>
      </c>
      <c r="AW151" s="13" t="s">
        <v>35</v>
      </c>
      <c r="AX151" s="13" t="s">
        <v>79</v>
      </c>
      <c r="AY151" s="234" t="s">
        <v>116</v>
      </c>
    </row>
    <row r="152" spans="1:65" s="2" customFormat="1" ht="16.5" customHeight="1">
      <c r="A152" s="39"/>
      <c r="B152" s="40"/>
      <c r="C152" s="205" t="s">
        <v>236</v>
      </c>
      <c r="D152" s="205" t="s">
        <v>118</v>
      </c>
      <c r="E152" s="206" t="s">
        <v>237</v>
      </c>
      <c r="F152" s="207" t="s">
        <v>238</v>
      </c>
      <c r="G152" s="208" t="s">
        <v>239</v>
      </c>
      <c r="H152" s="209">
        <v>1</v>
      </c>
      <c r="I152" s="210"/>
      <c r="J152" s="211">
        <f>ROUND(I152*H152,2)</f>
        <v>0</v>
      </c>
      <c r="K152" s="207" t="s">
        <v>28</v>
      </c>
      <c r="L152" s="45"/>
      <c r="M152" s="212" t="s">
        <v>28</v>
      </c>
      <c r="N152" s="213" t="s">
        <v>45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123</v>
      </c>
      <c r="AT152" s="216" t="s">
        <v>118</v>
      </c>
      <c r="AU152" s="216" t="s">
        <v>83</v>
      </c>
      <c r="AY152" s="18" t="s">
        <v>116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123</v>
      </c>
      <c r="BM152" s="216" t="s">
        <v>240</v>
      </c>
    </row>
    <row r="153" spans="1:51" s="14" customFormat="1" ht="12">
      <c r="A153" s="14"/>
      <c r="B153" s="235"/>
      <c r="C153" s="236"/>
      <c r="D153" s="225" t="s">
        <v>127</v>
      </c>
      <c r="E153" s="237" t="s">
        <v>28</v>
      </c>
      <c r="F153" s="238" t="s">
        <v>241</v>
      </c>
      <c r="G153" s="236"/>
      <c r="H153" s="237" t="s">
        <v>28</v>
      </c>
      <c r="I153" s="239"/>
      <c r="J153" s="236"/>
      <c r="K153" s="236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127</v>
      </c>
      <c r="AU153" s="244" t="s">
        <v>83</v>
      </c>
      <c r="AV153" s="14" t="s">
        <v>79</v>
      </c>
      <c r="AW153" s="14" t="s">
        <v>35</v>
      </c>
      <c r="AX153" s="14" t="s">
        <v>74</v>
      </c>
      <c r="AY153" s="244" t="s">
        <v>116</v>
      </c>
    </row>
    <row r="154" spans="1:51" s="13" customFormat="1" ht="12">
      <c r="A154" s="13"/>
      <c r="B154" s="223"/>
      <c r="C154" s="224"/>
      <c r="D154" s="225" t="s">
        <v>127</v>
      </c>
      <c r="E154" s="226" t="s">
        <v>28</v>
      </c>
      <c r="F154" s="227" t="s">
        <v>79</v>
      </c>
      <c r="G154" s="224"/>
      <c r="H154" s="228">
        <v>1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127</v>
      </c>
      <c r="AU154" s="234" t="s">
        <v>83</v>
      </c>
      <c r="AV154" s="13" t="s">
        <v>83</v>
      </c>
      <c r="AW154" s="13" t="s">
        <v>35</v>
      </c>
      <c r="AX154" s="13" t="s">
        <v>79</v>
      </c>
      <c r="AY154" s="234" t="s">
        <v>116</v>
      </c>
    </row>
    <row r="155" spans="1:65" s="2" customFormat="1" ht="24.15" customHeight="1">
      <c r="A155" s="39"/>
      <c r="B155" s="40"/>
      <c r="C155" s="205" t="s">
        <v>242</v>
      </c>
      <c r="D155" s="205" t="s">
        <v>118</v>
      </c>
      <c r="E155" s="206" t="s">
        <v>243</v>
      </c>
      <c r="F155" s="207" t="s">
        <v>244</v>
      </c>
      <c r="G155" s="208" t="s">
        <v>138</v>
      </c>
      <c r="H155" s="209">
        <v>61.8</v>
      </c>
      <c r="I155" s="210"/>
      <c r="J155" s="211">
        <f>ROUND(I155*H155,2)</f>
        <v>0</v>
      </c>
      <c r="K155" s="207" t="s">
        <v>122</v>
      </c>
      <c r="L155" s="45"/>
      <c r="M155" s="212" t="s">
        <v>28</v>
      </c>
      <c r="N155" s="213" t="s">
        <v>45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123</v>
      </c>
      <c r="AT155" s="216" t="s">
        <v>118</v>
      </c>
      <c r="AU155" s="216" t="s">
        <v>83</v>
      </c>
      <c r="AY155" s="18" t="s">
        <v>116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79</v>
      </c>
      <c r="BK155" s="217">
        <f>ROUND(I155*H155,2)</f>
        <v>0</v>
      </c>
      <c r="BL155" s="18" t="s">
        <v>123</v>
      </c>
      <c r="BM155" s="216" t="s">
        <v>245</v>
      </c>
    </row>
    <row r="156" spans="1:47" s="2" customFormat="1" ht="12">
      <c r="A156" s="39"/>
      <c r="B156" s="40"/>
      <c r="C156" s="41"/>
      <c r="D156" s="218" t="s">
        <v>125</v>
      </c>
      <c r="E156" s="41"/>
      <c r="F156" s="219" t="s">
        <v>246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125</v>
      </c>
      <c r="AU156" s="18" t="s">
        <v>83</v>
      </c>
    </row>
    <row r="157" spans="1:51" s="13" customFormat="1" ht="12">
      <c r="A157" s="13"/>
      <c r="B157" s="223"/>
      <c r="C157" s="224"/>
      <c r="D157" s="225" t="s">
        <v>127</v>
      </c>
      <c r="E157" s="226" t="s">
        <v>28</v>
      </c>
      <c r="F157" s="227" t="s">
        <v>247</v>
      </c>
      <c r="G157" s="224"/>
      <c r="H157" s="228">
        <v>1.8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4" t="s">
        <v>127</v>
      </c>
      <c r="AU157" s="234" t="s">
        <v>83</v>
      </c>
      <c r="AV157" s="13" t="s">
        <v>83</v>
      </c>
      <c r="AW157" s="13" t="s">
        <v>35</v>
      </c>
      <c r="AX157" s="13" t="s">
        <v>74</v>
      </c>
      <c r="AY157" s="234" t="s">
        <v>116</v>
      </c>
    </row>
    <row r="158" spans="1:51" s="13" customFormat="1" ht="12">
      <c r="A158" s="13"/>
      <c r="B158" s="223"/>
      <c r="C158" s="224"/>
      <c r="D158" s="225" t="s">
        <v>127</v>
      </c>
      <c r="E158" s="226" t="s">
        <v>28</v>
      </c>
      <c r="F158" s="227" t="s">
        <v>248</v>
      </c>
      <c r="G158" s="224"/>
      <c r="H158" s="228">
        <v>32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4" t="s">
        <v>127</v>
      </c>
      <c r="AU158" s="234" t="s">
        <v>83</v>
      </c>
      <c r="AV158" s="13" t="s">
        <v>83</v>
      </c>
      <c r="AW158" s="13" t="s">
        <v>35</v>
      </c>
      <c r="AX158" s="13" t="s">
        <v>74</v>
      </c>
      <c r="AY158" s="234" t="s">
        <v>116</v>
      </c>
    </row>
    <row r="159" spans="1:51" s="13" customFormat="1" ht="12">
      <c r="A159" s="13"/>
      <c r="B159" s="223"/>
      <c r="C159" s="224"/>
      <c r="D159" s="225" t="s">
        <v>127</v>
      </c>
      <c r="E159" s="226" t="s">
        <v>28</v>
      </c>
      <c r="F159" s="227" t="s">
        <v>249</v>
      </c>
      <c r="G159" s="224"/>
      <c r="H159" s="228">
        <v>28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4" t="s">
        <v>127</v>
      </c>
      <c r="AU159" s="234" t="s">
        <v>83</v>
      </c>
      <c r="AV159" s="13" t="s">
        <v>83</v>
      </c>
      <c r="AW159" s="13" t="s">
        <v>35</v>
      </c>
      <c r="AX159" s="13" t="s">
        <v>74</v>
      </c>
      <c r="AY159" s="234" t="s">
        <v>116</v>
      </c>
    </row>
    <row r="160" spans="1:51" s="15" customFormat="1" ht="12">
      <c r="A160" s="15"/>
      <c r="B160" s="245"/>
      <c r="C160" s="246"/>
      <c r="D160" s="225" t="s">
        <v>127</v>
      </c>
      <c r="E160" s="247" t="s">
        <v>28</v>
      </c>
      <c r="F160" s="248" t="s">
        <v>145</v>
      </c>
      <c r="G160" s="246"/>
      <c r="H160" s="249">
        <v>61.8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5" t="s">
        <v>127</v>
      </c>
      <c r="AU160" s="255" t="s">
        <v>83</v>
      </c>
      <c r="AV160" s="15" t="s">
        <v>123</v>
      </c>
      <c r="AW160" s="15" t="s">
        <v>35</v>
      </c>
      <c r="AX160" s="15" t="s">
        <v>79</v>
      </c>
      <c r="AY160" s="255" t="s">
        <v>116</v>
      </c>
    </row>
    <row r="161" spans="1:65" s="2" customFormat="1" ht="16.5" customHeight="1">
      <c r="A161" s="39"/>
      <c r="B161" s="40"/>
      <c r="C161" s="205" t="s">
        <v>7</v>
      </c>
      <c r="D161" s="205" t="s">
        <v>118</v>
      </c>
      <c r="E161" s="206" t="s">
        <v>250</v>
      </c>
      <c r="F161" s="207" t="s">
        <v>251</v>
      </c>
      <c r="G161" s="208" t="s">
        <v>138</v>
      </c>
      <c r="H161" s="209">
        <v>61.8</v>
      </c>
      <c r="I161" s="210"/>
      <c r="J161" s="211">
        <f>ROUND(I161*H161,2)</f>
        <v>0</v>
      </c>
      <c r="K161" s="207" t="s">
        <v>122</v>
      </c>
      <c r="L161" s="45"/>
      <c r="M161" s="212" t="s">
        <v>28</v>
      </c>
      <c r="N161" s="213" t="s">
        <v>45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123</v>
      </c>
      <c r="AT161" s="216" t="s">
        <v>118</v>
      </c>
      <c r="AU161" s="216" t="s">
        <v>83</v>
      </c>
      <c r="AY161" s="18" t="s">
        <v>116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79</v>
      </c>
      <c r="BK161" s="217">
        <f>ROUND(I161*H161,2)</f>
        <v>0</v>
      </c>
      <c r="BL161" s="18" t="s">
        <v>123</v>
      </c>
      <c r="BM161" s="216" t="s">
        <v>252</v>
      </c>
    </row>
    <row r="162" spans="1:47" s="2" customFormat="1" ht="12">
      <c r="A162" s="39"/>
      <c r="B162" s="40"/>
      <c r="C162" s="41"/>
      <c r="D162" s="218" t="s">
        <v>125</v>
      </c>
      <c r="E162" s="41"/>
      <c r="F162" s="219" t="s">
        <v>253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125</v>
      </c>
      <c r="AU162" s="18" t="s">
        <v>83</v>
      </c>
    </row>
    <row r="163" spans="1:51" s="13" customFormat="1" ht="12">
      <c r="A163" s="13"/>
      <c r="B163" s="223"/>
      <c r="C163" s="224"/>
      <c r="D163" s="225" t="s">
        <v>127</v>
      </c>
      <c r="E163" s="226" t="s">
        <v>28</v>
      </c>
      <c r="F163" s="227" t="s">
        <v>247</v>
      </c>
      <c r="G163" s="224"/>
      <c r="H163" s="228">
        <v>1.8</v>
      </c>
      <c r="I163" s="229"/>
      <c r="J163" s="224"/>
      <c r="K163" s="224"/>
      <c r="L163" s="230"/>
      <c r="M163" s="231"/>
      <c r="N163" s="232"/>
      <c r="O163" s="232"/>
      <c r="P163" s="232"/>
      <c r="Q163" s="232"/>
      <c r="R163" s="232"/>
      <c r="S163" s="232"/>
      <c r="T163" s="23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4" t="s">
        <v>127</v>
      </c>
      <c r="AU163" s="234" t="s">
        <v>83</v>
      </c>
      <c r="AV163" s="13" t="s">
        <v>83</v>
      </c>
      <c r="AW163" s="13" t="s">
        <v>35</v>
      </c>
      <c r="AX163" s="13" t="s">
        <v>74</v>
      </c>
      <c r="AY163" s="234" t="s">
        <v>116</v>
      </c>
    </row>
    <row r="164" spans="1:51" s="13" customFormat="1" ht="12">
      <c r="A164" s="13"/>
      <c r="B164" s="223"/>
      <c r="C164" s="224"/>
      <c r="D164" s="225" t="s">
        <v>127</v>
      </c>
      <c r="E164" s="226" t="s">
        <v>28</v>
      </c>
      <c r="F164" s="227" t="s">
        <v>248</v>
      </c>
      <c r="G164" s="224"/>
      <c r="H164" s="228">
        <v>32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4" t="s">
        <v>127</v>
      </c>
      <c r="AU164" s="234" t="s">
        <v>83</v>
      </c>
      <c r="AV164" s="13" t="s">
        <v>83</v>
      </c>
      <c r="AW164" s="13" t="s">
        <v>35</v>
      </c>
      <c r="AX164" s="13" t="s">
        <v>74</v>
      </c>
      <c r="AY164" s="234" t="s">
        <v>116</v>
      </c>
    </row>
    <row r="165" spans="1:51" s="13" customFormat="1" ht="12">
      <c r="A165" s="13"/>
      <c r="B165" s="223"/>
      <c r="C165" s="224"/>
      <c r="D165" s="225" t="s">
        <v>127</v>
      </c>
      <c r="E165" s="226" t="s">
        <v>28</v>
      </c>
      <c r="F165" s="227" t="s">
        <v>249</v>
      </c>
      <c r="G165" s="224"/>
      <c r="H165" s="228">
        <v>28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4" t="s">
        <v>127</v>
      </c>
      <c r="AU165" s="234" t="s">
        <v>83</v>
      </c>
      <c r="AV165" s="13" t="s">
        <v>83</v>
      </c>
      <c r="AW165" s="13" t="s">
        <v>35</v>
      </c>
      <c r="AX165" s="13" t="s">
        <v>74</v>
      </c>
      <c r="AY165" s="234" t="s">
        <v>116</v>
      </c>
    </row>
    <row r="166" spans="1:51" s="15" customFormat="1" ht="12">
      <c r="A166" s="15"/>
      <c r="B166" s="245"/>
      <c r="C166" s="246"/>
      <c r="D166" s="225" t="s">
        <v>127</v>
      </c>
      <c r="E166" s="247" t="s">
        <v>28</v>
      </c>
      <c r="F166" s="248" t="s">
        <v>145</v>
      </c>
      <c r="G166" s="246"/>
      <c r="H166" s="249">
        <v>61.8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55" t="s">
        <v>127</v>
      </c>
      <c r="AU166" s="255" t="s">
        <v>83</v>
      </c>
      <c r="AV166" s="15" t="s">
        <v>123</v>
      </c>
      <c r="AW166" s="15" t="s">
        <v>35</v>
      </c>
      <c r="AX166" s="15" t="s">
        <v>79</v>
      </c>
      <c r="AY166" s="255" t="s">
        <v>116</v>
      </c>
    </row>
    <row r="167" spans="1:65" s="2" customFormat="1" ht="16.5" customHeight="1">
      <c r="A167" s="39"/>
      <c r="B167" s="40"/>
      <c r="C167" s="205" t="s">
        <v>254</v>
      </c>
      <c r="D167" s="205" t="s">
        <v>118</v>
      </c>
      <c r="E167" s="206" t="s">
        <v>255</v>
      </c>
      <c r="F167" s="207" t="s">
        <v>256</v>
      </c>
      <c r="G167" s="208" t="s">
        <v>121</v>
      </c>
      <c r="H167" s="209">
        <v>0.129</v>
      </c>
      <c r="I167" s="210"/>
      <c r="J167" s="211">
        <f>ROUND(I167*H167,2)</f>
        <v>0</v>
      </c>
      <c r="K167" s="207" t="s">
        <v>122</v>
      </c>
      <c r="L167" s="45"/>
      <c r="M167" s="212" t="s">
        <v>28</v>
      </c>
      <c r="N167" s="213" t="s">
        <v>45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123</v>
      </c>
      <c r="AT167" s="216" t="s">
        <v>118</v>
      </c>
      <c r="AU167" s="216" t="s">
        <v>83</v>
      </c>
      <c r="AY167" s="18" t="s">
        <v>116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79</v>
      </c>
      <c r="BK167" s="217">
        <f>ROUND(I167*H167,2)</f>
        <v>0</v>
      </c>
      <c r="BL167" s="18" t="s">
        <v>123</v>
      </c>
      <c r="BM167" s="216" t="s">
        <v>257</v>
      </c>
    </row>
    <row r="168" spans="1:47" s="2" customFormat="1" ht="12">
      <c r="A168" s="39"/>
      <c r="B168" s="40"/>
      <c r="C168" s="41"/>
      <c r="D168" s="218" t="s">
        <v>125</v>
      </c>
      <c r="E168" s="41"/>
      <c r="F168" s="219" t="s">
        <v>258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125</v>
      </c>
      <c r="AU168" s="18" t="s">
        <v>83</v>
      </c>
    </row>
    <row r="169" spans="1:51" s="13" customFormat="1" ht="12">
      <c r="A169" s="13"/>
      <c r="B169" s="223"/>
      <c r="C169" s="224"/>
      <c r="D169" s="225" t="s">
        <v>127</v>
      </c>
      <c r="E169" s="226" t="s">
        <v>28</v>
      </c>
      <c r="F169" s="227" t="s">
        <v>259</v>
      </c>
      <c r="G169" s="224"/>
      <c r="H169" s="228">
        <v>0.129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4" t="s">
        <v>127</v>
      </c>
      <c r="AU169" s="234" t="s">
        <v>83</v>
      </c>
      <c r="AV169" s="13" t="s">
        <v>83</v>
      </c>
      <c r="AW169" s="13" t="s">
        <v>35</v>
      </c>
      <c r="AX169" s="13" t="s">
        <v>79</v>
      </c>
      <c r="AY169" s="234" t="s">
        <v>116</v>
      </c>
    </row>
    <row r="170" spans="1:63" s="12" customFormat="1" ht="22.8" customHeight="1">
      <c r="A170" s="12"/>
      <c r="B170" s="189"/>
      <c r="C170" s="190"/>
      <c r="D170" s="191" t="s">
        <v>73</v>
      </c>
      <c r="E170" s="203" t="s">
        <v>123</v>
      </c>
      <c r="F170" s="203" t="s">
        <v>260</v>
      </c>
      <c r="G170" s="190"/>
      <c r="H170" s="190"/>
      <c r="I170" s="193"/>
      <c r="J170" s="204">
        <f>BK170</f>
        <v>0</v>
      </c>
      <c r="K170" s="190"/>
      <c r="L170" s="195"/>
      <c r="M170" s="196"/>
      <c r="N170" s="197"/>
      <c r="O170" s="197"/>
      <c r="P170" s="198">
        <f>SUM(P171:P191)</f>
        <v>0</v>
      </c>
      <c r="Q170" s="197"/>
      <c r="R170" s="198">
        <f>SUM(R171:R191)</f>
        <v>103.93084799999998</v>
      </c>
      <c r="S170" s="197"/>
      <c r="T170" s="199">
        <f>SUM(T171:T191)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0" t="s">
        <v>79</v>
      </c>
      <c r="AT170" s="201" t="s">
        <v>73</v>
      </c>
      <c r="AU170" s="201" t="s">
        <v>79</v>
      </c>
      <c r="AY170" s="200" t="s">
        <v>116</v>
      </c>
      <c r="BK170" s="202">
        <f>SUM(BK171:BK191)</f>
        <v>0</v>
      </c>
    </row>
    <row r="171" spans="1:65" s="2" customFormat="1" ht="16.5" customHeight="1">
      <c r="A171" s="39"/>
      <c r="B171" s="40"/>
      <c r="C171" s="205" t="s">
        <v>261</v>
      </c>
      <c r="D171" s="205" t="s">
        <v>118</v>
      </c>
      <c r="E171" s="206" t="s">
        <v>262</v>
      </c>
      <c r="F171" s="207" t="s">
        <v>263</v>
      </c>
      <c r="G171" s="208" t="s">
        <v>138</v>
      </c>
      <c r="H171" s="209">
        <v>157.6</v>
      </c>
      <c r="I171" s="210"/>
      <c r="J171" s="211">
        <f>ROUND(I171*H171,2)</f>
        <v>0</v>
      </c>
      <c r="K171" s="207" t="s">
        <v>122</v>
      </c>
      <c r="L171" s="45"/>
      <c r="M171" s="212" t="s">
        <v>28</v>
      </c>
      <c r="N171" s="213" t="s">
        <v>45</v>
      </c>
      <c r="O171" s="85"/>
      <c r="P171" s="214">
        <f>O171*H171</f>
        <v>0</v>
      </c>
      <c r="Q171" s="214">
        <v>0.31879</v>
      </c>
      <c r="R171" s="214">
        <f>Q171*H171</f>
        <v>50.241304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123</v>
      </c>
      <c r="AT171" s="216" t="s">
        <v>118</v>
      </c>
      <c r="AU171" s="216" t="s">
        <v>83</v>
      </c>
      <c r="AY171" s="18" t="s">
        <v>116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79</v>
      </c>
      <c r="BK171" s="217">
        <f>ROUND(I171*H171,2)</f>
        <v>0</v>
      </c>
      <c r="BL171" s="18" t="s">
        <v>123</v>
      </c>
      <c r="BM171" s="216" t="s">
        <v>264</v>
      </c>
    </row>
    <row r="172" spans="1:47" s="2" customFormat="1" ht="12">
      <c r="A172" s="39"/>
      <c r="B172" s="40"/>
      <c r="C172" s="41"/>
      <c r="D172" s="218" t="s">
        <v>125</v>
      </c>
      <c r="E172" s="41"/>
      <c r="F172" s="219" t="s">
        <v>265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125</v>
      </c>
      <c r="AU172" s="18" t="s">
        <v>83</v>
      </c>
    </row>
    <row r="173" spans="1:51" s="13" customFormat="1" ht="12">
      <c r="A173" s="13"/>
      <c r="B173" s="223"/>
      <c r="C173" s="224"/>
      <c r="D173" s="225" t="s">
        <v>127</v>
      </c>
      <c r="E173" s="226" t="s">
        <v>28</v>
      </c>
      <c r="F173" s="227" t="s">
        <v>266</v>
      </c>
      <c r="G173" s="224"/>
      <c r="H173" s="228">
        <v>78.8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4" t="s">
        <v>127</v>
      </c>
      <c r="AU173" s="234" t="s">
        <v>83</v>
      </c>
      <c r="AV173" s="13" t="s">
        <v>83</v>
      </c>
      <c r="AW173" s="13" t="s">
        <v>35</v>
      </c>
      <c r="AX173" s="13" t="s">
        <v>74</v>
      </c>
      <c r="AY173" s="234" t="s">
        <v>116</v>
      </c>
    </row>
    <row r="174" spans="1:51" s="13" customFormat="1" ht="12">
      <c r="A174" s="13"/>
      <c r="B174" s="223"/>
      <c r="C174" s="224"/>
      <c r="D174" s="225" t="s">
        <v>127</v>
      </c>
      <c r="E174" s="226" t="s">
        <v>28</v>
      </c>
      <c r="F174" s="227" t="s">
        <v>267</v>
      </c>
      <c r="G174" s="224"/>
      <c r="H174" s="228">
        <v>78.8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127</v>
      </c>
      <c r="AU174" s="234" t="s">
        <v>83</v>
      </c>
      <c r="AV174" s="13" t="s">
        <v>83</v>
      </c>
      <c r="AW174" s="13" t="s">
        <v>35</v>
      </c>
      <c r="AX174" s="13" t="s">
        <v>74</v>
      </c>
      <c r="AY174" s="234" t="s">
        <v>116</v>
      </c>
    </row>
    <row r="175" spans="1:51" s="15" customFormat="1" ht="12">
      <c r="A175" s="15"/>
      <c r="B175" s="245"/>
      <c r="C175" s="246"/>
      <c r="D175" s="225" t="s">
        <v>127</v>
      </c>
      <c r="E175" s="247" t="s">
        <v>28</v>
      </c>
      <c r="F175" s="248" t="s">
        <v>145</v>
      </c>
      <c r="G175" s="246"/>
      <c r="H175" s="249">
        <v>157.6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5" t="s">
        <v>127</v>
      </c>
      <c r="AU175" s="255" t="s">
        <v>83</v>
      </c>
      <c r="AV175" s="15" t="s">
        <v>123</v>
      </c>
      <c r="AW175" s="15" t="s">
        <v>35</v>
      </c>
      <c r="AX175" s="15" t="s">
        <v>79</v>
      </c>
      <c r="AY175" s="255" t="s">
        <v>116</v>
      </c>
    </row>
    <row r="176" spans="1:65" s="2" customFormat="1" ht="24.15" customHeight="1">
      <c r="A176" s="39"/>
      <c r="B176" s="40"/>
      <c r="C176" s="205" t="s">
        <v>268</v>
      </c>
      <c r="D176" s="205" t="s">
        <v>118</v>
      </c>
      <c r="E176" s="206" t="s">
        <v>269</v>
      </c>
      <c r="F176" s="207" t="s">
        <v>270</v>
      </c>
      <c r="G176" s="208" t="s">
        <v>148</v>
      </c>
      <c r="H176" s="209">
        <v>8.7</v>
      </c>
      <c r="I176" s="210"/>
      <c r="J176" s="211">
        <f>ROUND(I176*H176,2)</f>
        <v>0</v>
      </c>
      <c r="K176" s="207" t="s">
        <v>122</v>
      </c>
      <c r="L176" s="45"/>
      <c r="M176" s="212" t="s">
        <v>28</v>
      </c>
      <c r="N176" s="213" t="s">
        <v>45</v>
      </c>
      <c r="O176" s="85"/>
      <c r="P176" s="214">
        <f>O176*H176</f>
        <v>0</v>
      </c>
      <c r="Q176" s="214">
        <v>1.87</v>
      </c>
      <c r="R176" s="214">
        <f>Q176*H176</f>
        <v>16.269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123</v>
      </c>
      <c r="AT176" s="216" t="s">
        <v>118</v>
      </c>
      <c r="AU176" s="216" t="s">
        <v>83</v>
      </c>
      <c r="AY176" s="18" t="s">
        <v>116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79</v>
      </c>
      <c r="BK176" s="217">
        <f>ROUND(I176*H176,2)</f>
        <v>0</v>
      </c>
      <c r="BL176" s="18" t="s">
        <v>123</v>
      </c>
      <c r="BM176" s="216" t="s">
        <v>271</v>
      </c>
    </row>
    <row r="177" spans="1:47" s="2" customFormat="1" ht="12">
      <c r="A177" s="39"/>
      <c r="B177" s="40"/>
      <c r="C177" s="41"/>
      <c r="D177" s="218" t="s">
        <v>125</v>
      </c>
      <c r="E177" s="41"/>
      <c r="F177" s="219" t="s">
        <v>272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125</v>
      </c>
      <c r="AU177" s="18" t="s">
        <v>83</v>
      </c>
    </row>
    <row r="178" spans="1:51" s="13" customFormat="1" ht="12">
      <c r="A178" s="13"/>
      <c r="B178" s="223"/>
      <c r="C178" s="224"/>
      <c r="D178" s="225" t="s">
        <v>127</v>
      </c>
      <c r="E178" s="226" t="s">
        <v>28</v>
      </c>
      <c r="F178" s="227" t="s">
        <v>273</v>
      </c>
      <c r="G178" s="224"/>
      <c r="H178" s="228">
        <v>6.2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4" t="s">
        <v>127</v>
      </c>
      <c r="AU178" s="234" t="s">
        <v>83</v>
      </c>
      <c r="AV178" s="13" t="s">
        <v>83</v>
      </c>
      <c r="AW178" s="13" t="s">
        <v>35</v>
      </c>
      <c r="AX178" s="13" t="s">
        <v>74</v>
      </c>
      <c r="AY178" s="234" t="s">
        <v>116</v>
      </c>
    </row>
    <row r="179" spans="1:51" s="13" customFormat="1" ht="12">
      <c r="A179" s="13"/>
      <c r="B179" s="223"/>
      <c r="C179" s="224"/>
      <c r="D179" s="225" t="s">
        <v>127</v>
      </c>
      <c r="E179" s="226" t="s">
        <v>28</v>
      </c>
      <c r="F179" s="227" t="s">
        <v>274</v>
      </c>
      <c r="G179" s="224"/>
      <c r="H179" s="228">
        <v>2.5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127</v>
      </c>
      <c r="AU179" s="234" t="s">
        <v>83</v>
      </c>
      <c r="AV179" s="13" t="s">
        <v>83</v>
      </c>
      <c r="AW179" s="13" t="s">
        <v>35</v>
      </c>
      <c r="AX179" s="13" t="s">
        <v>74</v>
      </c>
      <c r="AY179" s="234" t="s">
        <v>116</v>
      </c>
    </row>
    <row r="180" spans="1:51" s="15" customFormat="1" ht="12">
      <c r="A180" s="15"/>
      <c r="B180" s="245"/>
      <c r="C180" s="246"/>
      <c r="D180" s="225" t="s">
        <v>127</v>
      </c>
      <c r="E180" s="247" t="s">
        <v>28</v>
      </c>
      <c r="F180" s="248" t="s">
        <v>145</v>
      </c>
      <c r="G180" s="246"/>
      <c r="H180" s="249">
        <v>8.7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55" t="s">
        <v>127</v>
      </c>
      <c r="AU180" s="255" t="s">
        <v>83</v>
      </c>
      <c r="AV180" s="15" t="s">
        <v>123</v>
      </c>
      <c r="AW180" s="15" t="s">
        <v>35</v>
      </c>
      <c r="AX180" s="15" t="s">
        <v>79</v>
      </c>
      <c r="AY180" s="255" t="s">
        <v>116</v>
      </c>
    </row>
    <row r="181" spans="1:65" s="2" customFormat="1" ht="33" customHeight="1">
      <c r="A181" s="39"/>
      <c r="B181" s="40"/>
      <c r="C181" s="205" t="s">
        <v>275</v>
      </c>
      <c r="D181" s="205" t="s">
        <v>118</v>
      </c>
      <c r="E181" s="206" t="s">
        <v>276</v>
      </c>
      <c r="F181" s="207" t="s">
        <v>277</v>
      </c>
      <c r="G181" s="208" t="s">
        <v>138</v>
      </c>
      <c r="H181" s="209">
        <v>60</v>
      </c>
      <c r="I181" s="210"/>
      <c r="J181" s="211">
        <f>ROUND(I181*H181,2)</f>
        <v>0</v>
      </c>
      <c r="K181" s="207" t="s">
        <v>122</v>
      </c>
      <c r="L181" s="45"/>
      <c r="M181" s="212" t="s">
        <v>28</v>
      </c>
      <c r="N181" s="213" t="s">
        <v>45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123</v>
      </c>
      <c r="AT181" s="216" t="s">
        <v>118</v>
      </c>
      <c r="AU181" s="216" t="s">
        <v>83</v>
      </c>
      <c r="AY181" s="18" t="s">
        <v>116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79</v>
      </c>
      <c r="BK181" s="217">
        <f>ROUND(I181*H181,2)</f>
        <v>0</v>
      </c>
      <c r="BL181" s="18" t="s">
        <v>123</v>
      </c>
      <c r="BM181" s="216" t="s">
        <v>278</v>
      </c>
    </row>
    <row r="182" spans="1:47" s="2" customFormat="1" ht="12">
      <c r="A182" s="39"/>
      <c r="B182" s="40"/>
      <c r="C182" s="41"/>
      <c r="D182" s="218" t="s">
        <v>125</v>
      </c>
      <c r="E182" s="41"/>
      <c r="F182" s="219" t="s">
        <v>279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125</v>
      </c>
      <c r="AU182" s="18" t="s">
        <v>83</v>
      </c>
    </row>
    <row r="183" spans="1:51" s="13" customFormat="1" ht="12">
      <c r="A183" s="13"/>
      <c r="B183" s="223"/>
      <c r="C183" s="224"/>
      <c r="D183" s="225" t="s">
        <v>127</v>
      </c>
      <c r="E183" s="226" t="s">
        <v>28</v>
      </c>
      <c r="F183" s="227" t="s">
        <v>248</v>
      </c>
      <c r="G183" s="224"/>
      <c r="H183" s="228">
        <v>32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4" t="s">
        <v>127</v>
      </c>
      <c r="AU183" s="234" t="s">
        <v>83</v>
      </c>
      <c r="AV183" s="13" t="s">
        <v>83</v>
      </c>
      <c r="AW183" s="13" t="s">
        <v>35</v>
      </c>
      <c r="AX183" s="13" t="s">
        <v>74</v>
      </c>
      <c r="AY183" s="234" t="s">
        <v>116</v>
      </c>
    </row>
    <row r="184" spans="1:51" s="13" customFormat="1" ht="12">
      <c r="A184" s="13"/>
      <c r="B184" s="223"/>
      <c r="C184" s="224"/>
      <c r="D184" s="225" t="s">
        <v>127</v>
      </c>
      <c r="E184" s="226" t="s">
        <v>28</v>
      </c>
      <c r="F184" s="227" t="s">
        <v>249</v>
      </c>
      <c r="G184" s="224"/>
      <c r="H184" s="228">
        <v>28</v>
      </c>
      <c r="I184" s="229"/>
      <c r="J184" s="224"/>
      <c r="K184" s="224"/>
      <c r="L184" s="230"/>
      <c r="M184" s="231"/>
      <c r="N184" s="232"/>
      <c r="O184" s="232"/>
      <c r="P184" s="232"/>
      <c r="Q184" s="232"/>
      <c r="R184" s="232"/>
      <c r="S184" s="232"/>
      <c r="T184" s="23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4" t="s">
        <v>127</v>
      </c>
      <c r="AU184" s="234" t="s">
        <v>83</v>
      </c>
      <c r="AV184" s="13" t="s">
        <v>83</v>
      </c>
      <c r="AW184" s="13" t="s">
        <v>35</v>
      </c>
      <c r="AX184" s="13" t="s">
        <v>74</v>
      </c>
      <c r="AY184" s="234" t="s">
        <v>116</v>
      </c>
    </row>
    <row r="185" spans="1:51" s="15" customFormat="1" ht="12">
      <c r="A185" s="15"/>
      <c r="B185" s="245"/>
      <c r="C185" s="246"/>
      <c r="D185" s="225" t="s">
        <v>127</v>
      </c>
      <c r="E185" s="247" t="s">
        <v>28</v>
      </c>
      <c r="F185" s="248" t="s">
        <v>145</v>
      </c>
      <c r="G185" s="246"/>
      <c r="H185" s="249">
        <v>60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55" t="s">
        <v>127</v>
      </c>
      <c r="AU185" s="255" t="s">
        <v>83</v>
      </c>
      <c r="AV185" s="15" t="s">
        <v>123</v>
      </c>
      <c r="AW185" s="15" t="s">
        <v>35</v>
      </c>
      <c r="AX185" s="15" t="s">
        <v>79</v>
      </c>
      <c r="AY185" s="255" t="s">
        <v>116</v>
      </c>
    </row>
    <row r="186" spans="1:65" s="2" customFormat="1" ht="24.15" customHeight="1">
      <c r="A186" s="39"/>
      <c r="B186" s="40"/>
      <c r="C186" s="205" t="s">
        <v>280</v>
      </c>
      <c r="D186" s="205" t="s">
        <v>118</v>
      </c>
      <c r="E186" s="206" t="s">
        <v>281</v>
      </c>
      <c r="F186" s="207" t="s">
        <v>282</v>
      </c>
      <c r="G186" s="208" t="s">
        <v>138</v>
      </c>
      <c r="H186" s="209">
        <v>78.8</v>
      </c>
      <c r="I186" s="210"/>
      <c r="J186" s="211">
        <f>ROUND(I186*H186,2)</f>
        <v>0</v>
      </c>
      <c r="K186" s="207" t="s">
        <v>122</v>
      </c>
      <c r="L186" s="45"/>
      <c r="M186" s="212" t="s">
        <v>28</v>
      </c>
      <c r="N186" s="213" t="s">
        <v>45</v>
      </c>
      <c r="O186" s="85"/>
      <c r="P186" s="214">
        <f>O186*H186</f>
        <v>0</v>
      </c>
      <c r="Q186" s="214">
        <v>0.43744</v>
      </c>
      <c r="R186" s="214">
        <f>Q186*H186</f>
        <v>34.470272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123</v>
      </c>
      <c r="AT186" s="216" t="s">
        <v>118</v>
      </c>
      <c r="AU186" s="216" t="s">
        <v>83</v>
      </c>
      <c r="AY186" s="18" t="s">
        <v>116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79</v>
      </c>
      <c r="BK186" s="217">
        <f>ROUND(I186*H186,2)</f>
        <v>0</v>
      </c>
      <c r="BL186" s="18" t="s">
        <v>123</v>
      </c>
      <c r="BM186" s="216" t="s">
        <v>283</v>
      </c>
    </row>
    <row r="187" spans="1:47" s="2" customFormat="1" ht="12">
      <c r="A187" s="39"/>
      <c r="B187" s="40"/>
      <c r="C187" s="41"/>
      <c r="D187" s="218" t="s">
        <v>125</v>
      </c>
      <c r="E187" s="41"/>
      <c r="F187" s="219" t="s">
        <v>284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125</v>
      </c>
      <c r="AU187" s="18" t="s">
        <v>83</v>
      </c>
    </row>
    <row r="188" spans="1:51" s="13" customFormat="1" ht="12">
      <c r="A188" s="13"/>
      <c r="B188" s="223"/>
      <c r="C188" s="224"/>
      <c r="D188" s="225" t="s">
        <v>127</v>
      </c>
      <c r="E188" s="226" t="s">
        <v>28</v>
      </c>
      <c r="F188" s="227" t="s">
        <v>285</v>
      </c>
      <c r="G188" s="224"/>
      <c r="H188" s="228">
        <v>78.8</v>
      </c>
      <c r="I188" s="229"/>
      <c r="J188" s="224"/>
      <c r="K188" s="224"/>
      <c r="L188" s="230"/>
      <c r="M188" s="231"/>
      <c r="N188" s="232"/>
      <c r="O188" s="232"/>
      <c r="P188" s="232"/>
      <c r="Q188" s="232"/>
      <c r="R188" s="232"/>
      <c r="S188" s="232"/>
      <c r="T188" s="23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4" t="s">
        <v>127</v>
      </c>
      <c r="AU188" s="234" t="s">
        <v>83</v>
      </c>
      <c r="AV188" s="13" t="s">
        <v>83</v>
      </c>
      <c r="AW188" s="13" t="s">
        <v>35</v>
      </c>
      <c r="AX188" s="13" t="s">
        <v>79</v>
      </c>
      <c r="AY188" s="234" t="s">
        <v>116</v>
      </c>
    </row>
    <row r="189" spans="1:65" s="2" customFormat="1" ht="24.15" customHeight="1">
      <c r="A189" s="39"/>
      <c r="B189" s="40"/>
      <c r="C189" s="205" t="s">
        <v>286</v>
      </c>
      <c r="D189" s="205" t="s">
        <v>118</v>
      </c>
      <c r="E189" s="206" t="s">
        <v>287</v>
      </c>
      <c r="F189" s="207" t="s">
        <v>288</v>
      </c>
      <c r="G189" s="208" t="s">
        <v>138</v>
      </c>
      <c r="H189" s="209">
        <v>78.8</v>
      </c>
      <c r="I189" s="210"/>
      <c r="J189" s="211">
        <f>ROUND(I189*H189,2)</f>
        <v>0</v>
      </c>
      <c r="K189" s="207" t="s">
        <v>28</v>
      </c>
      <c r="L189" s="45"/>
      <c r="M189" s="212" t="s">
        <v>28</v>
      </c>
      <c r="N189" s="213" t="s">
        <v>45</v>
      </c>
      <c r="O189" s="85"/>
      <c r="P189" s="214">
        <f>O189*H189</f>
        <v>0</v>
      </c>
      <c r="Q189" s="214">
        <v>0.03744</v>
      </c>
      <c r="R189" s="214">
        <f>Q189*H189</f>
        <v>2.950272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123</v>
      </c>
      <c r="AT189" s="216" t="s">
        <v>118</v>
      </c>
      <c r="AU189" s="216" t="s">
        <v>83</v>
      </c>
      <c r="AY189" s="18" t="s">
        <v>116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79</v>
      </c>
      <c r="BK189" s="217">
        <f>ROUND(I189*H189,2)</f>
        <v>0</v>
      </c>
      <c r="BL189" s="18" t="s">
        <v>123</v>
      </c>
      <c r="BM189" s="216" t="s">
        <v>289</v>
      </c>
    </row>
    <row r="190" spans="1:51" s="14" customFormat="1" ht="12">
      <c r="A190" s="14"/>
      <c r="B190" s="235"/>
      <c r="C190" s="236"/>
      <c r="D190" s="225" t="s">
        <v>127</v>
      </c>
      <c r="E190" s="237" t="s">
        <v>28</v>
      </c>
      <c r="F190" s="238" t="s">
        <v>290</v>
      </c>
      <c r="G190" s="236"/>
      <c r="H190" s="237" t="s">
        <v>28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127</v>
      </c>
      <c r="AU190" s="244" t="s">
        <v>83</v>
      </c>
      <c r="AV190" s="14" t="s">
        <v>79</v>
      </c>
      <c r="AW190" s="14" t="s">
        <v>35</v>
      </c>
      <c r="AX190" s="14" t="s">
        <v>74</v>
      </c>
      <c r="AY190" s="244" t="s">
        <v>116</v>
      </c>
    </row>
    <row r="191" spans="1:51" s="13" customFormat="1" ht="12">
      <c r="A191" s="13"/>
      <c r="B191" s="223"/>
      <c r="C191" s="224"/>
      <c r="D191" s="225" t="s">
        <v>127</v>
      </c>
      <c r="E191" s="226" t="s">
        <v>28</v>
      </c>
      <c r="F191" s="227" t="s">
        <v>291</v>
      </c>
      <c r="G191" s="224"/>
      <c r="H191" s="228">
        <v>78.8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4" t="s">
        <v>127</v>
      </c>
      <c r="AU191" s="234" t="s">
        <v>83</v>
      </c>
      <c r="AV191" s="13" t="s">
        <v>83</v>
      </c>
      <c r="AW191" s="13" t="s">
        <v>35</v>
      </c>
      <c r="AX191" s="13" t="s">
        <v>79</v>
      </c>
      <c r="AY191" s="234" t="s">
        <v>116</v>
      </c>
    </row>
    <row r="192" spans="1:63" s="12" customFormat="1" ht="22.8" customHeight="1">
      <c r="A192" s="12"/>
      <c r="B192" s="189"/>
      <c r="C192" s="190"/>
      <c r="D192" s="191" t="s">
        <v>73</v>
      </c>
      <c r="E192" s="203" t="s">
        <v>157</v>
      </c>
      <c r="F192" s="203" t="s">
        <v>292</v>
      </c>
      <c r="G192" s="190"/>
      <c r="H192" s="190"/>
      <c r="I192" s="193"/>
      <c r="J192" s="204">
        <f>BK192</f>
        <v>0</v>
      </c>
      <c r="K192" s="190"/>
      <c r="L192" s="195"/>
      <c r="M192" s="196"/>
      <c r="N192" s="197"/>
      <c r="O192" s="197"/>
      <c r="P192" s="198">
        <f>SUM(P193:P198)</f>
        <v>0</v>
      </c>
      <c r="Q192" s="197"/>
      <c r="R192" s="198">
        <f>SUM(R193:R198)</f>
        <v>43.403797999999995</v>
      </c>
      <c r="S192" s="197"/>
      <c r="T192" s="199">
        <f>SUM(T193:T198)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0" t="s">
        <v>79</v>
      </c>
      <c r="AT192" s="201" t="s">
        <v>73</v>
      </c>
      <c r="AU192" s="201" t="s">
        <v>79</v>
      </c>
      <c r="AY192" s="200" t="s">
        <v>116</v>
      </c>
      <c r="BK192" s="202">
        <f>SUM(BK193:BK198)</f>
        <v>0</v>
      </c>
    </row>
    <row r="193" spans="1:65" s="2" customFormat="1" ht="16.5" customHeight="1">
      <c r="A193" s="39"/>
      <c r="B193" s="40"/>
      <c r="C193" s="205" t="s">
        <v>293</v>
      </c>
      <c r="D193" s="205" t="s">
        <v>118</v>
      </c>
      <c r="E193" s="206" t="s">
        <v>294</v>
      </c>
      <c r="F193" s="207" t="s">
        <v>295</v>
      </c>
      <c r="G193" s="208" t="s">
        <v>138</v>
      </c>
      <c r="H193" s="209">
        <v>788.3</v>
      </c>
      <c r="I193" s="210"/>
      <c r="J193" s="211">
        <f>ROUND(I193*H193,2)</f>
        <v>0</v>
      </c>
      <c r="K193" s="207" t="s">
        <v>122</v>
      </c>
      <c r="L193" s="45"/>
      <c r="M193" s="212" t="s">
        <v>28</v>
      </c>
      <c r="N193" s="213" t="s">
        <v>45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123</v>
      </c>
      <c r="AT193" s="216" t="s">
        <v>118</v>
      </c>
      <c r="AU193" s="216" t="s">
        <v>83</v>
      </c>
      <c r="AY193" s="18" t="s">
        <v>116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79</v>
      </c>
      <c r="BK193" s="217">
        <f>ROUND(I193*H193,2)</f>
        <v>0</v>
      </c>
      <c r="BL193" s="18" t="s">
        <v>123</v>
      </c>
      <c r="BM193" s="216" t="s">
        <v>296</v>
      </c>
    </row>
    <row r="194" spans="1:47" s="2" customFormat="1" ht="12">
      <c r="A194" s="39"/>
      <c r="B194" s="40"/>
      <c r="C194" s="41"/>
      <c r="D194" s="218" t="s">
        <v>125</v>
      </c>
      <c r="E194" s="41"/>
      <c r="F194" s="219" t="s">
        <v>297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125</v>
      </c>
      <c r="AU194" s="18" t="s">
        <v>83</v>
      </c>
    </row>
    <row r="195" spans="1:51" s="13" customFormat="1" ht="12">
      <c r="A195" s="13"/>
      <c r="B195" s="223"/>
      <c r="C195" s="224"/>
      <c r="D195" s="225" t="s">
        <v>127</v>
      </c>
      <c r="E195" s="226" t="s">
        <v>28</v>
      </c>
      <c r="F195" s="227" t="s">
        <v>298</v>
      </c>
      <c r="G195" s="224"/>
      <c r="H195" s="228">
        <v>788.3</v>
      </c>
      <c r="I195" s="229"/>
      <c r="J195" s="224"/>
      <c r="K195" s="224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127</v>
      </c>
      <c r="AU195" s="234" t="s">
        <v>83</v>
      </c>
      <c r="AV195" s="13" t="s">
        <v>83</v>
      </c>
      <c r="AW195" s="13" t="s">
        <v>35</v>
      </c>
      <c r="AX195" s="13" t="s">
        <v>79</v>
      </c>
      <c r="AY195" s="234" t="s">
        <v>116</v>
      </c>
    </row>
    <row r="196" spans="1:65" s="2" customFormat="1" ht="24.15" customHeight="1">
      <c r="A196" s="39"/>
      <c r="B196" s="40"/>
      <c r="C196" s="205" t="s">
        <v>299</v>
      </c>
      <c r="D196" s="205" t="s">
        <v>118</v>
      </c>
      <c r="E196" s="206" t="s">
        <v>300</v>
      </c>
      <c r="F196" s="207" t="s">
        <v>301</v>
      </c>
      <c r="G196" s="208" t="s">
        <v>138</v>
      </c>
      <c r="H196" s="209">
        <v>788.3</v>
      </c>
      <c r="I196" s="210"/>
      <c r="J196" s="211">
        <f>ROUND(I196*H196,2)</f>
        <v>0</v>
      </c>
      <c r="K196" s="207" t="s">
        <v>122</v>
      </c>
      <c r="L196" s="45"/>
      <c r="M196" s="212" t="s">
        <v>28</v>
      </c>
      <c r="N196" s="213" t="s">
        <v>45</v>
      </c>
      <c r="O196" s="85"/>
      <c r="P196" s="214">
        <f>O196*H196</f>
        <v>0</v>
      </c>
      <c r="Q196" s="214">
        <v>0.05506</v>
      </c>
      <c r="R196" s="214">
        <f>Q196*H196</f>
        <v>43.403797999999995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123</v>
      </c>
      <c r="AT196" s="216" t="s">
        <v>118</v>
      </c>
      <c r="AU196" s="216" t="s">
        <v>83</v>
      </c>
      <c r="AY196" s="18" t="s">
        <v>116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79</v>
      </c>
      <c r="BK196" s="217">
        <f>ROUND(I196*H196,2)</f>
        <v>0</v>
      </c>
      <c r="BL196" s="18" t="s">
        <v>123</v>
      </c>
      <c r="BM196" s="216" t="s">
        <v>302</v>
      </c>
    </row>
    <row r="197" spans="1:47" s="2" customFormat="1" ht="12">
      <c r="A197" s="39"/>
      <c r="B197" s="40"/>
      <c r="C197" s="41"/>
      <c r="D197" s="218" t="s">
        <v>125</v>
      </c>
      <c r="E197" s="41"/>
      <c r="F197" s="219" t="s">
        <v>303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125</v>
      </c>
      <c r="AU197" s="18" t="s">
        <v>83</v>
      </c>
    </row>
    <row r="198" spans="1:51" s="13" customFormat="1" ht="12">
      <c r="A198" s="13"/>
      <c r="B198" s="223"/>
      <c r="C198" s="224"/>
      <c r="D198" s="225" t="s">
        <v>127</v>
      </c>
      <c r="E198" s="226" t="s">
        <v>28</v>
      </c>
      <c r="F198" s="227" t="s">
        <v>304</v>
      </c>
      <c r="G198" s="224"/>
      <c r="H198" s="228">
        <v>788.3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127</v>
      </c>
      <c r="AU198" s="234" t="s">
        <v>83</v>
      </c>
      <c r="AV198" s="13" t="s">
        <v>83</v>
      </c>
      <c r="AW198" s="13" t="s">
        <v>35</v>
      </c>
      <c r="AX198" s="13" t="s">
        <v>79</v>
      </c>
      <c r="AY198" s="234" t="s">
        <v>116</v>
      </c>
    </row>
    <row r="199" spans="1:63" s="12" customFormat="1" ht="22.8" customHeight="1">
      <c r="A199" s="12"/>
      <c r="B199" s="189"/>
      <c r="C199" s="190"/>
      <c r="D199" s="191" t="s">
        <v>73</v>
      </c>
      <c r="E199" s="203" t="s">
        <v>180</v>
      </c>
      <c r="F199" s="203" t="s">
        <v>305</v>
      </c>
      <c r="G199" s="190"/>
      <c r="H199" s="190"/>
      <c r="I199" s="193"/>
      <c r="J199" s="204">
        <f>BK199</f>
        <v>0</v>
      </c>
      <c r="K199" s="190"/>
      <c r="L199" s="195"/>
      <c r="M199" s="196"/>
      <c r="N199" s="197"/>
      <c r="O199" s="197"/>
      <c r="P199" s="198">
        <f>SUM(P200:P211)</f>
        <v>0</v>
      </c>
      <c r="Q199" s="197"/>
      <c r="R199" s="198">
        <f>SUM(R200:R211)</f>
        <v>0</v>
      </c>
      <c r="S199" s="197"/>
      <c r="T199" s="199">
        <f>SUM(T200:T211)</f>
        <v>12.790999999999999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0" t="s">
        <v>79</v>
      </c>
      <c r="AT199" s="201" t="s">
        <v>73</v>
      </c>
      <c r="AU199" s="201" t="s">
        <v>79</v>
      </c>
      <c r="AY199" s="200" t="s">
        <v>116</v>
      </c>
      <c r="BK199" s="202">
        <f>SUM(BK200:BK211)</f>
        <v>0</v>
      </c>
    </row>
    <row r="200" spans="1:65" s="2" customFormat="1" ht="37.8" customHeight="1">
      <c r="A200" s="39"/>
      <c r="B200" s="40"/>
      <c r="C200" s="205" t="s">
        <v>306</v>
      </c>
      <c r="D200" s="205" t="s">
        <v>118</v>
      </c>
      <c r="E200" s="206" t="s">
        <v>307</v>
      </c>
      <c r="F200" s="207" t="s">
        <v>308</v>
      </c>
      <c r="G200" s="208" t="s">
        <v>138</v>
      </c>
      <c r="H200" s="209">
        <v>788.3</v>
      </c>
      <c r="I200" s="210"/>
      <c r="J200" s="211">
        <f>ROUND(I200*H200,2)</f>
        <v>0</v>
      </c>
      <c r="K200" s="207" t="s">
        <v>122</v>
      </c>
      <c r="L200" s="45"/>
      <c r="M200" s="212" t="s">
        <v>28</v>
      </c>
      <c r="N200" s="213" t="s">
        <v>45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123</v>
      </c>
      <c r="AT200" s="216" t="s">
        <v>118</v>
      </c>
      <c r="AU200" s="216" t="s">
        <v>83</v>
      </c>
      <c r="AY200" s="18" t="s">
        <v>116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79</v>
      </c>
      <c r="BK200" s="217">
        <f>ROUND(I200*H200,2)</f>
        <v>0</v>
      </c>
      <c r="BL200" s="18" t="s">
        <v>123</v>
      </c>
      <c r="BM200" s="216" t="s">
        <v>309</v>
      </c>
    </row>
    <row r="201" spans="1:47" s="2" customFormat="1" ht="12">
      <c r="A201" s="39"/>
      <c r="B201" s="40"/>
      <c r="C201" s="41"/>
      <c r="D201" s="218" t="s">
        <v>125</v>
      </c>
      <c r="E201" s="41"/>
      <c r="F201" s="219" t="s">
        <v>310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125</v>
      </c>
      <c r="AU201" s="18" t="s">
        <v>83</v>
      </c>
    </row>
    <row r="202" spans="1:51" s="13" customFormat="1" ht="12">
      <c r="A202" s="13"/>
      <c r="B202" s="223"/>
      <c r="C202" s="224"/>
      <c r="D202" s="225" t="s">
        <v>127</v>
      </c>
      <c r="E202" s="226" t="s">
        <v>28</v>
      </c>
      <c r="F202" s="227" t="s">
        <v>311</v>
      </c>
      <c r="G202" s="224"/>
      <c r="H202" s="228">
        <v>788.3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127</v>
      </c>
      <c r="AU202" s="234" t="s">
        <v>83</v>
      </c>
      <c r="AV202" s="13" t="s">
        <v>83</v>
      </c>
      <c r="AW202" s="13" t="s">
        <v>35</v>
      </c>
      <c r="AX202" s="13" t="s">
        <v>79</v>
      </c>
      <c r="AY202" s="234" t="s">
        <v>116</v>
      </c>
    </row>
    <row r="203" spans="1:65" s="2" customFormat="1" ht="37.8" customHeight="1">
      <c r="A203" s="39"/>
      <c r="B203" s="40"/>
      <c r="C203" s="205" t="s">
        <v>312</v>
      </c>
      <c r="D203" s="205" t="s">
        <v>118</v>
      </c>
      <c r="E203" s="206" t="s">
        <v>313</v>
      </c>
      <c r="F203" s="207" t="s">
        <v>314</v>
      </c>
      <c r="G203" s="208" t="s">
        <v>138</v>
      </c>
      <c r="H203" s="209">
        <v>709.5</v>
      </c>
      <c r="I203" s="210"/>
      <c r="J203" s="211">
        <f>ROUND(I203*H203,2)</f>
        <v>0</v>
      </c>
      <c r="K203" s="207" t="s">
        <v>122</v>
      </c>
      <c r="L203" s="45"/>
      <c r="M203" s="212" t="s">
        <v>28</v>
      </c>
      <c r="N203" s="213" t="s">
        <v>45</v>
      </c>
      <c r="O203" s="85"/>
      <c r="P203" s="214">
        <f>O203*H203</f>
        <v>0</v>
      </c>
      <c r="Q203" s="214">
        <v>0</v>
      </c>
      <c r="R203" s="214">
        <f>Q203*H203</f>
        <v>0</v>
      </c>
      <c r="S203" s="214">
        <v>0.018</v>
      </c>
      <c r="T203" s="215">
        <f>S203*H203</f>
        <v>12.770999999999999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123</v>
      </c>
      <c r="AT203" s="216" t="s">
        <v>118</v>
      </c>
      <c r="AU203" s="216" t="s">
        <v>83</v>
      </c>
      <c r="AY203" s="18" t="s">
        <v>116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79</v>
      </c>
      <c r="BK203" s="217">
        <f>ROUND(I203*H203,2)</f>
        <v>0</v>
      </c>
      <c r="BL203" s="18" t="s">
        <v>123</v>
      </c>
      <c r="BM203" s="216" t="s">
        <v>315</v>
      </c>
    </row>
    <row r="204" spans="1:47" s="2" customFormat="1" ht="12">
      <c r="A204" s="39"/>
      <c r="B204" s="40"/>
      <c r="C204" s="41"/>
      <c r="D204" s="218" t="s">
        <v>125</v>
      </c>
      <c r="E204" s="41"/>
      <c r="F204" s="219" t="s">
        <v>316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125</v>
      </c>
      <c r="AU204" s="18" t="s">
        <v>83</v>
      </c>
    </row>
    <row r="205" spans="1:51" s="13" customFormat="1" ht="12">
      <c r="A205" s="13"/>
      <c r="B205" s="223"/>
      <c r="C205" s="224"/>
      <c r="D205" s="225" t="s">
        <v>127</v>
      </c>
      <c r="E205" s="226" t="s">
        <v>28</v>
      </c>
      <c r="F205" s="227" t="s">
        <v>317</v>
      </c>
      <c r="G205" s="224"/>
      <c r="H205" s="228">
        <v>788.3</v>
      </c>
      <c r="I205" s="229"/>
      <c r="J205" s="224"/>
      <c r="K205" s="224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127</v>
      </c>
      <c r="AU205" s="234" t="s">
        <v>83</v>
      </c>
      <c r="AV205" s="13" t="s">
        <v>83</v>
      </c>
      <c r="AW205" s="13" t="s">
        <v>35</v>
      </c>
      <c r="AX205" s="13" t="s">
        <v>74</v>
      </c>
      <c r="AY205" s="234" t="s">
        <v>116</v>
      </c>
    </row>
    <row r="206" spans="1:51" s="13" customFormat="1" ht="12">
      <c r="A206" s="13"/>
      <c r="B206" s="223"/>
      <c r="C206" s="224"/>
      <c r="D206" s="225" t="s">
        <v>127</v>
      </c>
      <c r="E206" s="226" t="s">
        <v>28</v>
      </c>
      <c r="F206" s="227" t="s">
        <v>318</v>
      </c>
      <c r="G206" s="224"/>
      <c r="H206" s="228">
        <v>-78.8</v>
      </c>
      <c r="I206" s="229"/>
      <c r="J206" s="224"/>
      <c r="K206" s="224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127</v>
      </c>
      <c r="AU206" s="234" t="s">
        <v>83</v>
      </c>
      <c r="AV206" s="13" t="s">
        <v>83</v>
      </c>
      <c r="AW206" s="13" t="s">
        <v>35</v>
      </c>
      <c r="AX206" s="13" t="s">
        <v>74</v>
      </c>
      <c r="AY206" s="234" t="s">
        <v>116</v>
      </c>
    </row>
    <row r="207" spans="1:51" s="15" customFormat="1" ht="12">
      <c r="A207" s="15"/>
      <c r="B207" s="245"/>
      <c r="C207" s="246"/>
      <c r="D207" s="225" t="s">
        <v>127</v>
      </c>
      <c r="E207" s="247" t="s">
        <v>28</v>
      </c>
      <c r="F207" s="248" t="s">
        <v>145</v>
      </c>
      <c r="G207" s="246"/>
      <c r="H207" s="249">
        <v>709.5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5" t="s">
        <v>127</v>
      </c>
      <c r="AU207" s="255" t="s">
        <v>83</v>
      </c>
      <c r="AV207" s="15" t="s">
        <v>123</v>
      </c>
      <c r="AW207" s="15" t="s">
        <v>35</v>
      </c>
      <c r="AX207" s="15" t="s">
        <v>79</v>
      </c>
      <c r="AY207" s="255" t="s">
        <v>116</v>
      </c>
    </row>
    <row r="208" spans="1:65" s="2" customFormat="1" ht="16.5" customHeight="1">
      <c r="A208" s="39"/>
      <c r="B208" s="40"/>
      <c r="C208" s="205" t="s">
        <v>319</v>
      </c>
      <c r="D208" s="205" t="s">
        <v>118</v>
      </c>
      <c r="E208" s="206" t="s">
        <v>320</v>
      </c>
      <c r="F208" s="207" t="s">
        <v>321</v>
      </c>
      <c r="G208" s="208" t="s">
        <v>239</v>
      </c>
      <c r="H208" s="209">
        <v>1</v>
      </c>
      <c r="I208" s="210"/>
      <c r="J208" s="211">
        <f>ROUND(I208*H208,2)</f>
        <v>0</v>
      </c>
      <c r="K208" s="207" t="s">
        <v>28</v>
      </c>
      <c r="L208" s="45"/>
      <c r="M208" s="212" t="s">
        <v>28</v>
      </c>
      <c r="N208" s="213" t="s">
        <v>45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0.02</v>
      </c>
      <c r="T208" s="215">
        <f>S208*H208</f>
        <v>0.02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123</v>
      </c>
      <c r="AT208" s="216" t="s">
        <v>118</v>
      </c>
      <c r="AU208" s="216" t="s">
        <v>83</v>
      </c>
      <c r="AY208" s="18" t="s">
        <v>116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79</v>
      </c>
      <c r="BK208" s="217">
        <f>ROUND(I208*H208,2)</f>
        <v>0</v>
      </c>
      <c r="BL208" s="18" t="s">
        <v>123</v>
      </c>
      <c r="BM208" s="216" t="s">
        <v>322</v>
      </c>
    </row>
    <row r="209" spans="1:51" s="14" customFormat="1" ht="12">
      <c r="A209" s="14"/>
      <c r="B209" s="235"/>
      <c r="C209" s="236"/>
      <c r="D209" s="225" t="s">
        <v>127</v>
      </c>
      <c r="E209" s="237" t="s">
        <v>28</v>
      </c>
      <c r="F209" s="238" t="s">
        <v>323</v>
      </c>
      <c r="G209" s="236"/>
      <c r="H209" s="237" t="s">
        <v>28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127</v>
      </c>
      <c r="AU209" s="244" t="s">
        <v>83</v>
      </c>
      <c r="AV209" s="14" t="s">
        <v>79</v>
      </c>
      <c r="AW209" s="14" t="s">
        <v>35</v>
      </c>
      <c r="AX209" s="14" t="s">
        <v>74</v>
      </c>
      <c r="AY209" s="244" t="s">
        <v>116</v>
      </c>
    </row>
    <row r="210" spans="1:51" s="14" customFormat="1" ht="12">
      <c r="A210" s="14"/>
      <c r="B210" s="235"/>
      <c r="C210" s="236"/>
      <c r="D210" s="225" t="s">
        <v>127</v>
      </c>
      <c r="E210" s="237" t="s">
        <v>28</v>
      </c>
      <c r="F210" s="238" t="s">
        <v>324</v>
      </c>
      <c r="G210" s="236"/>
      <c r="H210" s="237" t="s">
        <v>28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127</v>
      </c>
      <c r="AU210" s="244" t="s">
        <v>83</v>
      </c>
      <c r="AV210" s="14" t="s">
        <v>79</v>
      </c>
      <c r="AW210" s="14" t="s">
        <v>35</v>
      </c>
      <c r="AX210" s="14" t="s">
        <v>74</v>
      </c>
      <c r="AY210" s="244" t="s">
        <v>116</v>
      </c>
    </row>
    <row r="211" spans="1:51" s="13" customFormat="1" ht="12">
      <c r="A211" s="13"/>
      <c r="B211" s="223"/>
      <c r="C211" s="224"/>
      <c r="D211" s="225" t="s">
        <v>127</v>
      </c>
      <c r="E211" s="226" t="s">
        <v>28</v>
      </c>
      <c r="F211" s="227" t="s">
        <v>79</v>
      </c>
      <c r="G211" s="224"/>
      <c r="H211" s="228">
        <v>1</v>
      </c>
      <c r="I211" s="229"/>
      <c r="J211" s="224"/>
      <c r="K211" s="224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127</v>
      </c>
      <c r="AU211" s="234" t="s">
        <v>83</v>
      </c>
      <c r="AV211" s="13" t="s">
        <v>83</v>
      </c>
      <c r="AW211" s="13" t="s">
        <v>35</v>
      </c>
      <c r="AX211" s="13" t="s">
        <v>79</v>
      </c>
      <c r="AY211" s="234" t="s">
        <v>116</v>
      </c>
    </row>
    <row r="212" spans="1:63" s="12" customFormat="1" ht="22.8" customHeight="1">
      <c r="A212" s="12"/>
      <c r="B212" s="189"/>
      <c r="C212" s="190"/>
      <c r="D212" s="191" t="s">
        <v>73</v>
      </c>
      <c r="E212" s="203" t="s">
        <v>325</v>
      </c>
      <c r="F212" s="203" t="s">
        <v>326</v>
      </c>
      <c r="G212" s="190"/>
      <c r="H212" s="190"/>
      <c r="I212" s="193"/>
      <c r="J212" s="204">
        <f>BK212</f>
        <v>0</v>
      </c>
      <c r="K212" s="190"/>
      <c r="L212" s="195"/>
      <c r="M212" s="196"/>
      <c r="N212" s="197"/>
      <c r="O212" s="197"/>
      <c r="P212" s="198">
        <f>SUM(P213:P222)</f>
        <v>0</v>
      </c>
      <c r="Q212" s="197"/>
      <c r="R212" s="198">
        <f>SUM(R213:R222)</f>
        <v>0</v>
      </c>
      <c r="S212" s="197"/>
      <c r="T212" s="199">
        <f>SUM(T213:T222)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0" t="s">
        <v>79</v>
      </c>
      <c r="AT212" s="201" t="s">
        <v>73</v>
      </c>
      <c r="AU212" s="201" t="s">
        <v>79</v>
      </c>
      <c r="AY212" s="200" t="s">
        <v>116</v>
      </c>
      <c r="BK212" s="202">
        <f>SUM(BK213:BK222)</f>
        <v>0</v>
      </c>
    </row>
    <row r="213" spans="1:65" s="2" customFormat="1" ht="24.15" customHeight="1">
      <c r="A213" s="39"/>
      <c r="B213" s="40"/>
      <c r="C213" s="205" t="s">
        <v>327</v>
      </c>
      <c r="D213" s="205" t="s">
        <v>118</v>
      </c>
      <c r="E213" s="206" t="s">
        <v>328</v>
      </c>
      <c r="F213" s="207" t="s">
        <v>329</v>
      </c>
      <c r="G213" s="208" t="s">
        <v>213</v>
      </c>
      <c r="H213" s="209">
        <v>16.339</v>
      </c>
      <c r="I213" s="210"/>
      <c r="J213" s="211">
        <f>ROUND(I213*H213,2)</f>
        <v>0</v>
      </c>
      <c r="K213" s="207" t="s">
        <v>122</v>
      </c>
      <c r="L213" s="45"/>
      <c r="M213" s="212" t="s">
        <v>28</v>
      </c>
      <c r="N213" s="213" t="s">
        <v>45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123</v>
      </c>
      <c r="AT213" s="216" t="s">
        <v>118</v>
      </c>
      <c r="AU213" s="216" t="s">
        <v>83</v>
      </c>
      <c r="AY213" s="18" t="s">
        <v>116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79</v>
      </c>
      <c r="BK213" s="217">
        <f>ROUND(I213*H213,2)</f>
        <v>0</v>
      </c>
      <c r="BL213" s="18" t="s">
        <v>123</v>
      </c>
      <c r="BM213" s="216" t="s">
        <v>330</v>
      </c>
    </row>
    <row r="214" spans="1:47" s="2" customFormat="1" ht="12">
      <c r="A214" s="39"/>
      <c r="B214" s="40"/>
      <c r="C214" s="41"/>
      <c r="D214" s="218" t="s">
        <v>125</v>
      </c>
      <c r="E214" s="41"/>
      <c r="F214" s="219" t="s">
        <v>331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125</v>
      </c>
      <c r="AU214" s="18" t="s">
        <v>83</v>
      </c>
    </row>
    <row r="215" spans="1:65" s="2" customFormat="1" ht="24.15" customHeight="1">
      <c r="A215" s="39"/>
      <c r="B215" s="40"/>
      <c r="C215" s="205" t="s">
        <v>332</v>
      </c>
      <c r="D215" s="205" t="s">
        <v>118</v>
      </c>
      <c r="E215" s="206" t="s">
        <v>333</v>
      </c>
      <c r="F215" s="207" t="s">
        <v>334</v>
      </c>
      <c r="G215" s="208" t="s">
        <v>213</v>
      </c>
      <c r="H215" s="209">
        <v>1.65</v>
      </c>
      <c r="I215" s="210"/>
      <c r="J215" s="211">
        <f>ROUND(I215*H215,2)</f>
        <v>0</v>
      </c>
      <c r="K215" s="207" t="s">
        <v>122</v>
      </c>
      <c r="L215" s="45"/>
      <c r="M215" s="212" t="s">
        <v>28</v>
      </c>
      <c r="N215" s="213" t="s">
        <v>45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123</v>
      </c>
      <c r="AT215" s="216" t="s">
        <v>118</v>
      </c>
      <c r="AU215" s="216" t="s">
        <v>83</v>
      </c>
      <c r="AY215" s="18" t="s">
        <v>116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79</v>
      </c>
      <c r="BK215" s="217">
        <f>ROUND(I215*H215,2)</f>
        <v>0</v>
      </c>
      <c r="BL215" s="18" t="s">
        <v>123</v>
      </c>
      <c r="BM215" s="216" t="s">
        <v>335</v>
      </c>
    </row>
    <row r="216" spans="1:47" s="2" customFormat="1" ht="12">
      <c r="A216" s="39"/>
      <c r="B216" s="40"/>
      <c r="C216" s="41"/>
      <c r="D216" s="218" t="s">
        <v>125</v>
      </c>
      <c r="E216" s="41"/>
      <c r="F216" s="219" t="s">
        <v>336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125</v>
      </c>
      <c r="AU216" s="18" t="s">
        <v>83</v>
      </c>
    </row>
    <row r="217" spans="1:51" s="13" customFormat="1" ht="12">
      <c r="A217" s="13"/>
      <c r="B217" s="223"/>
      <c r="C217" s="224"/>
      <c r="D217" s="225" t="s">
        <v>127</v>
      </c>
      <c r="E217" s="226" t="s">
        <v>28</v>
      </c>
      <c r="F217" s="227" t="s">
        <v>337</v>
      </c>
      <c r="G217" s="224"/>
      <c r="H217" s="228">
        <v>1.65</v>
      </c>
      <c r="I217" s="229"/>
      <c r="J217" s="224"/>
      <c r="K217" s="224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127</v>
      </c>
      <c r="AU217" s="234" t="s">
        <v>83</v>
      </c>
      <c r="AV217" s="13" t="s">
        <v>83</v>
      </c>
      <c r="AW217" s="13" t="s">
        <v>35</v>
      </c>
      <c r="AX217" s="13" t="s">
        <v>79</v>
      </c>
      <c r="AY217" s="234" t="s">
        <v>116</v>
      </c>
    </row>
    <row r="218" spans="1:65" s="2" customFormat="1" ht="24.15" customHeight="1">
      <c r="A218" s="39"/>
      <c r="B218" s="40"/>
      <c r="C218" s="205" t="s">
        <v>338</v>
      </c>
      <c r="D218" s="205" t="s">
        <v>118</v>
      </c>
      <c r="E218" s="206" t="s">
        <v>339</v>
      </c>
      <c r="F218" s="207" t="s">
        <v>340</v>
      </c>
      <c r="G218" s="208" t="s">
        <v>213</v>
      </c>
      <c r="H218" s="209">
        <v>16.339</v>
      </c>
      <c r="I218" s="210"/>
      <c r="J218" s="211">
        <f>ROUND(I218*H218,2)</f>
        <v>0</v>
      </c>
      <c r="K218" s="207" t="s">
        <v>122</v>
      </c>
      <c r="L218" s="45"/>
      <c r="M218" s="212" t="s">
        <v>28</v>
      </c>
      <c r="N218" s="213" t="s">
        <v>45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123</v>
      </c>
      <c r="AT218" s="216" t="s">
        <v>118</v>
      </c>
      <c r="AU218" s="216" t="s">
        <v>83</v>
      </c>
      <c r="AY218" s="18" t="s">
        <v>116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79</v>
      </c>
      <c r="BK218" s="217">
        <f>ROUND(I218*H218,2)</f>
        <v>0</v>
      </c>
      <c r="BL218" s="18" t="s">
        <v>123</v>
      </c>
      <c r="BM218" s="216" t="s">
        <v>341</v>
      </c>
    </row>
    <row r="219" spans="1:47" s="2" customFormat="1" ht="12">
      <c r="A219" s="39"/>
      <c r="B219" s="40"/>
      <c r="C219" s="41"/>
      <c r="D219" s="218" t="s">
        <v>125</v>
      </c>
      <c r="E219" s="41"/>
      <c r="F219" s="219" t="s">
        <v>342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125</v>
      </c>
      <c r="AU219" s="18" t="s">
        <v>83</v>
      </c>
    </row>
    <row r="220" spans="1:65" s="2" customFormat="1" ht="24.15" customHeight="1">
      <c r="A220" s="39"/>
      <c r="B220" s="40"/>
      <c r="C220" s="205" t="s">
        <v>343</v>
      </c>
      <c r="D220" s="205" t="s">
        <v>118</v>
      </c>
      <c r="E220" s="206" t="s">
        <v>344</v>
      </c>
      <c r="F220" s="207" t="s">
        <v>345</v>
      </c>
      <c r="G220" s="208" t="s">
        <v>213</v>
      </c>
      <c r="H220" s="209">
        <v>212.407</v>
      </c>
      <c r="I220" s="210"/>
      <c r="J220" s="211">
        <f>ROUND(I220*H220,2)</f>
        <v>0</v>
      </c>
      <c r="K220" s="207" t="s">
        <v>122</v>
      </c>
      <c r="L220" s="45"/>
      <c r="M220" s="212" t="s">
        <v>28</v>
      </c>
      <c r="N220" s="213" t="s">
        <v>45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123</v>
      </c>
      <c r="AT220" s="216" t="s">
        <v>118</v>
      </c>
      <c r="AU220" s="216" t="s">
        <v>83</v>
      </c>
      <c r="AY220" s="18" t="s">
        <v>116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79</v>
      </c>
      <c r="BK220" s="217">
        <f>ROUND(I220*H220,2)</f>
        <v>0</v>
      </c>
      <c r="BL220" s="18" t="s">
        <v>123</v>
      </c>
      <c r="BM220" s="216" t="s">
        <v>346</v>
      </c>
    </row>
    <row r="221" spans="1:47" s="2" customFormat="1" ht="12">
      <c r="A221" s="39"/>
      <c r="B221" s="40"/>
      <c r="C221" s="41"/>
      <c r="D221" s="218" t="s">
        <v>125</v>
      </c>
      <c r="E221" s="41"/>
      <c r="F221" s="219" t="s">
        <v>347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125</v>
      </c>
      <c r="AU221" s="18" t="s">
        <v>83</v>
      </c>
    </row>
    <row r="222" spans="1:51" s="13" customFormat="1" ht="12">
      <c r="A222" s="13"/>
      <c r="B222" s="223"/>
      <c r="C222" s="224"/>
      <c r="D222" s="225" t="s">
        <v>127</v>
      </c>
      <c r="E222" s="226" t="s">
        <v>28</v>
      </c>
      <c r="F222" s="227" t="s">
        <v>348</v>
      </c>
      <c r="G222" s="224"/>
      <c r="H222" s="228">
        <v>212.407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127</v>
      </c>
      <c r="AU222" s="234" t="s">
        <v>83</v>
      </c>
      <c r="AV222" s="13" t="s">
        <v>83</v>
      </c>
      <c r="AW222" s="13" t="s">
        <v>35</v>
      </c>
      <c r="AX222" s="13" t="s">
        <v>79</v>
      </c>
      <c r="AY222" s="234" t="s">
        <v>116</v>
      </c>
    </row>
    <row r="223" spans="1:63" s="12" customFormat="1" ht="22.8" customHeight="1">
      <c r="A223" s="12"/>
      <c r="B223" s="189"/>
      <c r="C223" s="190"/>
      <c r="D223" s="191" t="s">
        <v>73</v>
      </c>
      <c r="E223" s="203" t="s">
        <v>349</v>
      </c>
      <c r="F223" s="203" t="s">
        <v>350</v>
      </c>
      <c r="G223" s="190"/>
      <c r="H223" s="190"/>
      <c r="I223" s="193"/>
      <c r="J223" s="204">
        <f>BK223</f>
        <v>0</v>
      </c>
      <c r="K223" s="190"/>
      <c r="L223" s="195"/>
      <c r="M223" s="196"/>
      <c r="N223" s="197"/>
      <c r="O223" s="197"/>
      <c r="P223" s="198">
        <f>SUM(P224:P225)</f>
        <v>0</v>
      </c>
      <c r="Q223" s="197"/>
      <c r="R223" s="198">
        <f>SUM(R224:R225)</f>
        <v>0</v>
      </c>
      <c r="S223" s="197"/>
      <c r="T223" s="199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0" t="s">
        <v>79</v>
      </c>
      <c r="AT223" s="201" t="s">
        <v>73</v>
      </c>
      <c r="AU223" s="201" t="s">
        <v>79</v>
      </c>
      <c r="AY223" s="200" t="s">
        <v>116</v>
      </c>
      <c r="BK223" s="202">
        <f>SUM(BK224:BK225)</f>
        <v>0</v>
      </c>
    </row>
    <row r="224" spans="1:65" s="2" customFormat="1" ht="21.75" customHeight="1">
      <c r="A224" s="39"/>
      <c r="B224" s="40"/>
      <c r="C224" s="205" t="s">
        <v>351</v>
      </c>
      <c r="D224" s="205" t="s">
        <v>118</v>
      </c>
      <c r="E224" s="206" t="s">
        <v>352</v>
      </c>
      <c r="F224" s="207" t="s">
        <v>353</v>
      </c>
      <c r="G224" s="208" t="s">
        <v>213</v>
      </c>
      <c r="H224" s="209">
        <v>128.096</v>
      </c>
      <c r="I224" s="210"/>
      <c r="J224" s="211">
        <f>ROUND(I224*H224,2)</f>
        <v>0</v>
      </c>
      <c r="K224" s="207" t="s">
        <v>122</v>
      </c>
      <c r="L224" s="45"/>
      <c r="M224" s="212" t="s">
        <v>28</v>
      </c>
      <c r="N224" s="213" t="s">
        <v>45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123</v>
      </c>
      <c r="AT224" s="216" t="s">
        <v>118</v>
      </c>
      <c r="AU224" s="216" t="s">
        <v>83</v>
      </c>
      <c r="AY224" s="18" t="s">
        <v>116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79</v>
      </c>
      <c r="BK224" s="217">
        <f>ROUND(I224*H224,2)</f>
        <v>0</v>
      </c>
      <c r="BL224" s="18" t="s">
        <v>123</v>
      </c>
      <c r="BM224" s="216" t="s">
        <v>354</v>
      </c>
    </row>
    <row r="225" spans="1:47" s="2" customFormat="1" ht="12">
      <c r="A225" s="39"/>
      <c r="B225" s="40"/>
      <c r="C225" s="41"/>
      <c r="D225" s="218" t="s">
        <v>125</v>
      </c>
      <c r="E225" s="41"/>
      <c r="F225" s="219" t="s">
        <v>355</v>
      </c>
      <c r="G225" s="41"/>
      <c r="H225" s="41"/>
      <c r="I225" s="220"/>
      <c r="J225" s="41"/>
      <c r="K225" s="41"/>
      <c r="L225" s="45"/>
      <c r="M225" s="266"/>
      <c r="N225" s="267"/>
      <c r="O225" s="268"/>
      <c r="P225" s="268"/>
      <c r="Q225" s="268"/>
      <c r="R225" s="268"/>
      <c r="S225" s="268"/>
      <c r="T225" s="26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125</v>
      </c>
      <c r="AU225" s="18" t="s">
        <v>83</v>
      </c>
    </row>
    <row r="226" spans="1:31" s="2" customFormat="1" ht="6.95" customHeight="1">
      <c r="A226" s="39"/>
      <c r="B226" s="60"/>
      <c r="C226" s="61"/>
      <c r="D226" s="61"/>
      <c r="E226" s="61"/>
      <c r="F226" s="61"/>
      <c r="G226" s="61"/>
      <c r="H226" s="61"/>
      <c r="I226" s="61"/>
      <c r="J226" s="61"/>
      <c r="K226" s="61"/>
      <c r="L226" s="45"/>
      <c r="M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</sheetData>
  <sheetProtection password="CC35" sheet="1" objects="1" scenarios="1" formatColumns="0" formatRows="0" autoFilter="0"/>
  <autoFilter ref="C85:K225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2/111103312"/>
    <hyperlink ref="F93" r:id="rId2" display="https://podminky.urs.cz/item/CS_URS_2023_02/112201118"/>
    <hyperlink ref="F96" r:id="rId3" display="https://podminky.urs.cz/item/CS_URS_2023_02/112251211"/>
    <hyperlink ref="F103" r:id="rId4" display="https://podminky.urs.cz/item/CS_URS_2023_02/114203102"/>
    <hyperlink ref="F106" r:id="rId5" display="https://podminky.urs.cz/item/CS_URS_2023_02/114203202"/>
    <hyperlink ref="F109" r:id="rId6" display="https://podminky.urs.cz/item/CS_URS_2023_02/115001104"/>
    <hyperlink ref="F114" r:id="rId7" display="https://podminky.urs.cz/item/CS_URS_2023_02/115101201"/>
    <hyperlink ref="F117" r:id="rId8" display="https://podminky.urs.cz/item/CS_URS_2023_02/115101301"/>
    <hyperlink ref="F120" r:id="rId9" display="https://podminky.urs.cz/item/CS_URS_2023_02/122911112"/>
    <hyperlink ref="F127" r:id="rId10" display="https://podminky.urs.cz/item/CS_URS_2023_02/162201424"/>
    <hyperlink ref="F130" r:id="rId11" display="https://podminky.urs.cz/item/CS_URS_2023_02/162301974"/>
    <hyperlink ref="F135" r:id="rId12" display="https://podminky.urs.cz/item/CS_URS_2023_02/174101101"/>
    <hyperlink ref="F140" r:id="rId13" display="https://podminky.urs.cz/item/CS_URS_2023_02/174111112"/>
    <hyperlink ref="F148" r:id="rId14" display="https://podminky.urs.cz/item/CS_URS_2023_02/175203102"/>
    <hyperlink ref="F156" r:id="rId15" display="https://podminky.urs.cz/item/CS_URS_2023_02/181411122"/>
    <hyperlink ref="F162" r:id="rId16" display="https://podminky.urs.cz/item/CS_URS_2023_02/181006111"/>
    <hyperlink ref="F168" r:id="rId17" display="https://podminky.urs.cz/item/CS_URS_2023_02/185803106"/>
    <hyperlink ref="F172" r:id="rId18" display="https://podminky.urs.cz/item/CS_URS_2023_02/451571112"/>
    <hyperlink ref="F177" r:id="rId19" display="https://podminky.urs.cz/item/CS_URS_2023_02/462511161"/>
    <hyperlink ref="F182" r:id="rId20" display="https://podminky.urs.cz/item/CS_URS_2023_02/462511169"/>
    <hyperlink ref="F187" r:id="rId21" display="https://podminky.urs.cz/item/CS_URS_2023_02/465512127"/>
    <hyperlink ref="F194" r:id="rId22" display="https://podminky.urs.cz/item/CS_URS_2023_02/629995101"/>
    <hyperlink ref="F197" r:id="rId23" display="https://podminky.urs.cz/item/CS_URS_2023_02/636195212"/>
    <hyperlink ref="F201" r:id="rId24" display="https://podminky.urs.cz/item/CS_URS_2023_02/938901101"/>
    <hyperlink ref="F204" r:id="rId25" display="https://podminky.urs.cz/item/CS_URS_2023_02/938903111"/>
    <hyperlink ref="F214" r:id="rId26" display="https://podminky.urs.cz/item/CS_URS_2023_02/997013601"/>
    <hyperlink ref="F216" r:id="rId27" display="https://podminky.urs.cz/item/CS_URS_2023_02/997013811"/>
    <hyperlink ref="F219" r:id="rId28" display="https://podminky.urs.cz/item/CS_URS_2023_02/997321511"/>
    <hyperlink ref="F221" r:id="rId29" display="https://podminky.urs.cz/item/CS_URS_2023_02/997321519"/>
    <hyperlink ref="F225" r:id="rId30" display="https://podminky.urs.cz/item/CS_URS_2023_02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83</v>
      </c>
    </row>
    <row r="4" spans="2:46" s="1" customFormat="1" ht="24.95" customHeight="1">
      <c r="B4" s="21"/>
      <c r="D4" s="131" t="s">
        <v>86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Králický potok IDVT 10177119, oprava dlažeb a nátrží ,ř.km 0,0-0,30, odtěžení sedimentů, km 0,30-1,30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356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28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22</v>
      </c>
      <c r="E12" s="39"/>
      <c r="F12" s="137" t="s">
        <v>23</v>
      </c>
      <c r="G12" s="39"/>
      <c r="H12" s="39"/>
      <c r="I12" s="133" t="s">
        <v>24</v>
      </c>
      <c r="J12" s="138" t="str">
        <f>'Rekapitulace stavby'!AN8</f>
        <v>10. 1. 2024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">
        <v>28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29</v>
      </c>
      <c r="F15" s="39"/>
      <c r="G15" s="39"/>
      <c r="H15" s="39"/>
      <c r="I15" s="133" t="s">
        <v>30</v>
      </c>
      <c r="J15" s="137" t="s">
        <v>28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31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33</v>
      </c>
      <c r="E20" s="39"/>
      <c r="F20" s="39"/>
      <c r="G20" s="39"/>
      <c r="H20" s="39"/>
      <c r="I20" s="133" t="s">
        <v>27</v>
      </c>
      <c r="J20" s="137" t="s">
        <v>28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34</v>
      </c>
      <c r="F21" s="39"/>
      <c r="G21" s="39"/>
      <c r="H21" s="39"/>
      <c r="I21" s="133" t="s">
        <v>30</v>
      </c>
      <c r="J21" s="137" t="s">
        <v>28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36</v>
      </c>
      <c r="E23" s="39"/>
      <c r="F23" s="39"/>
      <c r="G23" s="39"/>
      <c r="H23" s="39"/>
      <c r="I23" s="133" t="s">
        <v>27</v>
      </c>
      <c r="J23" s="137" t="s">
        <v>28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37</v>
      </c>
      <c r="F24" s="39"/>
      <c r="G24" s="39"/>
      <c r="H24" s="39"/>
      <c r="I24" s="133" t="s">
        <v>30</v>
      </c>
      <c r="J24" s="137" t="s">
        <v>28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28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ROUND((SUM(BE84:BE136)),2)</f>
        <v>0</v>
      </c>
      <c r="G33" s="39"/>
      <c r="H33" s="39"/>
      <c r="I33" s="149">
        <v>0.21</v>
      </c>
      <c r="J33" s="148">
        <f>ROUND(((SUM(BE84:BE136))*I33),2)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46</v>
      </c>
      <c r="F34" s="148">
        <f>ROUND((SUM(BF84:BF136)),2)</f>
        <v>0</v>
      </c>
      <c r="G34" s="39"/>
      <c r="H34" s="39"/>
      <c r="I34" s="149">
        <v>0.15</v>
      </c>
      <c r="J34" s="148">
        <f>ROUND(((SUM(BF84:BF136))*I34),2)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47</v>
      </c>
      <c r="F35" s="148">
        <f>ROUND((SUM(BG84:BG136)),2)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48</v>
      </c>
      <c r="F36" s="148">
        <f>ROUND((SUM(BH84:BH136)),2)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49</v>
      </c>
      <c r="F37" s="148">
        <f>ROUND((SUM(BI84:BI136)),2)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90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Králický potok IDVT 10177119, oprava dlažeb a nátrží ,ř.km 0,0-0,30, odtěžení sedimentů, km 0,30-1,30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2 - VON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22</v>
      </c>
      <c r="D52" s="41"/>
      <c r="E52" s="41"/>
      <c r="F52" s="28" t="str">
        <f>F12</f>
        <v>Nový Bydžov</v>
      </c>
      <c r="G52" s="41"/>
      <c r="H52" s="41"/>
      <c r="I52" s="33" t="s">
        <v>24</v>
      </c>
      <c r="J52" s="73" t="str">
        <f>IF(J12="","",J12)</f>
        <v>10. 1. 2024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54.45" customHeight="1">
      <c r="A54" s="39"/>
      <c r="B54" s="40"/>
      <c r="C54" s="33" t="s">
        <v>26</v>
      </c>
      <c r="D54" s="41"/>
      <c r="E54" s="41"/>
      <c r="F54" s="28" t="str">
        <f>E15</f>
        <v>Povodí Labe,státní podnik,Víta Nejedlého 951, HK 3</v>
      </c>
      <c r="G54" s="41"/>
      <c r="H54" s="41"/>
      <c r="I54" s="33" t="s">
        <v>33</v>
      </c>
      <c r="J54" s="37" t="str">
        <f>E21</f>
        <v>Multiaqua s.r.o.,Veverkova 1343,Hradec Králové 2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31</v>
      </c>
      <c r="D55" s="41"/>
      <c r="E55" s="41"/>
      <c r="F55" s="28" t="str">
        <f>IF(E18="","",E18)</f>
        <v>Vyplň údaj</v>
      </c>
      <c r="G55" s="41"/>
      <c r="H55" s="41"/>
      <c r="I55" s="33" t="s">
        <v>36</v>
      </c>
      <c r="J55" s="37" t="str">
        <f>E24</f>
        <v>Ing. Šárka Volfová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91</v>
      </c>
      <c r="D57" s="163"/>
      <c r="E57" s="163"/>
      <c r="F57" s="163"/>
      <c r="G57" s="163"/>
      <c r="H57" s="163"/>
      <c r="I57" s="163"/>
      <c r="J57" s="164" t="s">
        <v>92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93</v>
      </c>
    </row>
    <row r="60" spans="1:31" s="9" customFormat="1" ht="24.95" customHeight="1">
      <c r="A60" s="9"/>
      <c r="B60" s="166"/>
      <c r="C60" s="167"/>
      <c r="D60" s="168" t="s">
        <v>357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358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359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360</v>
      </c>
      <c r="E63" s="175"/>
      <c r="F63" s="175"/>
      <c r="G63" s="175"/>
      <c r="H63" s="175"/>
      <c r="I63" s="175"/>
      <c r="J63" s="176">
        <f>J113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361</v>
      </c>
      <c r="E64" s="175"/>
      <c r="F64" s="175"/>
      <c r="G64" s="175"/>
      <c r="H64" s="175"/>
      <c r="I64" s="175"/>
      <c r="J64" s="176">
        <f>J125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101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Králický potok IDVT 10177119, oprava dlažeb a nátrží ,ř.km 0,0-0,30, odtěžení sedimentů, km 0,30-1,30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87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2 - VON Vedlejší a ostatní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22</v>
      </c>
      <c r="D78" s="41"/>
      <c r="E78" s="41"/>
      <c r="F78" s="28" t="str">
        <f>F12</f>
        <v>Nový Bydžov</v>
      </c>
      <c r="G78" s="41"/>
      <c r="H78" s="41"/>
      <c r="I78" s="33" t="s">
        <v>24</v>
      </c>
      <c r="J78" s="73" t="str">
        <f>IF(J12="","",J12)</f>
        <v>10. 1. 2024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54.45" customHeight="1">
      <c r="A80" s="39"/>
      <c r="B80" s="40"/>
      <c r="C80" s="33" t="s">
        <v>26</v>
      </c>
      <c r="D80" s="41"/>
      <c r="E80" s="41"/>
      <c r="F80" s="28" t="str">
        <f>E15</f>
        <v>Povodí Labe,státní podnik,Víta Nejedlého 951, HK 3</v>
      </c>
      <c r="G80" s="41"/>
      <c r="H80" s="41"/>
      <c r="I80" s="33" t="s">
        <v>33</v>
      </c>
      <c r="J80" s="37" t="str">
        <f>E21</f>
        <v>Multiaqua s.r.o.,Veverkova 1343,Hradec Králové 2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31</v>
      </c>
      <c r="D81" s="41"/>
      <c r="E81" s="41"/>
      <c r="F81" s="28" t="str">
        <f>IF(E18="","",E18)</f>
        <v>Vyplň údaj</v>
      </c>
      <c r="G81" s="41"/>
      <c r="H81" s="41"/>
      <c r="I81" s="33" t="s">
        <v>36</v>
      </c>
      <c r="J81" s="37" t="str">
        <f>E24</f>
        <v>Ing. Šárka Volfová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102</v>
      </c>
      <c r="D83" s="181" t="s">
        <v>59</v>
      </c>
      <c r="E83" s="181" t="s">
        <v>55</v>
      </c>
      <c r="F83" s="181" t="s">
        <v>56</v>
      </c>
      <c r="G83" s="181" t="s">
        <v>103</v>
      </c>
      <c r="H83" s="181" t="s">
        <v>104</v>
      </c>
      <c r="I83" s="181" t="s">
        <v>105</v>
      </c>
      <c r="J83" s="181" t="s">
        <v>92</v>
      </c>
      <c r="K83" s="182" t="s">
        <v>106</v>
      </c>
      <c r="L83" s="183"/>
      <c r="M83" s="93" t="s">
        <v>28</v>
      </c>
      <c r="N83" s="94" t="s">
        <v>44</v>
      </c>
      <c r="O83" s="94" t="s">
        <v>107</v>
      </c>
      <c r="P83" s="94" t="s">
        <v>108</v>
      </c>
      <c r="Q83" s="94" t="s">
        <v>109</v>
      </c>
      <c r="R83" s="94" t="s">
        <v>110</v>
      </c>
      <c r="S83" s="94" t="s">
        <v>111</v>
      </c>
      <c r="T83" s="95" t="s">
        <v>112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113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73</v>
      </c>
      <c r="AU84" s="18" t="s">
        <v>93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73</v>
      </c>
      <c r="E85" s="192" t="s">
        <v>362</v>
      </c>
      <c r="F85" s="192" t="s">
        <v>363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P86+P101+P113+P125</f>
        <v>0</v>
      </c>
      <c r="Q85" s="197"/>
      <c r="R85" s="198">
        <f>R86+R101+R113+R125</f>
        <v>0</v>
      </c>
      <c r="S85" s="197"/>
      <c r="T85" s="199">
        <f>T86+T101+T113+T125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152</v>
      </c>
      <c r="AT85" s="201" t="s">
        <v>73</v>
      </c>
      <c r="AU85" s="201" t="s">
        <v>74</v>
      </c>
      <c r="AY85" s="200" t="s">
        <v>116</v>
      </c>
      <c r="BK85" s="202">
        <f>BK86+BK101+BK113+BK125</f>
        <v>0</v>
      </c>
    </row>
    <row r="86" spans="1:63" s="12" customFormat="1" ht="22.8" customHeight="1">
      <c r="A86" s="12"/>
      <c r="B86" s="189"/>
      <c r="C86" s="190"/>
      <c r="D86" s="191" t="s">
        <v>73</v>
      </c>
      <c r="E86" s="203" t="s">
        <v>364</v>
      </c>
      <c r="F86" s="203" t="s">
        <v>365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SUM(P87:P100)</f>
        <v>0</v>
      </c>
      <c r="Q86" s="197"/>
      <c r="R86" s="198">
        <f>SUM(R87:R100)</f>
        <v>0</v>
      </c>
      <c r="S86" s="197"/>
      <c r="T86" s="199">
        <f>SUM(T87:T100)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152</v>
      </c>
      <c r="AT86" s="201" t="s">
        <v>73</v>
      </c>
      <c r="AU86" s="201" t="s">
        <v>79</v>
      </c>
      <c r="AY86" s="200" t="s">
        <v>116</v>
      </c>
      <c r="BK86" s="202">
        <f>SUM(BK87:BK100)</f>
        <v>0</v>
      </c>
    </row>
    <row r="87" spans="1:65" s="2" customFormat="1" ht="16.5" customHeight="1">
      <c r="A87" s="39"/>
      <c r="B87" s="40"/>
      <c r="C87" s="205" t="s">
        <v>79</v>
      </c>
      <c r="D87" s="205" t="s">
        <v>118</v>
      </c>
      <c r="E87" s="206" t="s">
        <v>366</v>
      </c>
      <c r="F87" s="207" t="s">
        <v>367</v>
      </c>
      <c r="G87" s="208" t="s">
        <v>368</v>
      </c>
      <c r="H87" s="209">
        <v>1</v>
      </c>
      <c r="I87" s="210"/>
      <c r="J87" s="211">
        <f>ROUND(I87*H87,2)</f>
        <v>0</v>
      </c>
      <c r="K87" s="207" t="s">
        <v>28</v>
      </c>
      <c r="L87" s="45"/>
      <c r="M87" s="212" t="s">
        <v>28</v>
      </c>
      <c r="N87" s="213" t="s">
        <v>45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369</v>
      </c>
      <c r="AT87" s="216" t="s">
        <v>118</v>
      </c>
      <c r="AU87" s="216" t="s">
        <v>83</v>
      </c>
      <c r="AY87" s="18" t="s">
        <v>116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369</v>
      </c>
      <c r="BM87" s="216" t="s">
        <v>370</v>
      </c>
    </row>
    <row r="88" spans="1:51" s="14" customFormat="1" ht="12">
      <c r="A88" s="14"/>
      <c r="B88" s="235"/>
      <c r="C88" s="236"/>
      <c r="D88" s="225" t="s">
        <v>127</v>
      </c>
      <c r="E88" s="237" t="s">
        <v>28</v>
      </c>
      <c r="F88" s="238" t="s">
        <v>371</v>
      </c>
      <c r="G88" s="236"/>
      <c r="H88" s="237" t="s">
        <v>28</v>
      </c>
      <c r="I88" s="239"/>
      <c r="J88" s="236"/>
      <c r="K88" s="236"/>
      <c r="L88" s="240"/>
      <c r="M88" s="241"/>
      <c r="N88" s="242"/>
      <c r="O88" s="242"/>
      <c r="P88" s="242"/>
      <c r="Q88" s="242"/>
      <c r="R88" s="242"/>
      <c r="S88" s="242"/>
      <c r="T88" s="243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4" t="s">
        <v>127</v>
      </c>
      <c r="AU88" s="244" t="s">
        <v>83</v>
      </c>
      <c r="AV88" s="14" t="s">
        <v>79</v>
      </c>
      <c r="AW88" s="14" t="s">
        <v>35</v>
      </c>
      <c r="AX88" s="14" t="s">
        <v>74</v>
      </c>
      <c r="AY88" s="244" t="s">
        <v>116</v>
      </c>
    </row>
    <row r="89" spans="1:51" s="14" customFormat="1" ht="12">
      <c r="A89" s="14"/>
      <c r="B89" s="235"/>
      <c r="C89" s="236"/>
      <c r="D89" s="225" t="s">
        <v>127</v>
      </c>
      <c r="E89" s="237" t="s">
        <v>28</v>
      </c>
      <c r="F89" s="238" t="s">
        <v>372</v>
      </c>
      <c r="G89" s="236"/>
      <c r="H89" s="237" t="s">
        <v>28</v>
      </c>
      <c r="I89" s="239"/>
      <c r="J89" s="236"/>
      <c r="K89" s="236"/>
      <c r="L89" s="240"/>
      <c r="M89" s="241"/>
      <c r="N89" s="242"/>
      <c r="O89" s="242"/>
      <c r="P89" s="242"/>
      <c r="Q89" s="242"/>
      <c r="R89" s="242"/>
      <c r="S89" s="242"/>
      <c r="T89" s="24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4" t="s">
        <v>127</v>
      </c>
      <c r="AU89" s="244" t="s">
        <v>83</v>
      </c>
      <c r="AV89" s="14" t="s">
        <v>79</v>
      </c>
      <c r="AW89" s="14" t="s">
        <v>35</v>
      </c>
      <c r="AX89" s="14" t="s">
        <v>74</v>
      </c>
      <c r="AY89" s="244" t="s">
        <v>116</v>
      </c>
    </row>
    <row r="90" spans="1:51" s="14" customFormat="1" ht="12">
      <c r="A90" s="14"/>
      <c r="B90" s="235"/>
      <c r="C90" s="236"/>
      <c r="D90" s="225" t="s">
        <v>127</v>
      </c>
      <c r="E90" s="237" t="s">
        <v>28</v>
      </c>
      <c r="F90" s="238" t="s">
        <v>373</v>
      </c>
      <c r="G90" s="236"/>
      <c r="H90" s="237" t="s">
        <v>28</v>
      </c>
      <c r="I90" s="239"/>
      <c r="J90" s="236"/>
      <c r="K90" s="236"/>
      <c r="L90" s="240"/>
      <c r="M90" s="241"/>
      <c r="N90" s="242"/>
      <c r="O90" s="242"/>
      <c r="P90" s="242"/>
      <c r="Q90" s="242"/>
      <c r="R90" s="242"/>
      <c r="S90" s="242"/>
      <c r="T90" s="24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44" t="s">
        <v>127</v>
      </c>
      <c r="AU90" s="244" t="s">
        <v>83</v>
      </c>
      <c r="AV90" s="14" t="s">
        <v>79</v>
      </c>
      <c r="AW90" s="14" t="s">
        <v>35</v>
      </c>
      <c r="AX90" s="14" t="s">
        <v>74</v>
      </c>
      <c r="AY90" s="244" t="s">
        <v>116</v>
      </c>
    </row>
    <row r="91" spans="1:51" s="14" customFormat="1" ht="12">
      <c r="A91" s="14"/>
      <c r="B91" s="235"/>
      <c r="C91" s="236"/>
      <c r="D91" s="225" t="s">
        <v>127</v>
      </c>
      <c r="E91" s="237" t="s">
        <v>28</v>
      </c>
      <c r="F91" s="238" t="s">
        <v>374</v>
      </c>
      <c r="G91" s="236"/>
      <c r="H91" s="237" t="s">
        <v>28</v>
      </c>
      <c r="I91" s="239"/>
      <c r="J91" s="236"/>
      <c r="K91" s="236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127</v>
      </c>
      <c r="AU91" s="244" t="s">
        <v>83</v>
      </c>
      <c r="AV91" s="14" t="s">
        <v>79</v>
      </c>
      <c r="AW91" s="14" t="s">
        <v>35</v>
      </c>
      <c r="AX91" s="14" t="s">
        <v>74</v>
      </c>
      <c r="AY91" s="244" t="s">
        <v>116</v>
      </c>
    </row>
    <row r="92" spans="1:51" s="14" customFormat="1" ht="12">
      <c r="A92" s="14"/>
      <c r="B92" s="235"/>
      <c r="C92" s="236"/>
      <c r="D92" s="225" t="s">
        <v>127</v>
      </c>
      <c r="E92" s="237" t="s">
        <v>28</v>
      </c>
      <c r="F92" s="238" t="s">
        <v>375</v>
      </c>
      <c r="G92" s="236"/>
      <c r="H92" s="237" t="s">
        <v>28</v>
      </c>
      <c r="I92" s="239"/>
      <c r="J92" s="236"/>
      <c r="K92" s="236"/>
      <c r="L92" s="240"/>
      <c r="M92" s="241"/>
      <c r="N92" s="242"/>
      <c r="O92" s="242"/>
      <c r="P92" s="242"/>
      <c r="Q92" s="242"/>
      <c r="R92" s="242"/>
      <c r="S92" s="242"/>
      <c r="T92" s="24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4" t="s">
        <v>127</v>
      </c>
      <c r="AU92" s="244" t="s">
        <v>83</v>
      </c>
      <c r="AV92" s="14" t="s">
        <v>79</v>
      </c>
      <c r="AW92" s="14" t="s">
        <v>35</v>
      </c>
      <c r="AX92" s="14" t="s">
        <v>74</v>
      </c>
      <c r="AY92" s="244" t="s">
        <v>116</v>
      </c>
    </row>
    <row r="93" spans="1:51" s="14" customFormat="1" ht="12">
      <c r="A93" s="14"/>
      <c r="B93" s="235"/>
      <c r="C93" s="236"/>
      <c r="D93" s="225" t="s">
        <v>127</v>
      </c>
      <c r="E93" s="237" t="s">
        <v>28</v>
      </c>
      <c r="F93" s="238" t="s">
        <v>376</v>
      </c>
      <c r="G93" s="236"/>
      <c r="H93" s="237" t="s">
        <v>28</v>
      </c>
      <c r="I93" s="239"/>
      <c r="J93" s="236"/>
      <c r="K93" s="236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127</v>
      </c>
      <c r="AU93" s="244" t="s">
        <v>83</v>
      </c>
      <c r="AV93" s="14" t="s">
        <v>79</v>
      </c>
      <c r="AW93" s="14" t="s">
        <v>35</v>
      </c>
      <c r="AX93" s="14" t="s">
        <v>74</v>
      </c>
      <c r="AY93" s="244" t="s">
        <v>116</v>
      </c>
    </row>
    <row r="94" spans="1:51" s="14" customFormat="1" ht="12">
      <c r="A94" s="14"/>
      <c r="B94" s="235"/>
      <c r="C94" s="236"/>
      <c r="D94" s="225" t="s">
        <v>127</v>
      </c>
      <c r="E94" s="237" t="s">
        <v>28</v>
      </c>
      <c r="F94" s="238" t="s">
        <v>377</v>
      </c>
      <c r="G94" s="236"/>
      <c r="H94" s="237" t="s">
        <v>28</v>
      </c>
      <c r="I94" s="239"/>
      <c r="J94" s="236"/>
      <c r="K94" s="236"/>
      <c r="L94" s="240"/>
      <c r="M94" s="241"/>
      <c r="N94" s="242"/>
      <c r="O94" s="242"/>
      <c r="P94" s="242"/>
      <c r="Q94" s="242"/>
      <c r="R94" s="242"/>
      <c r="S94" s="242"/>
      <c r="T94" s="24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4" t="s">
        <v>127</v>
      </c>
      <c r="AU94" s="244" t="s">
        <v>83</v>
      </c>
      <c r="AV94" s="14" t="s">
        <v>79</v>
      </c>
      <c r="AW94" s="14" t="s">
        <v>35</v>
      </c>
      <c r="AX94" s="14" t="s">
        <v>74</v>
      </c>
      <c r="AY94" s="244" t="s">
        <v>116</v>
      </c>
    </row>
    <row r="95" spans="1:51" s="14" customFormat="1" ht="12">
      <c r="A95" s="14"/>
      <c r="B95" s="235"/>
      <c r="C95" s="236"/>
      <c r="D95" s="225" t="s">
        <v>127</v>
      </c>
      <c r="E95" s="237" t="s">
        <v>28</v>
      </c>
      <c r="F95" s="238" t="s">
        <v>378</v>
      </c>
      <c r="G95" s="236"/>
      <c r="H95" s="237" t="s">
        <v>28</v>
      </c>
      <c r="I95" s="239"/>
      <c r="J95" s="236"/>
      <c r="K95" s="236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127</v>
      </c>
      <c r="AU95" s="244" t="s">
        <v>83</v>
      </c>
      <c r="AV95" s="14" t="s">
        <v>79</v>
      </c>
      <c r="AW95" s="14" t="s">
        <v>35</v>
      </c>
      <c r="AX95" s="14" t="s">
        <v>74</v>
      </c>
      <c r="AY95" s="244" t="s">
        <v>116</v>
      </c>
    </row>
    <row r="96" spans="1:51" s="14" customFormat="1" ht="12">
      <c r="A96" s="14"/>
      <c r="B96" s="235"/>
      <c r="C96" s="236"/>
      <c r="D96" s="225" t="s">
        <v>127</v>
      </c>
      <c r="E96" s="237" t="s">
        <v>28</v>
      </c>
      <c r="F96" s="238" t="s">
        <v>379</v>
      </c>
      <c r="G96" s="236"/>
      <c r="H96" s="237" t="s">
        <v>28</v>
      </c>
      <c r="I96" s="239"/>
      <c r="J96" s="236"/>
      <c r="K96" s="236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127</v>
      </c>
      <c r="AU96" s="244" t="s">
        <v>83</v>
      </c>
      <c r="AV96" s="14" t="s">
        <v>79</v>
      </c>
      <c r="AW96" s="14" t="s">
        <v>35</v>
      </c>
      <c r="AX96" s="14" t="s">
        <v>74</v>
      </c>
      <c r="AY96" s="244" t="s">
        <v>116</v>
      </c>
    </row>
    <row r="97" spans="1:51" s="14" customFormat="1" ht="12">
      <c r="A97" s="14"/>
      <c r="B97" s="235"/>
      <c r="C97" s="236"/>
      <c r="D97" s="225" t="s">
        <v>127</v>
      </c>
      <c r="E97" s="237" t="s">
        <v>28</v>
      </c>
      <c r="F97" s="238" t="s">
        <v>380</v>
      </c>
      <c r="G97" s="236"/>
      <c r="H97" s="237" t="s">
        <v>28</v>
      </c>
      <c r="I97" s="239"/>
      <c r="J97" s="236"/>
      <c r="K97" s="236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127</v>
      </c>
      <c r="AU97" s="244" t="s">
        <v>83</v>
      </c>
      <c r="AV97" s="14" t="s">
        <v>79</v>
      </c>
      <c r="AW97" s="14" t="s">
        <v>35</v>
      </c>
      <c r="AX97" s="14" t="s">
        <v>74</v>
      </c>
      <c r="AY97" s="244" t="s">
        <v>116</v>
      </c>
    </row>
    <row r="98" spans="1:51" s="14" customFormat="1" ht="12">
      <c r="A98" s="14"/>
      <c r="B98" s="235"/>
      <c r="C98" s="236"/>
      <c r="D98" s="225" t="s">
        <v>127</v>
      </c>
      <c r="E98" s="237" t="s">
        <v>28</v>
      </c>
      <c r="F98" s="238" t="s">
        <v>381</v>
      </c>
      <c r="G98" s="236"/>
      <c r="H98" s="237" t="s">
        <v>28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4" t="s">
        <v>127</v>
      </c>
      <c r="AU98" s="244" t="s">
        <v>83</v>
      </c>
      <c r="AV98" s="14" t="s">
        <v>79</v>
      </c>
      <c r="AW98" s="14" t="s">
        <v>35</v>
      </c>
      <c r="AX98" s="14" t="s">
        <v>74</v>
      </c>
      <c r="AY98" s="244" t="s">
        <v>116</v>
      </c>
    </row>
    <row r="99" spans="1:51" s="14" customFormat="1" ht="12">
      <c r="A99" s="14"/>
      <c r="B99" s="235"/>
      <c r="C99" s="236"/>
      <c r="D99" s="225" t="s">
        <v>127</v>
      </c>
      <c r="E99" s="237" t="s">
        <v>28</v>
      </c>
      <c r="F99" s="238" t="s">
        <v>382</v>
      </c>
      <c r="G99" s="236"/>
      <c r="H99" s="237" t="s">
        <v>28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127</v>
      </c>
      <c r="AU99" s="244" t="s">
        <v>83</v>
      </c>
      <c r="AV99" s="14" t="s">
        <v>79</v>
      </c>
      <c r="AW99" s="14" t="s">
        <v>35</v>
      </c>
      <c r="AX99" s="14" t="s">
        <v>74</v>
      </c>
      <c r="AY99" s="244" t="s">
        <v>116</v>
      </c>
    </row>
    <row r="100" spans="1:51" s="13" customFormat="1" ht="12">
      <c r="A100" s="13"/>
      <c r="B100" s="223"/>
      <c r="C100" s="224"/>
      <c r="D100" s="225" t="s">
        <v>127</v>
      </c>
      <c r="E100" s="226" t="s">
        <v>28</v>
      </c>
      <c r="F100" s="227" t="s">
        <v>79</v>
      </c>
      <c r="G100" s="224"/>
      <c r="H100" s="228">
        <v>1</v>
      </c>
      <c r="I100" s="229"/>
      <c r="J100" s="224"/>
      <c r="K100" s="224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127</v>
      </c>
      <c r="AU100" s="234" t="s">
        <v>83</v>
      </c>
      <c r="AV100" s="13" t="s">
        <v>83</v>
      </c>
      <c r="AW100" s="13" t="s">
        <v>35</v>
      </c>
      <c r="AX100" s="13" t="s">
        <v>79</v>
      </c>
      <c r="AY100" s="234" t="s">
        <v>116</v>
      </c>
    </row>
    <row r="101" spans="1:63" s="12" customFormat="1" ht="22.8" customHeight="1">
      <c r="A101" s="12"/>
      <c r="B101" s="189"/>
      <c r="C101" s="190"/>
      <c r="D101" s="191" t="s">
        <v>73</v>
      </c>
      <c r="E101" s="203" t="s">
        <v>383</v>
      </c>
      <c r="F101" s="203" t="s">
        <v>384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SUM(P102:P112)</f>
        <v>0</v>
      </c>
      <c r="Q101" s="197"/>
      <c r="R101" s="198">
        <f>SUM(R102:R112)</f>
        <v>0</v>
      </c>
      <c r="S101" s="197"/>
      <c r="T101" s="199">
        <f>SUM(T102:T112)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152</v>
      </c>
      <c r="AT101" s="201" t="s">
        <v>73</v>
      </c>
      <c r="AU101" s="201" t="s">
        <v>79</v>
      </c>
      <c r="AY101" s="200" t="s">
        <v>116</v>
      </c>
      <c r="BK101" s="202">
        <f>SUM(BK102:BK112)</f>
        <v>0</v>
      </c>
    </row>
    <row r="102" spans="1:65" s="2" customFormat="1" ht="16.5" customHeight="1">
      <c r="A102" s="39"/>
      <c r="B102" s="40"/>
      <c r="C102" s="205" t="s">
        <v>83</v>
      </c>
      <c r="D102" s="205" t="s">
        <v>118</v>
      </c>
      <c r="E102" s="206" t="s">
        <v>385</v>
      </c>
      <c r="F102" s="207" t="s">
        <v>386</v>
      </c>
      <c r="G102" s="208" t="s">
        <v>131</v>
      </c>
      <c r="H102" s="209">
        <v>1</v>
      </c>
      <c r="I102" s="210"/>
      <c r="J102" s="211">
        <f>ROUND(I102*H102,2)</f>
        <v>0</v>
      </c>
      <c r="K102" s="207" t="s">
        <v>28</v>
      </c>
      <c r="L102" s="45"/>
      <c r="M102" s="212" t="s">
        <v>28</v>
      </c>
      <c r="N102" s="213" t="s">
        <v>45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369</v>
      </c>
      <c r="AT102" s="216" t="s">
        <v>118</v>
      </c>
      <c r="AU102" s="216" t="s">
        <v>83</v>
      </c>
      <c r="AY102" s="18" t="s">
        <v>116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369</v>
      </c>
      <c r="BM102" s="216" t="s">
        <v>387</v>
      </c>
    </row>
    <row r="103" spans="1:51" s="14" customFormat="1" ht="12">
      <c r="A103" s="14"/>
      <c r="B103" s="235"/>
      <c r="C103" s="236"/>
      <c r="D103" s="225" t="s">
        <v>127</v>
      </c>
      <c r="E103" s="237" t="s">
        <v>28</v>
      </c>
      <c r="F103" s="238" t="s">
        <v>388</v>
      </c>
      <c r="G103" s="236"/>
      <c r="H103" s="237" t="s">
        <v>28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127</v>
      </c>
      <c r="AU103" s="244" t="s">
        <v>83</v>
      </c>
      <c r="AV103" s="14" t="s">
        <v>79</v>
      </c>
      <c r="AW103" s="14" t="s">
        <v>35</v>
      </c>
      <c r="AX103" s="14" t="s">
        <v>74</v>
      </c>
      <c r="AY103" s="244" t="s">
        <v>116</v>
      </c>
    </row>
    <row r="104" spans="1:51" s="14" customFormat="1" ht="12">
      <c r="A104" s="14"/>
      <c r="B104" s="235"/>
      <c r="C104" s="236"/>
      <c r="D104" s="225" t="s">
        <v>127</v>
      </c>
      <c r="E104" s="237" t="s">
        <v>28</v>
      </c>
      <c r="F104" s="238" t="s">
        <v>389</v>
      </c>
      <c r="G104" s="236"/>
      <c r="H104" s="237" t="s">
        <v>28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127</v>
      </c>
      <c r="AU104" s="244" t="s">
        <v>83</v>
      </c>
      <c r="AV104" s="14" t="s">
        <v>79</v>
      </c>
      <c r="AW104" s="14" t="s">
        <v>35</v>
      </c>
      <c r="AX104" s="14" t="s">
        <v>74</v>
      </c>
      <c r="AY104" s="244" t="s">
        <v>116</v>
      </c>
    </row>
    <row r="105" spans="1:51" s="13" customFormat="1" ht="12">
      <c r="A105" s="13"/>
      <c r="B105" s="223"/>
      <c r="C105" s="224"/>
      <c r="D105" s="225" t="s">
        <v>127</v>
      </c>
      <c r="E105" s="226" t="s">
        <v>28</v>
      </c>
      <c r="F105" s="227" t="s">
        <v>79</v>
      </c>
      <c r="G105" s="224"/>
      <c r="H105" s="228">
        <v>1</v>
      </c>
      <c r="I105" s="229"/>
      <c r="J105" s="224"/>
      <c r="K105" s="224"/>
      <c r="L105" s="230"/>
      <c r="M105" s="231"/>
      <c r="N105" s="232"/>
      <c r="O105" s="232"/>
      <c r="P105" s="232"/>
      <c r="Q105" s="232"/>
      <c r="R105" s="232"/>
      <c r="S105" s="232"/>
      <c r="T105" s="23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4" t="s">
        <v>127</v>
      </c>
      <c r="AU105" s="234" t="s">
        <v>83</v>
      </c>
      <c r="AV105" s="13" t="s">
        <v>83</v>
      </c>
      <c r="AW105" s="13" t="s">
        <v>35</v>
      </c>
      <c r="AX105" s="13" t="s">
        <v>79</v>
      </c>
      <c r="AY105" s="234" t="s">
        <v>116</v>
      </c>
    </row>
    <row r="106" spans="1:65" s="2" customFormat="1" ht="24.15" customHeight="1">
      <c r="A106" s="39"/>
      <c r="B106" s="40"/>
      <c r="C106" s="205" t="s">
        <v>135</v>
      </c>
      <c r="D106" s="205" t="s">
        <v>118</v>
      </c>
      <c r="E106" s="206" t="s">
        <v>390</v>
      </c>
      <c r="F106" s="207" t="s">
        <v>391</v>
      </c>
      <c r="G106" s="208" t="s">
        <v>131</v>
      </c>
      <c r="H106" s="209">
        <v>1</v>
      </c>
      <c r="I106" s="210"/>
      <c r="J106" s="211">
        <f>ROUND(I106*H106,2)</f>
        <v>0</v>
      </c>
      <c r="K106" s="207" t="s">
        <v>28</v>
      </c>
      <c r="L106" s="45"/>
      <c r="M106" s="212" t="s">
        <v>28</v>
      </c>
      <c r="N106" s="213" t="s">
        <v>45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369</v>
      </c>
      <c r="AT106" s="216" t="s">
        <v>118</v>
      </c>
      <c r="AU106" s="216" t="s">
        <v>83</v>
      </c>
      <c r="AY106" s="18" t="s">
        <v>116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369</v>
      </c>
      <c r="BM106" s="216" t="s">
        <v>392</v>
      </c>
    </row>
    <row r="107" spans="1:51" s="14" customFormat="1" ht="12">
      <c r="A107" s="14"/>
      <c r="B107" s="235"/>
      <c r="C107" s="236"/>
      <c r="D107" s="225" t="s">
        <v>127</v>
      </c>
      <c r="E107" s="237" t="s">
        <v>28</v>
      </c>
      <c r="F107" s="238" t="s">
        <v>393</v>
      </c>
      <c r="G107" s="236"/>
      <c r="H107" s="237" t="s">
        <v>28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127</v>
      </c>
      <c r="AU107" s="244" t="s">
        <v>83</v>
      </c>
      <c r="AV107" s="14" t="s">
        <v>79</v>
      </c>
      <c r="AW107" s="14" t="s">
        <v>35</v>
      </c>
      <c r="AX107" s="14" t="s">
        <v>74</v>
      </c>
      <c r="AY107" s="244" t="s">
        <v>116</v>
      </c>
    </row>
    <row r="108" spans="1:51" s="14" customFormat="1" ht="12">
      <c r="A108" s="14"/>
      <c r="B108" s="235"/>
      <c r="C108" s="236"/>
      <c r="D108" s="225" t="s">
        <v>127</v>
      </c>
      <c r="E108" s="237" t="s">
        <v>28</v>
      </c>
      <c r="F108" s="238" t="s">
        <v>394</v>
      </c>
      <c r="G108" s="236"/>
      <c r="H108" s="237" t="s">
        <v>28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127</v>
      </c>
      <c r="AU108" s="244" t="s">
        <v>83</v>
      </c>
      <c r="AV108" s="14" t="s">
        <v>79</v>
      </c>
      <c r="AW108" s="14" t="s">
        <v>35</v>
      </c>
      <c r="AX108" s="14" t="s">
        <v>74</v>
      </c>
      <c r="AY108" s="244" t="s">
        <v>116</v>
      </c>
    </row>
    <row r="109" spans="1:51" s="13" customFormat="1" ht="12">
      <c r="A109" s="13"/>
      <c r="B109" s="223"/>
      <c r="C109" s="224"/>
      <c r="D109" s="225" t="s">
        <v>127</v>
      </c>
      <c r="E109" s="226" t="s">
        <v>28</v>
      </c>
      <c r="F109" s="227" t="s">
        <v>79</v>
      </c>
      <c r="G109" s="224"/>
      <c r="H109" s="228">
        <v>1</v>
      </c>
      <c r="I109" s="229"/>
      <c r="J109" s="224"/>
      <c r="K109" s="224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127</v>
      </c>
      <c r="AU109" s="234" t="s">
        <v>83</v>
      </c>
      <c r="AV109" s="13" t="s">
        <v>83</v>
      </c>
      <c r="AW109" s="13" t="s">
        <v>35</v>
      </c>
      <c r="AX109" s="13" t="s">
        <v>79</v>
      </c>
      <c r="AY109" s="234" t="s">
        <v>116</v>
      </c>
    </row>
    <row r="110" spans="1:65" s="2" customFormat="1" ht="16.5" customHeight="1">
      <c r="A110" s="39"/>
      <c r="B110" s="40"/>
      <c r="C110" s="205" t="s">
        <v>123</v>
      </c>
      <c r="D110" s="205" t="s">
        <v>118</v>
      </c>
      <c r="E110" s="206" t="s">
        <v>395</v>
      </c>
      <c r="F110" s="207" t="s">
        <v>396</v>
      </c>
      <c r="G110" s="208" t="s">
        <v>368</v>
      </c>
      <c r="H110" s="209">
        <v>1</v>
      </c>
      <c r="I110" s="210"/>
      <c r="J110" s="211">
        <f>ROUND(I110*H110,2)</f>
        <v>0</v>
      </c>
      <c r="K110" s="207" t="s">
        <v>28</v>
      </c>
      <c r="L110" s="45"/>
      <c r="M110" s="212" t="s">
        <v>28</v>
      </c>
      <c r="N110" s="213" t="s">
        <v>45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369</v>
      </c>
      <c r="AT110" s="216" t="s">
        <v>118</v>
      </c>
      <c r="AU110" s="216" t="s">
        <v>83</v>
      </c>
      <c r="AY110" s="18" t="s">
        <v>116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369</v>
      </c>
      <c r="BM110" s="216" t="s">
        <v>397</v>
      </c>
    </row>
    <row r="111" spans="1:51" s="14" customFormat="1" ht="12">
      <c r="A111" s="14"/>
      <c r="B111" s="235"/>
      <c r="C111" s="236"/>
      <c r="D111" s="225" t="s">
        <v>127</v>
      </c>
      <c r="E111" s="237" t="s">
        <v>28</v>
      </c>
      <c r="F111" s="238" t="s">
        <v>398</v>
      </c>
      <c r="G111" s="236"/>
      <c r="H111" s="237" t="s">
        <v>28</v>
      </c>
      <c r="I111" s="239"/>
      <c r="J111" s="236"/>
      <c r="K111" s="236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127</v>
      </c>
      <c r="AU111" s="244" t="s">
        <v>83</v>
      </c>
      <c r="AV111" s="14" t="s">
        <v>79</v>
      </c>
      <c r="AW111" s="14" t="s">
        <v>35</v>
      </c>
      <c r="AX111" s="14" t="s">
        <v>74</v>
      </c>
      <c r="AY111" s="244" t="s">
        <v>116</v>
      </c>
    </row>
    <row r="112" spans="1:51" s="13" customFormat="1" ht="12">
      <c r="A112" s="13"/>
      <c r="B112" s="223"/>
      <c r="C112" s="224"/>
      <c r="D112" s="225" t="s">
        <v>127</v>
      </c>
      <c r="E112" s="226" t="s">
        <v>28</v>
      </c>
      <c r="F112" s="227" t="s">
        <v>79</v>
      </c>
      <c r="G112" s="224"/>
      <c r="H112" s="228">
        <v>1</v>
      </c>
      <c r="I112" s="229"/>
      <c r="J112" s="224"/>
      <c r="K112" s="224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127</v>
      </c>
      <c r="AU112" s="234" t="s">
        <v>83</v>
      </c>
      <c r="AV112" s="13" t="s">
        <v>83</v>
      </c>
      <c r="AW112" s="13" t="s">
        <v>35</v>
      </c>
      <c r="AX112" s="13" t="s">
        <v>79</v>
      </c>
      <c r="AY112" s="234" t="s">
        <v>116</v>
      </c>
    </row>
    <row r="113" spans="1:63" s="12" customFormat="1" ht="22.8" customHeight="1">
      <c r="A113" s="12"/>
      <c r="B113" s="189"/>
      <c r="C113" s="190"/>
      <c r="D113" s="191" t="s">
        <v>73</v>
      </c>
      <c r="E113" s="203" t="s">
        <v>399</v>
      </c>
      <c r="F113" s="203" t="s">
        <v>400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SUM(P114:P124)</f>
        <v>0</v>
      </c>
      <c r="Q113" s="197"/>
      <c r="R113" s="198">
        <f>SUM(R114:R124)</f>
        <v>0</v>
      </c>
      <c r="S113" s="197"/>
      <c r="T113" s="199">
        <f>SUM(T114:T124)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152</v>
      </c>
      <c r="AT113" s="201" t="s">
        <v>73</v>
      </c>
      <c r="AU113" s="201" t="s">
        <v>79</v>
      </c>
      <c r="AY113" s="200" t="s">
        <v>116</v>
      </c>
      <c r="BK113" s="202">
        <f>SUM(BK114:BK124)</f>
        <v>0</v>
      </c>
    </row>
    <row r="114" spans="1:65" s="2" customFormat="1" ht="16.5" customHeight="1">
      <c r="A114" s="39"/>
      <c r="B114" s="40"/>
      <c r="C114" s="205" t="s">
        <v>152</v>
      </c>
      <c r="D114" s="205" t="s">
        <v>118</v>
      </c>
      <c r="E114" s="206" t="s">
        <v>401</v>
      </c>
      <c r="F114" s="207" t="s">
        <v>402</v>
      </c>
      <c r="G114" s="208" t="s">
        <v>131</v>
      </c>
      <c r="H114" s="209">
        <v>1</v>
      </c>
      <c r="I114" s="210"/>
      <c r="J114" s="211">
        <f>ROUND(I114*H114,2)</f>
        <v>0</v>
      </c>
      <c r="K114" s="207" t="s">
        <v>28</v>
      </c>
      <c r="L114" s="45"/>
      <c r="M114" s="212" t="s">
        <v>28</v>
      </c>
      <c r="N114" s="213" t="s">
        <v>45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369</v>
      </c>
      <c r="AT114" s="216" t="s">
        <v>118</v>
      </c>
      <c r="AU114" s="216" t="s">
        <v>83</v>
      </c>
      <c r="AY114" s="18" t="s">
        <v>116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369</v>
      </c>
      <c r="BM114" s="216" t="s">
        <v>403</v>
      </c>
    </row>
    <row r="115" spans="1:51" s="14" customFormat="1" ht="12">
      <c r="A115" s="14"/>
      <c r="B115" s="235"/>
      <c r="C115" s="236"/>
      <c r="D115" s="225" t="s">
        <v>127</v>
      </c>
      <c r="E115" s="237" t="s">
        <v>28</v>
      </c>
      <c r="F115" s="238" t="s">
        <v>404</v>
      </c>
      <c r="G115" s="236"/>
      <c r="H115" s="237" t="s">
        <v>28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127</v>
      </c>
      <c r="AU115" s="244" t="s">
        <v>83</v>
      </c>
      <c r="AV115" s="14" t="s">
        <v>79</v>
      </c>
      <c r="AW115" s="14" t="s">
        <v>35</v>
      </c>
      <c r="AX115" s="14" t="s">
        <v>74</v>
      </c>
      <c r="AY115" s="244" t="s">
        <v>116</v>
      </c>
    </row>
    <row r="116" spans="1:51" s="13" customFormat="1" ht="12">
      <c r="A116" s="13"/>
      <c r="B116" s="223"/>
      <c r="C116" s="224"/>
      <c r="D116" s="225" t="s">
        <v>127</v>
      </c>
      <c r="E116" s="226" t="s">
        <v>28</v>
      </c>
      <c r="F116" s="227" t="s">
        <v>79</v>
      </c>
      <c r="G116" s="224"/>
      <c r="H116" s="228">
        <v>1</v>
      </c>
      <c r="I116" s="229"/>
      <c r="J116" s="224"/>
      <c r="K116" s="224"/>
      <c r="L116" s="230"/>
      <c r="M116" s="231"/>
      <c r="N116" s="232"/>
      <c r="O116" s="232"/>
      <c r="P116" s="232"/>
      <c r="Q116" s="232"/>
      <c r="R116" s="232"/>
      <c r="S116" s="232"/>
      <c r="T116" s="23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4" t="s">
        <v>127</v>
      </c>
      <c r="AU116" s="234" t="s">
        <v>83</v>
      </c>
      <c r="AV116" s="13" t="s">
        <v>83</v>
      </c>
      <c r="AW116" s="13" t="s">
        <v>35</v>
      </c>
      <c r="AX116" s="13" t="s">
        <v>79</v>
      </c>
      <c r="AY116" s="234" t="s">
        <v>116</v>
      </c>
    </row>
    <row r="117" spans="1:65" s="2" customFormat="1" ht="21.75" customHeight="1">
      <c r="A117" s="39"/>
      <c r="B117" s="40"/>
      <c r="C117" s="205" t="s">
        <v>157</v>
      </c>
      <c r="D117" s="205" t="s">
        <v>118</v>
      </c>
      <c r="E117" s="206" t="s">
        <v>405</v>
      </c>
      <c r="F117" s="207" t="s">
        <v>406</v>
      </c>
      <c r="G117" s="208" t="s">
        <v>131</v>
      </c>
      <c r="H117" s="209">
        <v>1</v>
      </c>
      <c r="I117" s="210"/>
      <c r="J117" s="211">
        <f>ROUND(I117*H117,2)</f>
        <v>0</v>
      </c>
      <c r="K117" s="207" t="s">
        <v>28</v>
      </c>
      <c r="L117" s="45"/>
      <c r="M117" s="212" t="s">
        <v>28</v>
      </c>
      <c r="N117" s="213" t="s">
        <v>45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369</v>
      </c>
      <c r="AT117" s="216" t="s">
        <v>118</v>
      </c>
      <c r="AU117" s="216" t="s">
        <v>83</v>
      </c>
      <c r="AY117" s="18" t="s">
        <v>116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369</v>
      </c>
      <c r="BM117" s="216" t="s">
        <v>407</v>
      </c>
    </row>
    <row r="118" spans="1:51" s="13" customFormat="1" ht="12">
      <c r="A118" s="13"/>
      <c r="B118" s="223"/>
      <c r="C118" s="224"/>
      <c r="D118" s="225" t="s">
        <v>127</v>
      </c>
      <c r="E118" s="226" t="s">
        <v>28</v>
      </c>
      <c r="F118" s="227" t="s">
        <v>79</v>
      </c>
      <c r="G118" s="224"/>
      <c r="H118" s="228">
        <v>1</v>
      </c>
      <c r="I118" s="229"/>
      <c r="J118" s="224"/>
      <c r="K118" s="224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127</v>
      </c>
      <c r="AU118" s="234" t="s">
        <v>83</v>
      </c>
      <c r="AV118" s="13" t="s">
        <v>83</v>
      </c>
      <c r="AW118" s="13" t="s">
        <v>35</v>
      </c>
      <c r="AX118" s="13" t="s">
        <v>79</v>
      </c>
      <c r="AY118" s="234" t="s">
        <v>116</v>
      </c>
    </row>
    <row r="119" spans="1:65" s="2" customFormat="1" ht="16.5" customHeight="1">
      <c r="A119" s="39"/>
      <c r="B119" s="40"/>
      <c r="C119" s="205" t="s">
        <v>166</v>
      </c>
      <c r="D119" s="205" t="s">
        <v>118</v>
      </c>
      <c r="E119" s="206" t="s">
        <v>408</v>
      </c>
      <c r="F119" s="207" t="s">
        <v>409</v>
      </c>
      <c r="G119" s="208" t="s">
        <v>239</v>
      </c>
      <c r="H119" s="209">
        <v>1</v>
      </c>
      <c r="I119" s="210"/>
      <c r="J119" s="211">
        <f>ROUND(I119*H119,2)</f>
        <v>0</v>
      </c>
      <c r="K119" s="207" t="s">
        <v>28</v>
      </c>
      <c r="L119" s="45"/>
      <c r="M119" s="212" t="s">
        <v>28</v>
      </c>
      <c r="N119" s="213" t="s">
        <v>45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369</v>
      </c>
      <c r="AT119" s="216" t="s">
        <v>118</v>
      </c>
      <c r="AU119" s="216" t="s">
        <v>83</v>
      </c>
      <c r="AY119" s="18" t="s">
        <v>116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369</v>
      </c>
      <c r="BM119" s="216" t="s">
        <v>410</v>
      </c>
    </row>
    <row r="120" spans="1:51" s="13" customFormat="1" ht="12">
      <c r="A120" s="13"/>
      <c r="B120" s="223"/>
      <c r="C120" s="224"/>
      <c r="D120" s="225" t="s">
        <v>127</v>
      </c>
      <c r="E120" s="226" t="s">
        <v>28</v>
      </c>
      <c r="F120" s="227" t="s">
        <v>79</v>
      </c>
      <c r="G120" s="224"/>
      <c r="H120" s="228">
        <v>1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4" t="s">
        <v>127</v>
      </c>
      <c r="AU120" s="234" t="s">
        <v>83</v>
      </c>
      <c r="AV120" s="13" t="s">
        <v>83</v>
      </c>
      <c r="AW120" s="13" t="s">
        <v>35</v>
      </c>
      <c r="AX120" s="13" t="s">
        <v>79</v>
      </c>
      <c r="AY120" s="234" t="s">
        <v>116</v>
      </c>
    </row>
    <row r="121" spans="1:65" s="2" customFormat="1" ht="16.5" customHeight="1">
      <c r="A121" s="39"/>
      <c r="B121" s="40"/>
      <c r="C121" s="205" t="s">
        <v>173</v>
      </c>
      <c r="D121" s="205" t="s">
        <v>118</v>
      </c>
      <c r="E121" s="206" t="s">
        <v>411</v>
      </c>
      <c r="F121" s="207" t="s">
        <v>412</v>
      </c>
      <c r="G121" s="208" t="s">
        <v>368</v>
      </c>
      <c r="H121" s="209">
        <v>1</v>
      </c>
      <c r="I121" s="210"/>
      <c r="J121" s="211">
        <f>ROUND(I121*H121,2)</f>
        <v>0</v>
      </c>
      <c r="K121" s="207" t="s">
        <v>28</v>
      </c>
      <c r="L121" s="45"/>
      <c r="M121" s="212" t="s">
        <v>28</v>
      </c>
      <c r="N121" s="213" t="s">
        <v>45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369</v>
      </c>
      <c r="AT121" s="216" t="s">
        <v>118</v>
      </c>
      <c r="AU121" s="216" t="s">
        <v>83</v>
      </c>
      <c r="AY121" s="18" t="s">
        <v>116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369</v>
      </c>
      <c r="BM121" s="216" t="s">
        <v>413</v>
      </c>
    </row>
    <row r="122" spans="1:51" s="14" customFormat="1" ht="12">
      <c r="A122" s="14"/>
      <c r="B122" s="235"/>
      <c r="C122" s="236"/>
      <c r="D122" s="225" t="s">
        <v>127</v>
      </c>
      <c r="E122" s="237" t="s">
        <v>28</v>
      </c>
      <c r="F122" s="238" t="s">
        <v>412</v>
      </c>
      <c r="G122" s="236"/>
      <c r="H122" s="237" t="s">
        <v>28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127</v>
      </c>
      <c r="AU122" s="244" t="s">
        <v>83</v>
      </c>
      <c r="AV122" s="14" t="s">
        <v>79</v>
      </c>
      <c r="AW122" s="14" t="s">
        <v>35</v>
      </c>
      <c r="AX122" s="14" t="s">
        <v>74</v>
      </c>
      <c r="AY122" s="244" t="s">
        <v>116</v>
      </c>
    </row>
    <row r="123" spans="1:51" s="14" customFormat="1" ht="12">
      <c r="A123" s="14"/>
      <c r="B123" s="235"/>
      <c r="C123" s="236"/>
      <c r="D123" s="225" t="s">
        <v>127</v>
      </c>
      <c r="E123" s="237" t="s">
        <v>28</v>
      </c>
      <c r="F123" s="238" t="s">
        <v>414</v>
      </c>
      <c r="G123" s="236"/>
      <c r="H123" s="237" t="s">
        <v>28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127</v>
      </c>
      <c r="AU123" s="244" t="s">
        <v>83</v>
      </c>
      <c r="AV123" s="14" t="s">
        <v>79</v>
      </c>
      <c r="AW123" s="14" t="s">
        <v>35</v>
      </c>
      <c r="AX123" s="14" t="s">
        <v>74</v>
      </c>
      <c r="AY123" s="244" t="s">
        <v>116</v>
      </c>
    </row>
    <row r="124" spans="1:51" s="13" customFormat="1" ht="12">
      <c r="A124" s="13"/>
      <c r="B124" s="223"/>
      <c r="C124" s="224"/>
      <c r="D124" s="225" t="s">
        <v>127</v>
      </c>
      <c r="E124" s="226" t="s">
        <v>28</v>
      </c>
      <c r="F124" s="227" t="s">
        <v>79</v>
      </c>
      <c r="G124" s="224"/>
      <c r="H124" s="228">
        <v>1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127</v>
      </c>
      <c r="AU124" s="234" t="s">
        <v>83</v>
      </c>
      <c r="AV124" s="13" t="s">
        <v>83</v>
      </c>
      <c r="AW124" s="13" t="s">
        <v>35</v>
      </c>
      <c r="AX124" s="13" t="s">
        <v>79</v>
      </c>
      <c r="AY124" s="234" t="s">
        <v>116</v>
      </c>
    </row>
    <row r="125" spans="1:63" s="12" customFormat="1" ht="22.8" customHeight="1">
      <c r="A125" s="12"/>
      <c r="B125" s="189"/>
      <c r="C125" s="190"/>
      <c r="D125" s="191" t="s">
        <v>73</v>
      </c>
      <c r="E125" s="203" t="s">
        <v>415</v>
      </c>
      <c r="F125" s="203" t="s">
        <v>416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SUM(P126:P136)</f>
        <v>0</v>
      </c>
      <c r="Q125" s="197"/>
      <c r="R125" s="198">
        <f>SUM(R126:R136)</f>
        <v>0</v>
      </c>
      <c r="S125" s="197"/>
      <c r="T125" s="199">
        <f>SUM(T126:T136)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152</v>
      </c>
      <c r="AT125" s="201" t="s">
        <v>73</v>
      </c>
      <c r="AU125" s="201" t="s">
        <v>79</v>
      </c>
      <c r="AY125" s="200" t="s">
        <v>116</v>
      </c>
      <c r="BK125" s="202">
        <f>SUM(BK126:BK136)</f>
        <v>0</v>
      </c>
    </row>
    <row r="126" spans="1:65" s="2" customFormat="1" ht="16.5" customHeight="1">
      <c r="A126" s="39"/>
      <c r="B126" s="40"/>
      <c r="C126" s="205" t="s">
        <v>180</v>
      </c>
      <c r="D126" s="205" t="s">
        <v>118</v>
      </c>
      <c r="E126" s="206" t="s">
        <v>417</v>
      </c>
      <c r="F126" s="207" t="s">
        <v>418</v>
      </c>
      <c r="G126" s="208" t="s">
        <v>131</v>
      </c>
      <c r="H126" s="209">
        <v>1</v>
      </c>
      <c r="I126" s="210"/>
      <c r="J126" s="211">
        <f>ROUND(I126*H126,2)</f>
        <v>0</v>
      </c>
      <c r="K126" s="207" t="s">
        <v>28</v>
      </c>
      <c r="L126" s="45"/>
      <c r="M126" s="212" t="s">
        <v>28</v>
      </c>
      <c r="N126" s="213" t="s">
        <v>45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369</v>
      </c>
      <c r="AT126" s="216" t="s">
        <v>118</v>
      </c>
      <c r="AU126" s="216" t="s">
        <v>83</v>
      </c>
      <c r="AY126" s="18" t="s">
        <v>116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369</v>
      </c>
      <c r="BM126" s="216" t="s">
        <v>419</v>
      </c>
    </row>
    <row r="127" spans="1:51" s="14" customFormat="1" ht="12">
      <c r="A127" s="14"/>
      <c r="B127" s="235"/>
      <c r="C127" s="236"/>
      <c r="D127" s="225" t="s">
        <v>127</v>
      </c>
      <c r="E127" s="237" t="s">
        <v>28</v>
      </c>
      <c r="F127" s="238" t="s">
        <v>420</v>
      </c>
      <c r="G127" s="236"/>
      <c r="H127" s="237" t="s">
        <v>28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127</v>
      </c>
      <c r="AU127" s="244" t="s">
        <v>83</v>
      </c>
      <c r="AV127" s="14" t="s">
        <v>79</v>
      </c>
      <c r="AW127" s="14" t="s">
        <v>35</v>
      </c>
      <c r="AX127" s="14" t="s">
        <v>74</v>
      </c>
      <c r="AY127" s="244" t="s">
        <v>116</v>
      </c>
    </row>
    <row r="128" spans="1:51" s="14" customFormat="1" ht="12">
      <c r="A128" s="14"/>
      <c r="B128" s="235"/>
      <c r="C128" s="236"/>
      <c r="D128" s="225" t="s">
        <v>127</v>
      </c>
      <c r="E128" s="237" t="s">
        <v>28</v>
      </c>
      <c r="F128" s="238" t="s">
        <v>421</v>
      </c>
      <c r="G128" s="236"/>
      <c r="H128" s="237" t="s">
        <v>28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127</v>
      </c>
      <c r="AU128" s="244" t="s">
        <v>83</v>
      </c>
      <c r="AV128" s="14" t="s">
        <v>79</v>
      </c>
      <c r="AW128" s="14" t="s">
        <v>35</v>
      </c>
      <c r="AX128" s="14" t="s">
        <v>74</v>
      </c>
      <c r="AY128" s="244" t="s">
        <v>116</v>
      </c>
    </row>
    <row r="129" spans="1:51" s="14" customFormat="1" ht="12">
      <c r="A129" s="14"/>
      <c r="B129" s="235"/>
      <c r="C129" s="236"/>
      <c r="D129" s="225" t="s">
        <v>127</v>
      </c>
      <c r="E129" s="237" t="s">
        <v>28</v>
      </c>
      <c r="F129" s="238" t="s">
        <v>422</v>
      </c>
      <c r="G129" s="236"/>
      <c r="H129" s="237" t="s">
        <v>28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127</v>
      </c>
      <c r="AU129" s="244" t="s">
        <v>83</v>
      </c>
      <c r="AV129" s="14" t="s">
        <v>79</v>
      </c>
      <c r="AW129" s="14" t="s">
        <v>35</v>
      </c>
      <c r="AX129" s="14" t="s">
        <v>74</v>
      </c>
      <c r="AY129" s="244" t="s">
        <v>116</v>
      </c>
    </row>
    <row r="130" spans="1:51" s="14" customFormat="1" ht="12">
      <c r="A130" s="14"/>
      <c r="B130" s="235"/>
      <c r="C130" s="236"/>
      <c r="D130" s="225" t="s">
        <v>127</v>
      </c>
      <c r="E130" s="237" t="s">
        <v>28</v>
      </c>
      <c r="F130" s="238" t="s">
        <v>423</v>
      </c>
      <c r="G130" s="236"/>
      <c r="H130" s="237" t="s">
        <v>28</v>
      </c>
      <c r="I130" s="239"/>
      <c r="J130" s="236"/>
      <c r="K130" s="236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127</v>
      </c>
      <c r="AU130" s="244" t="s">
        <v>83</v>
      </c>
      <c r="AV130" s="14" t="s">
        <v>79</v>
      </c>
      <c r="AW130" s="14" t="s">
        <v>35</v>
      </c>
      <c r="AX130" s="14" t="s">
        <v>74</v>
      </c>
      <c r="AY130" s="244" t="s">
        <v>116</v>
      </c>
    </row>
    <row r="131" spans="1:51" s="13" customFormat="1" ht="12">
      <c r="A131" s="13"/>
      <c r="B131" s="223"/>
      <c r="C131" s="224"/>
      <c r="D131" s="225" t="s">
        <v>127</v>
      </c>
      <c r="E131" s="226" t="s">
        <v>28</v>
      </c>
      <c r="F131" s="227" t="s">
        <v>79</v>
      </c>
      <c r="G131" s="224"/>
      <c r="H131" s="228">
        <v>1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4" t="s">
        <v>127</v>
      </c>
      <c r="AU131" s="234" t="s">
        <v>83</v>
      </c>
      <c r="AV131" s="13" t="s">
        <v>83</v>
      </c>
      <c r="AW131" s="13" t="s">
        <v>35</v>
      </c>
      <c r="AX131" s="13" t="s">
        <v>79</v>
      </c>
      <c r="AY131" s="234" t="s">
        <v>116</v>
      </c>
    </row>
    <row r="132" spans="1:65" s="2" customFormat="1" ht="16.5" customHeight="1">
      <c r="A132" s="39"/>
      <c r="B132" s="40"/>
      <c r="C132" s="205" t="s">
        <v>186</v>
      </c>
      <c r="D132" s="205" t="s">
        <v>118</v>
      </c>
      <c r="E132" s="206" t="s">
        <v>424</v>
      </c>
      <c r="F132" s="207" t="s">
        <v>425</v>
      </c>
      <c r="G132" s="208" t="s">
        <v>131</v>
      </c>
      <c r="H132" s="209">
        <v>1</v>
      </c>
      <c r="I132" s="210"/>
      <c r="J132" s="211">
        <f>ROUND(I132*H132,2)</f>
        <v>0</v>
      </c>
      <c r="K132" s="207" t="s">
        <v>28</v>
      </c>
      <c r="L132" s="45"/>
      <c r="M132" s="212" t="s">
        <v>28</v>
      </c>
      <c r="N132" s="213" t="s">
        <v>45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369</v>
      </c>
      <c r="AT132" s="216" t="s">
        <v>118</v>
      </c>
      <c r="AU132" s="216" t="s">
        <v>83</v>
      </c>
      <c r="AY132" s="18" t="s">
        <v>116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79</v>
      </c>
      <c r="BK132" s="217">
        <f>ROUND(I132*H132,2)</f>
        <v>0</v>
      </c>
      <c r="BL132" s="18" t="s">
        <v>369</v>
      </c>
      <c r="BM132" s="216" t="s">
        <v>426</v>
      </c>
    </row>
    <row r="133" spans="1:51" s="14" customFormat="1" ht="12">
      <c r="A133" s="14"/>
      <c r="B133" s="235"/>
      <c r="C133" s="236"/>
      <c r="D133" s="225" t="s">
        <v>127</v>
      </c>
      <c r="E133" s="237" t="s">
        <v>28</v>
      </c>
      <c r="F133" s="238" t="s">
        <v>425</v>
      </c>
      <c r="G133" s="236"/>
      <c r="H133" s="237" t="s">
        <v>28</v>
      </c>
      <c r="I133" s="239"/>
      <c r="J133" s="236"/>
      <c r="K133" s="236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127</v>
      </c>
      <c r="AU133" s="244" t="s">
        <v>83</v>
      </c>
      <c r="AV133" s="14" t="s">
        <v>79</v>
      </c>
      <c r="AW133" s="14" t="s">
        <v>35</v>
      </c>
      <c r="AX133" s="14" t="s">
        <v>74</v>
      </c>
      <c r="AY133" s="244" t="s">
        <v>116</v>
      </c>
    </row>
    <row r="134" spans="1:51" s="13" customFormat="1" ht="12">
      <c r="A134" s="13"/>
      <c r="B134" s="223"/>
      <c r="C134" s="224"/>
      <c r="D134" s="225" t="s">
        <v>127</v>
      </c>
      <c r="E134" s="226" t="s">
        <v>28</v>
      </c>
      <c r="F134" s="227" t="s">
        <v>79</v>
      </c>
      <c r="G134" s="224"/>
      <c r="H134" s="228">
        <v>1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4" t="s">
        <v>127</v>
      </c>
      <c r="AU134" s="234" t="s">
        <v>83</v>
      </c>
      <c r="AV134" s="13" t="s">
        <v>83</v>
      </c>
      <c r="AW134" s="13" t="s">
        <v>35</v>
      </c>
      <c r="AX134" s="13" t="s">
        <v>79</v>
      </c>
      <c r="AY134" s="234" t="s">
        <v>116</v>
      </c>
    </row>
    <row r="135" spans="1:65" s="2" customFormat="1" ht="24.15" customHeight="1">
      <c r="A135" s="39"/>
      <c r="B135" s="40"/>
      <c r="C135" s="205" t="s">
        <v>192</v>
      </c>
      <c r="D135" s="205" t="s">
        <v>118</v>
      </c>
      <c r="E135" s="206" t="s">
        <v>427</v>
      </c>
      <c r="F135" s="207" t="s">
        <v>428</v>
      </c>
      <c r="G135" s="208" t="s">
        <v>368</v>
      </c>
      <c r="H135" s="209">
        <v>1</v>
      </c>
      <c r="I135" s="210"/>
      <c r="J135" s="211">
        <f>ROUND(I135*H135,2)</f>
        <v>0</v>
      </c>
      <c r="K135" s="207" t="s">
        <v>28</v>
      </c>
      <c r="L135" s="45"/>
      <c r="M135" s="212" t="s">
        <v>28</v>
      </c>
      <c r="N135" s="213" t="s">
        <v>45</v>
      </c>
      <c r="O135" s="85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369</v>
      </c>
      <c r="AT135" s="216" t="s">
        <v>118</v>
      </c>
      <c r="AU135" s="216" t="s">
        <v>83</v>
      </c>
      <c r="AY135" s="18" t="s">
        <v>116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79</v>
      </c>
      <c r="BK135" s="217">
        <f>ROUND(I135*H135,2)</f>
        <v>0</v>
      </c>
      <c r="BL135" s="18" t="s">
        <v>369</v>
      </c>
      <c r="BM135" s="216" t="s">
        <v>429</v>
      </c>
    </row>
    <row r="136" spans="1:65" s="2" customFormat="1" ht="16.5" customHeight="1">
      <c r="A136" s="39"/>
      <c r="B136" s="40"/>
      <c r="C136" s="205" t="s">
        <v>198</v>
      </c>
      <c r="D136" s="205" t="s">
        <v>118</v>
      </c>
      <c r="E136" s="206" t="s">
        <v>430</v>
      </c>
      <c r="F136" s="207" t="s">
        <v>431</v>
      </c>
      <c r="G136" s="208" t="s">
        <v>131</v>
      </c>
      <c r="H136" s="209">
        <v>1</v>
      </c>
      <c r="I136" s="210"/>
      <c r="J136" s="211">
        <f>ROUND(I136*H136,2)</f>
        <v>0</v>
      </c>
      <c r="K136" s="207" t="s">
        <v>28</v>
      </c>
      <c r="L136" s="45"/>
      <c r="M136" s="270" t="s">
        <v>28</v>
      </c>
      <c r="N136" s="271" t="s">
        <v>45</v>
      </c>
      <c r="O136" s="268"/>
      <c r="P136" s="272">
        <f>O136*H136</f>
        <v>0</v>
      </c>
      <c r="Q136" s="272">
        <v>0</v>
      </c>
      <c r="R136" s="272">
        <f>Q136*H136</f>
        <v>0</v>
      </c>
      <c r="S136" s="272">
        <v>0</v>
      </c>
      <c r="T136" s="27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369</v>
      </c>
      <c r="AT136" s="216" t="s">
        <v>118</v>
      </c>
      <c r="AU136" s="216" t="s">
        <v>83</v>
      </c>
      <c r="AY136" s="18" t="s">
        <v>116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369</v>
      </c>
      <c r="BM136" s="216" t="s">
        <v>432</v>
      </c>
    </row>
    <row r="137" spans="1:31" s="2" customFormat="1" ht="6.95" customHeight="1">
      <c r="A137" s="39"/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83:K13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433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434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435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436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437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438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439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440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441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442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443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81</v>
      </c>
      <c r="F18" s="285" t="s">
        <v>444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445</v>
      </c>
      <c r="F19" s="285" t="s">
        <v>446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447</v>
      </c>
      <c r="F20" s="285" t="s">
        <v>448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449</v>
      </c>
      <c r="F21" s="285" t="s">
        <v>450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451</v>
      </c>
      <c r="F22" s="285" t="s">
        <v>452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453</v>
      </c>
      <c r="F23" s="285" t="s">
        <v>454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455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456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457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458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459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460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461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462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463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102</v>
      </c>
      <c r="F36" s="285"/>
      <c r="G36" s="285" t="s">
        <v>464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465</v>
      </c>
      <c r="F37" s="285"/>
      <c r="G37" s="285" t="s">
        <v>466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55</v>
      </c>
      <c r="F38" s="285"/>
      <c r="G38" s="285" t="s">
        <v>467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56</v>
      </c>
      <c r="F39" s="285"/>
      <c r="G39" s="285" t="s">
        <v>468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103</v>
      </c>
      <c r="F40" s="285"/>
      <c r="G40" s="285" t="s">
        <v>469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104</v>
      </c>
      <c r="F41" s="285"/>
      <c r="G41" s="285" t="s">
        <v>470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471</v>
      </c>
      <c r="F42" s="285"/>
      <c r="G42" s="285" t="s">
        <v>472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473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474</v>
      </c>
      <c r="F44" s="285"/>
      <c r="G44" s="285" t="s">
        <v>475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106</v>
      </c>
      <c r="F45" s="285"/>
      <c r="G45" s="285" t="s">
        <v>476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477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478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479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480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481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482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483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484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485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486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487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488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489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490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491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492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493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494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495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496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497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498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499</v>
      </c>
      <c r="D76" s="303"/>
      <c r="E76" s="303"/>
      <c r="F76" s="303" t="s">
        <v>500</v>
      </c>
      <c r="G76" s="304"/>
      <c r="H76" s="303" t="s">
        <v>56</v>
      </c>
      <c r="I76" s="303" t="s">
        <v>59</v>
      </c>
      <c r="J76" s="303" t="s">
        <v>501</v>
      </c>
      <c r="K76" s="302"/>
    </row>
    <row r="77" spans="2:11" s="1" customFormat="1" ht="17.25" customHeight="1">
      <c r="B77" s="300"/>
      <c r="C77" s="305" t="s">
        <v>502</v>
      </c>
      <c r="D77" s="305"/>
      <c r="E77" s="305"/>
      <c r="F77" s="306" t="s">
        <v>503</v>
      </c>
      <c r="G77" s="307"/>
      <c r="H77" s="305"/>
      <c r="I77" s="305"/>
      <c r="J77" s="305" t="s">
        <v>504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55</v>
      </c>
      <c r="D79" s="310"/>
      <c r="E79" s="310"/>
      <c r="F79" s="311" t="s">
        <v>505</v>
      </c>
      <c r="G79" s="312"/>
      <c r="H79" s="288" t="s">
        <v>506</v>
      </c>
      <c r="I79" s="288" t="s">
        <v>507</v>
      </c>
      <c r="J79" s="288">
        <v>20</v>
      </c>
      <c r="K79" s="302"/>
    </row>
    <row r="80" spans="2:11" s="1" customFormat="1" ht="15" customHeight="1">
      <c r="B80" s="300"/>
      <c r="C80" s="288" t="s">
        <v>508</v>
      </c>
      <c r="D80" s="288"/>
      <c r="E80" s="288"/>
      <c r="F80" s="311" t="s">
        <v>505</v>
      </c>
      <c r="G80" s="312"/>
      <c r="H80" s="288" t="s">
        <v>509</v>
      </c>
      <c r="I80" s="288" t="s">
        <v>507</v>
      </c>
      <c r="J80" s="288">
        <v>120</v>
      </c>
      <c r="K80" s="302"/>
    </row>
    <row r="81" spans="2:11" s="1" customFormat="1" ht="15" customHeight="1">
      <c r="B81" s="313"/>
      <c r="C81" s="288" t="s">
        <v>510</v>
      </c>
      <c r="D81" s="288"/>
      <c r="E81" s="288"/>
      <c r="F81" s="311" t="s">
        <v>511</v>
      </c>
      <c r="G81" s="312"/>
      <c r="H81" s="288" t="s">
        <v>512</v>
      </c>
      <c r="I81" s="288" t="s">
        <v>507</v>
      </c>
      <c r="J81" s="288">
        <v>50</v>
      </c>
      <c r="K81" s="302"/>
    </row>
    <row r="82" spans="2:11" s="1" customFormat="1" ht="15" customHeight="1">
      <c r="B82" s="313"/>
      <c r="C82" s="288" t="s">
        <v>513</v>
      </c>
      <c r="D82" s="288"/>
      <c r="E82" s="288"/>
      <c r="F82" s="311" t="s">
        <v>505</v>
      </c>
      <c r="G82" s="312"/>
      <c r="H82" s="288" t="s">
        <v>514</v>
      </c>
      <c r="I82" s="288" t="s">
        <v>515</v>
      </c>
      <c r="J82" s="288"/>
      <c r="K82" s="302"/>
    </row>
    <row r="83" spans="2:11" s="1" customFormat="1" ht="15" customHeight="1">
      <c r="B83" s="313"/>
      <c r="C83" s="314" t="s">
        <v>516</v>
      </c>
      <c r="D83" s="314"/>
      <c r="E83" s="314"/>
      <c r="F83" s="315" t="s">
        <v>511</v>
      </c>
      <c r="G83" s="314"/>
      <c r="H83" s="314" t="s">
        <v>517</v>
      </c>
      <c r="I83" s="314" t="s">
        <v>507</v>
      </c>
      <c r="J83" s="314">
        <v>15</v>
      </c>
      <c r="K83" s="302"/>
    </row>
    <row r="84" spans="2:11" s="1" customFormat="1" ht="15" customHeight="1">
      <c r="B84" s="313"/>
      <c r="C84" s="314" t="s">
        <v>518</v>
      </c>
      <c r="D84" s="314"/>
      <c r="E84" s="314"/>
      <c r="F84" s="315" t="s">
        <v>511</v>
      </c>
      <c r="G84" s="314"/>
      <c r="H84" s="314" t="s">
        <v>519</v>
      </c>
      <c r="I84" s="314" t="s">
        <v>507</v>
      </c>
      <c r="J84" s="314">
        <v>15</v>
      </c>
      <c r="K84" s="302"/>
    </row>
    <row r="85" spans="2:11" s="1" customFormat="1" ht="15" customHeight="1">
      <c r="B85" s="313"/>
      <c r="C85" s="314" t="s">
        <v>520</v>
      </c>
      <c r="D85" s="314"/>
      <c r="E85" s="314"/>
      <c r="F85" s="315" t="s">
        <v>511</v>
      </c>
      <c r="G85" s="314"/>
      <c r="H85" s="314" t="s">
        <v>521</v>
      </c>
      <c r="I85" s="314" t="s">
        <v>507</v>
      </c>
      <c r="J85" s="314">
        <v>20</v>
      </c>
      <c r="K85" s="302"/>
    </row>
    <row r="86" spans="2:11" s="1" customFormat="1" ht="15" customHeight="1">
      <c r="B86" s="313"/>
      <c r="C86" s="314" t="s">
        <v>522</v>
      </c>
      <c r="D86" s="314"/>
      <c r="E86" s="314"/>
      <c r="F86" s="315" t="s">
        <v>511</v>
      </c>
      <c r="G86" s="314"/>
      <c r="H86" s="314" t="s">
        <v>523</v>
      </c>
      <c r="I86" s="314" t="s">
        <v>507</v>
      </c>
      <c r="J86" s="314">
        <v>20</v>
      </c>
      <c r="K86" s="302"/>
    </row>
    <row r="87" spans="2:11" s="1" customFormat="1" ht="15" customHeight="1">
      <c r="B87" s="313"/>
      <c r="C87" s="288" t="s">
        <v>524</v>
      </c>
      <c r="D87" s="288"/>
      <c r="E87" s="288"/>
      <c r="F87" s="311" t="s">
        <v>511</v>
      </c>
      <c r="G87" s="312"/>
      <c r="H87" s="288" t="s">
        <v>525</v>
      </c>
      <c r="I87" s="288" t="s">
        <v>507</v>
      </c>
      <c r="J87" s="288">
        <v>50</v>
      </c>
      <c r="K87" s="302"/>
    </row>
    <row r="88" spans="2:11" s="1" customFormat="1" ht="15" customHeight="1">
      <c r="B88" s="313"/>
      <c r="C88" s="288" t="s">
        <v>526</v>
      </c>
      <c r="D88" s="288"/>
      <c r="E88" s="288"/>
      <c r="F88" s="311" t="s">
        <v>511</v>
      </c>
      <c r="G88" s="312"/>
      <c r="H88" s="288" t="s">
        <v>527</v>
      </c>
      <c r="I88" s="288" t="s">
        <v>507</v>
      </c>
      <c r="J88" s="288">
        <v>20</v>
      </c>
      <c r="K88" s="302"/>
    </row>
    <row r="89" spans="2:11" s="1" customFormat="1" ht="15" customHeight="1">
      <c r="B89" s="313"/>
      <c r="C89" s="288" t="s">
        <v>528</v>
      </c>
      <c r="D89" s="288"/>
      <c r="E89" s="288"/>
      <c r="F89" s="311" t="s">
        <v>511</v>
      </c>
      <c r="G89" s="312"/>
      <c r="H89" s="288" t="s">
        <v>529</v>
      </c>
      <c r="I89" s="288" t="s">
        <v>507</v>
      </c>
      <c r="J89" s="288">
        <v>20</v>
      </c>
      <c r="K89" s="302"/>
    </row>
    <row r="90" spans="2:11" s="1" customFormat="1" ht="15" customHeight="1">
      <c r="B90" s="313"/>
      <c r="C90" s="288" t="s">
        <v>530</v>
      </c>
      <c r="D90" s="288"/>
      <c r="E90" s="288"/>
      <c r="F90" s="311" t="s">
        <v>511</v>
      </c>
      <c r="G90" s="312"/>
      <c r="H90" s="288" t="s">
        <v>531</v>
      </c>
      <c r="I90" s="288" t="s">
        <v>507</v>
      </c>
      <c r="J90" s="288">
        <v>50</v>
      </c>
      <c r="K90" s="302"/>
    </row>
    <row r="91" spans="2:11" s="1" customFormat="1" ht="15" customHeight="1">
      <c r="B91" s="313"/>
      <c r="C91" s="288" t="s">
        <v>532</v>
      </c>
      <c r="D91" s="288"/>
      <c r="E91" s="288"/>
      <c r="F91" s="311" t="s">
        <v>511</v>
      </c>
      <c r="G91" s="312"/>
      <c r="H91" s="288" t="s">
        <v>532</v>
      </c>
      <c r="I91" s="288" t="s">
        <v>507</v>
      </c>
      <c r="J91" s="288">
        <v>50</v>
      </c>
      <c r="K91" s="302"/>
    </row>
    <row r="92" spans="2:11" s="1" customFormat="1" ht="15" customHeight="1">
      <c r="B92" s="313"/>
      <c r="C92" s="288" t="s">
        <v>533</v>
      </c>
      <c r="D92" s="288"/>
      <c r="E92" s="288"/>
      <c r="F92" s="311" t="s">
        <v>511</v>
      </c>
      <c r="G92" s="312"/>
      <c r="H92" s="288" t="s">
        <v>534</v>
      </c>
      <c r="I92" s="288" t="s">
        <v>507</v>
      </c>
      <c r="J92" s="288">
        <v>255</v>
      </c>
      <c r="K92" s="302"/>
    </row>
    <row r="93" spans="2:11" s="1" customFormat="1" ht="15" customHeight="1">
      <c r="B93" s="313"/>
      <c r="C93" s="288" t="s">
        <v>535</v>
      </c>
      <c r="D93" s="288"/>
      <c r="E93" s="288"/>
      <c r="F93" s="311" t="s">
        <v>505</v>
      </c>
      <c r="G93" s="312"/>
      <c r="H93" s="288" t="s">
        <v>536</v>
      </c>
      <c r="I93" s="288" t="s">
        <v>537</v>
      </c>
      <c r="J93" s="288"/>
      <c r="K93" s="302"/>
    </row>
    <row r="94" spans="2:11" s="1" customFormat="1" ht="15" customHeight="1">
      <c r="B94" s="313"/>
      <c r="C94" s="288" t="s">
        <v>538</v>
      </c>
      <c r="D94" s="288"/>
      <c r="E94" s="288"/>
      <c r="F94" s="311" t="s">
        <v>505</v>
      </c>
      <c r="G94" s="312"/>
      <c r="H94" s="288" t="s">
        <v>539</v>
      </c>
      <c r="I94" s="288" t="s">
        <v>540</v>
      </c>
      <c r="J94" s="288"/>
      <c r="K94" s="302"/>
    </row>
    <row r="95" spans="2:11" s="1" customFormat="1" ht="15" customHeight="1">
      <c r="B95" s="313"/>
      <c r="C95" s="288" t="s">
        <v>541</v>
      </c>
      <c r="D95" s="288"/>
      <c r="E95" s="288"/>
      <c r="F95" s="311" t="s">
        <v>505</v>
      </c>
      <c r="G95" s="312"/>
      <c r="H95" s="288" t="s">
        <v>541</v>
      </c>
      <c r="I95" s="288" t="s">
        <v>540</v>
      </c>
      <c r="J95" s="288"/>
      <c r="K95" s="302"/>
    </row>
    <row r="96" spans="2:11" s="1" customFormat="1" ht="15" customHeight="1">
      <c r="B96" s="313"/>
      <c r="C96" s="288" t="s">
        <v>40</v>
      </c>
      <c r="D96" s="288"/>
      <c r="E96" s="288"/>
      <c r="F96" s="311" t="s">
        <v>505</v>
      </c>
      <c r="G96" s="312"/>
      <c r="H96" s="288" t="s">
        <v>542</v>
      </c>
      <c r="I96" s="288" t="s">
        <v>540</v>
      </c>
      <c r="J96" s="288"/>
      <c r="K96" s="302"/>
    </row>
    <row r="97" spans="2:11" s="1" customFormat="1" ht="15" customHeight="1">
      <c r="B97" s="313"/>
      <c r="C97" s="288" t="s">
        <v>50</v>
      </c>
      <c r="D97" s="288"/>
      <c r="E97" s="288"/>
      <c r="F97" s="311" t="s">
        <v>505</v>
      </c>
      <c r="G97" s="312"/>
      <c r="H97" s="288" t="s">
        <v>543</v>
      </c>
      <c r="I97" s="288" t="s">
        <v>540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544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499</v>
      </c>
      <c r="D103" s="303"/>
      <c r="E103" s="303"/>
      <c r="F103" s="303" t="s">
        <v>500</v>
      </c>
      <c r="G103" s="304"/>
      <c r="H103" s="303" t="s">
        <v>56</v>
      </c>
      <c r="I103" s="303" t="s">
        <v>59</v>
      </c>
      <c r="J103" s="303" t="s">
        <v>501</v>
      </c>
      <c r="K103" s="302"/>
    </row>
    <row r="104" spans="2:11" s="1" customFormat="1" ht="17.25" customHeight="1">
      <c r="B104" s="300"/>
      <c r="C104" s="305" t="s">
        <v>502</v>
      </c>
      <c r="D104" s="305"/>
      <c r="E104" s="305"/>
      <c r="F104" s="306" t="s">
        <v>503</v>
      </c>
      <c r="G104" s="307"/>
      <c r="H104" s="305"/>
      <c r="I104" s="305"/>
      <c r="J104" s="305" t="s">
        <v>504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55</v>
      </c>
      <c r="D106" s="310"/>
      <c r="E106" s="310"/>
      <c r="F106" s="311" t="s">
        <v>505</v>
      </c>
      <c r="G106" s="288"/>
      <c r="H106" s="288" t="s">
        <v>545</v>
      </c>
      <c r="I106" s="288" t="s">
        <v>507</v>
      </c>
      <c r="J106" s="288">
        <v>20</v>
      </c>
      <c r="K106" s="302"/>
    </row>
    <row r="107" spans="2:11" s="1" customFormat="1" ht="15" customHeight="1">
      <c r="B107" s="300"/>
      <c r="C107" s="288" t="s">
        <v>508</v>
      </c>
      <c r="D107" s="288"/>
      <c r="E107" s="288"/>
      <c r="F107" s="311" t="s">
        <v>505</v>
      </c>
      <c r="G107" s="288"/>
      <c r="H107" s="288" t="s">
        <v>545</v>
      </c>
      <c r="I107" s="288" t="s">
        <v>507</v>
      </c>
      <c r="J107" s="288">
        <v>120</v>
      </c>
      <c r="K107" s="302"/>
    </row>
    <row r="108" spans="2:11" s="1" customFormat="1" ht="15" customHeight="1">
      <c r="B108" s="313"/>
      <c r="C108" s="288" t="s">
        <v>510</v>
      </c>
      <c r="D108" s="288"/>
      <c r="E108" s="288"/>
      <c r="F108" s="311" t="s">
        <v>511</v>
      </c>
      <c r="G108" s="288"/>
      <c r="H108" s="288" t="s">
        <v>545</v>
      </c>
      <c r="I108" s="288" t="s">
        <v>507</v>
      </c>
      <c r="J108" s="288">
        <v>50</v>
      </c>
      <c r="K108" s="302"/>
    </row>
    <row r="109" spans="2:11" s="1" customFormat="1" ht="15" customHeight="1">
      <c r="B109" s="313"/>
      <c r="C109" s="288" t="s">
        <v>513</v>
      </c>
      <c r="D109" s="288"/>
      <c r="E109" s="288"/>
      <c r="F109" s="311" t="s">
        <v>505</v>
      </c>
      <c r="G109" s="288"/>
      <c r="H109" s="288" t="s">
        <v>545</v>
      </c>
      <c r="I109" s="288" t="s">
        <v>515</v>
      </c>
      <c r="J109" s="288"/>
      <c r="K109" s="302"/>
    </row>
    <row r="110" spans="2:11" s="1" customFormat="1" ht="15" customHeight="1">
      <c r="B110" s="313"/>
      <c r="C110" s="288" t="s">
        <v>524</v>
      </c>
      <c r="D110" s="288"/>
      <c r="E110" s="288"/>
      <c r="F110" s="311" t="s">
        <v>511</v>
      </c>
      <c r="G110" s="288"/>
      <c r="H110" s="288" t="s">
        <v>545</v>
      </c>
      <c r="I110" s="288" t="s">
        <v>507</v>
      </c>
      <c r="J110" s="288">
        <v>50</v>
      </c>
      <c r="K110" s="302"/>
    </row>
    <row r="111" spans="2:11" s="1" customFormat="1" ht="15" customHeight="1">
      <c r="B111" s="313"/>
      <c r="C111" s="288" t="s">
        <v>532</v>
      </c>
      <c r="D111" s="288"/>
      <c r="E111" s="288"/>
      <c r="F111" s="311" t="s">
        <v>511</v>
      </c>
      <c r="G111" s="288"/>
      <c r="H111" s="288" t="s">
        <v>545</v>
      </c>
      <c r="I111" s="288" t="s">
        <v>507</v>
      </c>
      <c r="J111" s="288">
        <v>50</v>
      </c>
      <c r="K111" s="302"/>
    </row>
    <row r="112" spans="2:11" s="1" customFormat="1" ht="15" customHeight="1">
      <c r="B112" s="313"/>
      <c r="C112" s="288" t="s">
        <v>530</v>
      </c>
      <c r="D112" s="288"/>
      <c r="E112" s="288"/>
      <c r="F112" s="311" t="s">
        <v>511</v>
      </c>
      <c r="G112" s="288"/>
      <c r="H112" s="288" t="s">
        <v>545</v>
      </c>
      <c r="I112" s="288" t="s">
        <v>507</v>
      </c>
      <c r="J112" s="288">
        <v>50</v>
      </c>
      <c r="K112" s="302"/>
    </row>
    <row r="113" spans="2:11" s="1" customFormat="1" ht="15" customHeight="1">
      <c r="B113" s="313"/>
      <c r="C113" s="288" t="s">
        <v>55</v>
      </c>
      <c r="D113" s="288"/>
      <c r="E113" s="288"/>
      <c r="F113" s="311" t="s">
        <v>505</v>
      </c>
      <c r="G113" s="288"/>
      <c r="H113" s="288" t="s">
        <v>546</v>
      </c>
      <c r="I113" s="288" t="s">
        <v>507</v>
      </c>
      <c r="J113" s="288">
        <v>20</v>
      </c>
      <c r="K113" s="302"/>
    </row>
    <row r="114" spans="2:11" s="1" customFormat="1" ht="15" customHeight="1">
      <c r="B114" s="313"/>
      <c r="C114" s="288" t="s">
        <v>547</v>
      </c>
      <c r="D114" s="288"/>
      <c r="E114" s="288"/>
      <c r="F114" s="311" t="s">
        <v>505</v>
      </c>
      <c r="G114" s="288"/>
      <c r="H114" s="288" t="s">
        <v>548</v>
      </c>
      <c r="I114" s="288" t="s">
        <v>507</v>
      </c>
      <c r="J114" s="288">
        <v>120</v>
      </c>
      <c r="K114" s="302"/>
    </row>
    <row r="115" spans="2:11" s="1" customFormat="1" ht="15" customHeight="1">
      <c r="B115" s="313"/>
      <c r="C115" s="288" t="s">
        <v>40</v>
      </c>
      <c r="D115" s="288"/>
      <c r="E115" s="288"/>
      <c r="F115" s="311" t="s">
        <v>505</v>
      </c>
      <c r="G115" s="288"/>
      <c r="H115" s="288" t="s">
        <v>549</v>
      </c>
      <c r="I115" s="288" t="s">
        <v>540</v>
      </c>
      <c r="J115" s="288"/>
      <c r="K115" s="302"/>
    </row>
    <row r="116" spans="2:11" s="1" customFormat="1" ht="15" customHeight="1">
      <c r="B116" s="313"/>
      <c r="C116" s="288" t="s">
        <v>50</v>
      </c>
      <c r="D116" s="288"/>
      <c r="E116" s="288"/>
      <c r="F116" s="311" t="s">
        <v>505</v>
      </c>
      <c r="G116" s="288"/>
      <c r="H116" s="288" t="s">
        <v>550</v>
      </c>
      <c r="I116" s="288" t="s">
        <v>540</v>
      </c>
      <c r="J116" s="288"/>
      <c r="K116" s="302"/>
    </row>
    <row r="117" spans="2:11" s="1" customFormat="1" ht="15" customHeight="1">
      <c r="B117" s="313"/>
      <c r="C117" s="288" t="s">
        <v>59</v>
      </c>
      <c r="D117" s="288"/>
      <c r="E117" s="288"/>
      <c r="F117" s="311" t="s">
        <v>505</v>
      </c>
      <c r="G117" s="288"/>
      <c r="H117" s="288" t="s">
        <v>551</v>
      </c>
      <c r="I117" s="288" t="s">
        <v>552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553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499</v>
      </c>
      <c r="D123" s="303"/>
      <c r="E123" s="303"/>
      <c r="F123" s="303" t="s">
        <v>500</v>
      </c>
      <c r="G123" s="304"/>
      <c r="H123" s="303" t="s">
        <v>56</v>
      </c>
      <c r="I123" s="303" t="s">
        <v>59</v>
      </c>
      <c r="J123" s="303" t="s">
        <v>501</v>
      </c>
      <c r="K123" s="332"/>
    </row>
    <row r="124" spans="2:11" s="1" customFormat="1" ht="17.25" customHeight="1">
      <c r="B124" s="331"/>
      <c r="C124" s="305" t="s">
        <v>502</v>
      </c>
      <c r="D124" s="305"/>
      <c r="E124" s="305"/>
      <c r="F124" s="306" t="s">
        <v>503</v>
      </c>
      <c r="G124" s="307"/>
      <c r="H124" s="305"/>
      <c r="I124" s="305"/>
      <c r="J124" s="305" t="s">
        <v>504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508</v>
      </c>
      <c r="D126" s="310"/>
      <c r="E126" s="310"/>
      <c r="F126" s="311" t="s">
        <v>505</v>
      </c>
      <c r="G126" s="288"/>
      <c r="H126" s="288" t="s">
        <v>545</v>
      </c>
      <c r="I126" s="288" t="s">
        <v>507</v>
      </c>
      <c r="J126" s="288">
        <v>120</v>
      </c>
      <c r="K126" s="336"/>
    </row>
    <row r="127" spans="2:11" s="1" customFormat="1" ht="15" customHeight="1">
      <c r="B127" s="333"/>
      <c r="C127" s="288" t="s">
        <v>554</v>
      </c>
      <c r="D127" s="288"/>
      <c r="E127" s="288"/>
      <c r="F127" s="311" t="s">
        <v>505</v>
      </c>
      <c r="G127" s="288"/>
      <c r="H127" s="288" t="s">
        <v>555</v>
      </c>
      <c r="I127" s="288" t="s">
        <v>507</v>
      </c>
      <c r="J127" s="288" t="s">
        <v>556</v>
      </c>
      <c r="K127" s="336"/>
    </row>
    <row r="128" spans="2:11" s="1" customFormat="1" ht="15" customHeight="1">
      <c r="B128" s="333"/>
      <c r="C128" s="288" t="s">
        <v>453</v>
      </c>
      <c r="D128" s="288"/>
      <c r="E128" s="288"/>
      <c r="F128" s="311" t="s">
        <v>505</v>
      </c>
      <c r="G128" s="288"/>
      <c r="H128" s="288" t="s">
        <v>557</v>
      </c>
      <c r="I128" s="288" t="s">
        <v>507</v>
      </c>
      <c r="J128" s="288" t="s">
        <v>556</v>
      </c>
      <c r="K128" s="336"/>
    </row>
    <row r="129" spans="2:11" s="1" customFormat="1" ht="15" customHeight="1">
      <c r="B129" s="333"/>
      <c r="C129" s="288" t="s">
        <v>516</v>
      </c>
      <c r="D129" s="288"/>
      <c r="E129" s="288"/>
      <c r="F129" s="311" t="s">
        <v>511</v>
      </c>
      <c r="G129" s="288"/>
      <c r="H129" s="288" t="s">
        <v>517</v>
      </c>
      <c r="I129" s="288" t="s">
        <v>507</v>
      </c>
      <c r="J129" s="288">
        <v>15</v>
      </c>
      <c r="K129" s="336"/>
    </row>
    <row r="130" spans="2:11" s="1" customFormat="1" ht="15" customHeight="1">
      <c r="B130" s="333"/>
      <c r="C130" s="314" t="s">
        <v>518</v>
      </c>
      <c r="D130" s="314"/>
      <c r="E130" s="314"/>
      <c r="F130" s="315" t="s">
        <v>511</v>
      </c>
      <c r="G130" s="314"/>
      <c r="H130" s="314" t="s">
        <v>519</v>
      </c>
      <c r="I130" s="314" t="s">
        <v>507</v>
      </c>
      <c r="J130" s="314">
        <v>15</v>
      </c>
      <c r="K130" s="336"/>
    </row>
    <row r="131" spans="2:11" s="1" customFormat="1" ht="15" customHeight="1">
      <c r="B131" s="333"/>
      <c r="C131" s="314" t="s">
        <v>520</v>
      </c>
      <c r="D131" s="314"/>
      <c r="E131" s="314"/>
      <c r="F131" s="315" t="s">
        <v>511</v>
      </c>
      <c r="G131" s="314"/>
      <c r="H131" s="314" t="s">
        <v>521</v>
      </c>
      <c r="I131" s="314" t="s">
        <v>507</v>
      </c>
      <c r="J131" s="314">
        <v>20</v>
      </c>
      <c r="K131" s="336"/>
    </row>
    <row r="132" spans="2:11" s="1" customFormat="1" ht="15" customHeight="1">
      <c r="B132" s="333"/>
      <c r="C132" s="314" t="s">
        <v>522</v>
      </c>
      <c r="D132" s="314"/>
      <c r="E132" s="314"/>
      <c r="F132" s="315" t="s">
        <v>511</v>
      </c>
      <c r="G132" s="314"/>
      <c r="H132" s="314" t="s">
        <v>523</v>
      </c>
      <c r="I132" s="314" t="s">
        <v>507</v>
      </c>
      <c r="J132" s="314">
        <v>20</v>
      </c>
      <c r="K132" s="336"/>
    </row>
    <row r="133" spans="2:11" s="1" customFormat="1" ht="15" customHeight="1">
      <c r="B133" s="333"/>
      <c r="C133" s="288" t="s">
        <v>510</v>
      </c>
      <c r="D133" s="288"/>
      <c r="E133" s="288"/>
      <c r="F133" s="311" t="s">
        <v>511</v>
      </c>
      <c r="G133" s="288"/>
      <c r="H133" s="288" t="s">
        <v>545</v>
      </c>
      <c r="I133" s="288" t="s">
        <v>507</v>
      </c>
      <c r="J133" s="288">
        <v>50</v>
      </c>
      <c r="K133" s="336"/>
    </row>
    <row r="134" spans="2:11" s="1" customFormat="1" ht="15" customHeight="1">
      <c r="B134" s="333"/>
      <c r="C134" s="288" t="s">
        <v>524</v>
      </c>
      <c r="D134" s="288"/>
      <c r="E134" s="288"/>
      <c r="F134" s="311" t="s">
        <v>511</v>
      </c>
      <c r="G134" s="288"/>
      <c r="H134" s="288" t="s">
        <v>545</v>
      </c>
      <c r="I134" s="288" t="s">
        <v>507</v>
      </c>
      <c r="J134" s="288">
        <v>50</v>
      </c>
      <c r="K134" s="336"/>
    </row>
    <row r="135" spans="2:11" s="1" customFormat="1" ht="15" customHeight="1">
      <c r="B135" s="333"/>
      <c r="C135" s="288" t="s">
        <v>530</v>
      </c>
      <c r="D135" s="288"/>
      <c r="E135" s="288"/>
      <c r="F135" s="311" t="s">
        <v>511</v>
      </c>
      <c r="G135" s="288"/>
      <c r="H135" s="288" t="s">
        <v>545</v>
      </c>
      <c r="I135" s="288" t="s">
        <v>507</v>
      </c>
      <c r="J135" s="288">
        <v>50</v>
      </c>
      <c r="K135" s="336"/>
    </row>
    <row r="136" spans="2:11" s="1" customFormat="1" ht="15" customHeight="1">
      <c r="B136" s="333"/>
      <c r="C136" s="288" t="s">
        <v>532</v>
      </c>
      <c r="D136" s="288"/>
      <c r="E136" s="288"/>
      <c r="F136" s="311" t="s">
        <v>511</v>
      </c>
      <c r="G136" s="288"/>
      <c r="H136" s="288" t="s">
        <v>545</v>
      </c>
      <c r="I136" s="288" t="s">
        <v>507</v>
      </c>
      <c r="J136" s="288">
        <v>50</v>
      </c>
      <c r="K136" s="336"/>
    </row>
    <row r="137" spans="2:11" s="1" customFormat="1" ht="15" customHeight="1">
      <c r="B137" s="333"/>
      <c r="C137" s="288" t="s">
        <v>533</v>
      </c>
      <c r="D137" s="288"/>
      <c r="E137" s="288"/>
      <c r="F137" s="311" t="s">
        <v>511</v>
      </c>
      <c r="G137" s="288"/>
      <c r="H137" s="288" t="s">
        <v>558</v>
      </c>
      <c r="I137" s="288" t="s">
        <v>507</v>
      </c>
      <c r="J137" s="288">
        <v>255</v>
      </c>
      <c r="K137" s="336"/>
    </row>
    <row r="138" spans="2:11" s="1" customFormat="1" ht="15" customHeight="1">
      <c r="B138" s="333"/>
      <c r="C138" s="288" t="s">
        <v>535</v>
      </c>
      <c r="D138" s="288"/>
      <c r="E138" s="288"/>
      <c r="F138" s="311" t="s">
        <v>505</v>
      </c>
      <c r="G138" s="288"/>
      <c r="H138" s="288" t="s">
        <v>559</v>
      </c>
      <c r="I138" s="288" t="s">
        <v>537</v>
      </c>
      <c r="J138" s="288"/>
      <c r="K138" s="336"/>
    </row>
    <row r="139" spans="2:11" s="1" customFormat="1" ht="15" customHeight="1">
      <c r="B139" s="333"/>
      <c r="C139" s="288" t="s">
        <v>538</v>
      </c>
      <c r="D139" s="288"/>
      <c r="E139" s="288"/>
      <c r="F139" s="311" t="s">
        <v>505</v>
      </c>
      <c r="G139" s="288"/>
      <c r="H139" s="288" t="s">
        <v>560</v>
      </c>
      <c r="I139" s="288" t="s">
        <v>540</v>
      </c>
      <c r="J139" s="288"/>
      <c r="K139" s="336"/>
    </row>
    <row r="140" spans="2:11" s="1" customFormat="1" ht="15" customHeight="1">
      <c r="B140" s="333"/>
      <c r="C140" s="288" t="s">
        <v>541</v>
      </c>
      <c r="D140" s="288"/>
      <c r="E140" s="288"/>
      <c r="F140" s="311" t="s">
        <v>505</v>
      </c>
      <c r="G140" s="288"/>
      <c r="H140" s="288" t="s">
        <v>541</v>
      </c>
      <c r="I140" s="288" t="s">
        <v>540</v>
      </c>
      <c r="J140" s="288"/>
      <c r="K140" s="336"/>
    </row>
    <row r="141" spans="2:11" s="1" customFormat="1" ht="15" customHeight="1">
      <c r="B141" s="333"/>
      <c r="C141" s="288" t="s">
        <v>40</v>
      </c>
      <c r="D141" s="288"/>
      <c r="E141" s="288"/>
      <c r="F141" s="311" t="s">
        <v>505</v>
      </c>
      <c r="G141" s="288"/>
      <c r="H141" s="288" t="s">
        <v>561</v>
      </c>
      <c r="I141" s="288" t="s">
        <v>540</v>
      </c>
      <c r="J141" s="288"/>
      <c r="K141" s="336"/>
    </row>
    <row r="142" spans="2:11" s="1" customFormat="1" ht="15" customHeight="1">
      <c r="B142" s="333"/>
      <c r="C142" s="288" t="s">
        <v>562</v>
      </c>
      <c r="D142" s="288"/>
      <c r="E142" s="288"/>
      <c r="F142" s="311" t="s">
        <v>505</v>
      </c>
      <c r="G142" s="288"/>
      <c r="H142" s="288" t="s">
        <v>563</v>
      </c>
      <c r="I142" s="288" t="s">
        <v>540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564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499</v>
      </c>
      <c r="D148" s="303"/>
      <c r="E148" s="303"/>
      <c r="F148" s="303" t="s">
        <v>500</v>
      </c>
      <c r="G148" s="304"/>
      <c r="H148" s="303" t="s">
        <v>56</v>
      </c>
      <c r="I148" s="303" t="s">
        <v>59</v>
      </c>
      <c r="J148" s="303" t="s">
        <v>501</v>
      </c>
      <c r="K148" s="302"/>
    </row>
    <row r="149" spans="2:11" s="1" customFormat="1" ht="17.25" customHeight="1">
      <c r="B149" s="300"/>
      <c r="C149" s="305" t="s">
        <v>502</v>
      </c>
      <c r="D149" s="305"/>
      <c r="E149" s="305"/>
      <c r="F149" s="306" t="s">
        <v>503</v>
      </c>
      <c r="G149" s="307"/>
      <c r="H149" s="305"/>
      <c r="I149" s="305"/>
      <c r="J149" s="305" t="s">
        <v>504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508</v>
      </c>
      <c r="D151" s="288"/>
      <c r="E151" s="288"/>
      <c r="F151" s="341" t="s">
        <v>505</v>
      </c>
      <c r="G151" s="288"/>
      <c r="H151" s="340" t="s">
        <v>545</v>
      </c>
      <c r="I151" s="340" t="s">
        <v>507</v>
      </c>
      <c r="J151" s="340">
        <v>120</v>
      </c>
      <c r="K151" s="336"/>
    </row>
    <row r="152" spans="2:11" s="1" customFormat="1" ht="15" customHeight="1">
      <c r="B152" s="313"/>
      <c r="C152" s="340" t="s">
        <v>554</v>
      </c>
      <c r="D152" s="288"/>
      <c r="E152" s="288"/>
      <c r="F152" s="341" t="s">
        <v>505</v>
      </c>
      <c r="G152" s="288"/>
      <c r="H152" s="340" t="s">
        <v>565</v>
      </c>
      <c r="I152" s="340" t="s">
        <v>507</v>
      </c>
      <c r="J152" s="340" t="s">
        <v>556</v>
      </c>
      <c r="K152" s="336"/>
    </row>
    <row r="153" spans="2:11" s="1" customFormat="1" ht="15" customHeight="1">
      <c r="B153" s="313"/>
      <c r="C153" s="340" t="s">
        <v>453</v>
      </c>
      <c r="D153" s="288"/>
      <c r="E153" s="288"/>
      <c r="F153" s="341" t="s">
        <v>505</v>
      </c>
      <c r="G153" s="288"/>
      <c r="H153" s="340" t="s">
        <v>566</v>
      </c>
      <c r="I153" s="340" t="s">
        <v>507</v>
      </c>
      <c r="J153" s="340" t="s">
        <v>556</v>
      </c>
      <c r="K153" s="336"/>
    </row>
    <row r="154" spans="2:11" s="1" customFormat="1" ht="15" customHeight="1">
      <c r="B154" s="313"/>
      <c r="C154" s="340" t="s">
        <v>510</v>
      </c>
      <c r="D154" s="288"/>
      <c r="E154" s="288"/>
      <c r="F154" s="341" t="s">
        <v>511</v>
      </c>
      <c r="G154" s="288"/>
      <c r="H154" s="340" t="s">
        <v>545</v>
      </c>
      <c r="I154" s="340" t="s">
        <v>507</v>
      </c>
      <c r="J154" s="340">
        <v>50</v>
      </c>
      <c r="K154" s="336"/>
    </row>
    <row r="155" spans="2:11" s="1" customFormat="1" ht="15" customHeight="1">
      <c r="B155" s="313"/>
      <c r="C155" s="340" t="s">
        <v>513</v>
      </c>
      <c r="D155" s="288"/>
      <c r="E155" s="288"/>
      <c r="F155" s="341" t="s">
        <v>505</v>
      </c>
      <c r="G155" s="288"/>
      <c r="H155" s="340" t="s">
        <v>545</v>
      </c>
      <c r="I155" s="340" t="s">
        <v>515</v>
      </c>
      <c r="J155" s="340"/>
      <c r="K155" s="336"/>
    </row>
    <row r="156" spans="2:11" s="1" customFormat="1" ht="15" customHeight="1">
      <c r="B156" s="313"/>
      <c r="C156" s="340" t="s">
        <v>524</v>
      </c>
      <c r="D156" s="288"/>
      <c r="E156" s="288"/>
      <c r="F156" s="341" t="s">
        <v>511</v>
      </c>
      <c r="G156" s="288"/>
      <c r="H156" s="340" t="s">
        <v>545</v>
      </c>
      <c r="I156" s="340" t="s">
        <v>507</v>
      </c>
      <c r="J156" s="340">
        <v>50</v>
      </c>
      <c r="K156" s="336"/>
    </row>
    <row r="157" spans="2:11" s="1" customFormat="1" ht="15" customHeight="1">
      <c r="B157" s="313"/>
      <c r="C157" s="340" t="s">
        <v>532</v>
      </c>
      <c r="D157" s="288"/>
      <c r="E157" s="288"/>
      <c r="F157" s="341" t="s">
        <v>511</v>
      </c>
      <c r="G157" s="288"/>
      <c r="H157" s="340" t="s">
        <v>545</v>
      </c>
      <c r="I157" s="340" t="s">
        <v>507</v>
      </c>
      <c r="J157" s="340">
        <v>50</v>
      </c>
      <c r="K157" s="336"/>
    </row>
    <row r="158" spans="2:11" s="1" customFormat="1" ht="15" customHeight="1">
      <c r="B158" s="313"/>
      <c r="C158" s="340" t="s">
        <v>530</v>
      </c>
      <c r="D158" s="288"/>
      <c r="E158" s="288"/>
      <c r="F158" s="341" t="s">
        <v>511</v>
      </c>
      <c r="G158" s="288"/>
      <c r="H158" s="340" t="s">
        <v>545</v>
      </c>
      <c r="I158" s="340" t="s">
        <v>507</v>
      </c>
      <c r="J158" s="340">
        <v>50</v>
      </c>
      <c r="K158" s="336"/>
    </row>
    <row r="159" spans="2:11" s="1" customFormat="1" ht="15" customHeight="1">
      <c r="B159" s="313"/>
      <c r="C159" s="340" t="s">
        <v>91</v>
      </c>
      <c r="D159" s="288"/>
      <c r="E159" s="288"/>
      <c r="F159" s="341" t="s">
        <v>505</v>
      </c>
      <c r="G159" s="288"/>
      <c r="H159" s="340" t="s">
        <v>567</v>
      </c>
      <c r="I159" s="340" t="s">
        <v>507</v>
      </c>
      <c r="J159" s="340" t="s">
        <v>568</v>
      </c>
      <c r="K159" s="336"/>
    </row>
    <row r="160" spans="2:11" s="1" customFormat="1" ht="15" customHeight="1">
      <c r="B160" s="313"/>
      <c r="C160" s="340" t="s">
        <v>569</v>
      </c>
      <c r="D160" s="288"/>
      <c r="E160" s="288"/>
      <c r="F160" s="341" t="s">
        <v>505</v>
      </c>
      <c r="G160" s="288"/>
      <c r="H160" s="340" t="s">
        <v>570</v>
      </c>
      <c r="I160" s="340" t="s">
        <v>540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571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499</v>
      </c>
      <c r="D166" s="303"/>
      <c r="E166" s="303"/>
      <c r="F166" s="303" t="s">
        <v>500</v>
      </c>
      <c r="G166" s="345"/>
      <c r="H166" s="346" t="s">
        <v>56</v>
      </c>
      <c r="I166" s="346" t="s">
        <v>59</v>
      </c>
      <c r="J166" s="303" t="s">
        <v>501</v>
      </c>
      <c r="K166" s="280"/>
    </row>
    <row r="167" spans="2:11" s="1" customFormat="1" ht="17.25" customHeight="1">
      <c r="B167" s="281"/>
      <c r="C167" s="305" t="s">
        <v>502</v>
      </c>
      <c r="D167" s="305"/>
      <c r="E167" s="305"/>
      <c r="F167" s="306" t="s">
        <v>503</v>
      </c>
      <c r="G167" s="347"/>
      <c r="H167" s="348"/>
      <c r="I167" s="348"/>
      <c r="J167" s="305" t="s">
        <v>504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508</v>
      </c>
      <c r="D169" s="288"/>
      <c r="E169" s="288"/>
      <c r="F169" s="311" t="s">
        <v>505</v>
      </c>
      <c r="G169" s="288"/>
      <c r="H169" s="288" t="s">
        <v>545</v>
      </c>
      <c r="I169" s="288" t="s">
        <v>507</v>
      </c>
      <c r="J169" s="288">
        <v>120</v>
      </c>
      <c r="K169" s="336"/>
    </row>
    <row r="170" spans="2:11" s="1" customFormat="1" ht="15" customHeight="1">
      <c r="B170" s="313"/>
      <c r="C170" s="288" t="s">
        <v>554</v>
      </c>
      <c r="D170" s="288"/>
      <c r="E170" s="288"/>
      <c r="F170" s="311" t="s">
        <v>505</v>
      </c>
      <c r="G170" s="288"/>
      <c r="H170" s="288" t="s">
        <v>555</v>
      </c>
      <c r="I170" s="288" t="s">
        <v>507</v>
      </c>
      <c r="J170" s="288" t="s">
        <v>556</v>
      </c>
      <c r="K170" s="336"/>
    </row>
    <row r="171" spans="2:11" s="1" customFormat="1" ht="15" customHeight="1">
      <c r="B171" s="313"/>
      <c r="C171" s="288" t="s">
        <v>453</v>
      </c>
      <c r="D171" s="288"/>
      <c r="E171" s="288"/>
      <c r="F171" s="311" t="s">
        <v>505</v>
      </c>
      <c r="G171" s="288"/>
      <c r="H171" s="288" t="s">
        <v>572</v>
      </c>
      <c r="I171" s="288" t="s">
        <v>507</v>
      </c>
      <c r="J171" s="288" t="s">
        <v>556</v>
      </c>
      <c r="K171" s="336"/>
    </row>
    <row r="172" spans="2:11" s="1" customFormat="1" ht="15" customHeight="1">
      <c r="B172" s="313"/>
      <c r="C172" s="288" t="s">
        <v>510</v>
      </c>
      <c r="D172" s="288"/>
      <c r="E172" s="288"/>
      <c r="F172" s="311" t="s">
        <v>511</v>
      </c>
      <c r="G172" s="288"/>
      <c r="H172" s="288" t="s">
        <v>572</v>
      </c>
      <c r="I172" s="288" t="s">
        <v>507</v>
      </c>
      <c r="J172" s="288">
        <v>50</v>
      </c>
      <c r="K172" s="336"/>
    </row>
    <row r="173" spans="2:11" s="1" customFormat="1" ht="15" customHeight="1">
      <c r="B173" s="313"/>
      <c r="C173" s="288" t="s">
        <v>513</v>
      </c>
      <c r="D173" s="288"/>
      <c r="E173" s="288"/>
      <c r="F173" s="311" t="s">
        <v>505</v>
      </c>
      <c r="G173" s="288"/>
      <c r="H173" s="288" t="s">
        <v>572</v>
      </c>
      <c r="I173" s="288" t="s">
        <v>515</v>
      </c>
      <c r="J173" s="288"/>
      <c r="K173" s="336"/>
    </row>
    <row r="174" spans="2:11" s="1" customFormat="1" ht="15" customHeight="1">
      <c r="B174" s="313"/>
      <c r="C174" s="288" t="s">
        <v>524</v>
      </c>
      <c r="D174" s="288"/>
      <c r="E174" s="288"/>
      <c r="F174" s="311" t="s">
        <v>511</v>
      </c>
      <c r="G174" s="288"/>
      <c r="H174" s="288" t="s">
        <v>572</v>
      </c>
      <c r="I174" s="288" t="s">
        <v>507</v>
      </c>
      <c r="J174" s="288">
        <v>50</v>
      </c>
      <c r="K174" s="336"/>
    </row>
    <row r="175" spans="2:11" s="1" customFormat="1" ht="15" customHeight="1">
      <c r="B175" s="313"/>
      <c r="C175" s="288" t="s">
        <v>532</v>
      </c>
      <c r="D175" s="288"/>
      <c r="E175" s="288"/>
      <c r="F175" s="311" t="s">
        <v>511</v>
      </c>
      <c r="G175" s="288"/>
      <c r="H175" s="288" t="s">
        <v>572</v>
      </c>
      <c r="I175" s="288" t="s">
        <v>507</v>
      </c>
      <c r="J175" s="288">
        <v>50</v>
      </c>
      <c r="K175" s="336"/>
    </row>
    <row r="176" spans="2:11" s="1" customFormat="1" ht="15" customHeight="1">
      <c r="B176" s="313"/>
      <c r="C176" s="288" t="s">
        <v>530</v>
      </c>
      <c r="D176" s="288"/>
      <c r="E176" s="288"/>
      <c r="F176" s="311" t="s">
        <v>511</v>
      </c>
      <c r="G176" s="288"/>
      <c r="H176" s="288" t="s">
        <v>572</v>
      </c>
      <c r="I176" s="288" t="s">
        <v>507</v>
      </c>
      <c r="J176" s="288">
        <v>50</v>
      </c>
      <c r="K176" s="336"/>
    </row>
    <row r="177" spans="2:11" s="1" customFormat="1" ht="15" customHeight="1">
      <c r="B177" s="313"/>
      <c r="C177" s="288" t="s">
        <v>102</v>
      </c>
      <c r="D177" s="288"/>
      <c r="E177" s="288"/>
      <c r="F177" s="311" t="s">
        <v>505</v>
      </c>
      <c r="G177" s="288"/>
      <c r="H177" s="288" t="s">
        <v>573</v>
      </c>
      <c r="I177" s="288" t="s">
        <v>574</v>
      </c>
      <c r="J177" s="288"/>
      <c r="K177" s="336"/>
    </row>
    <row r="178" spans="2:11" s="1" customFormat="1" ht="15" customHeight="1">
      <c r="B178" s="313"/>
      <c r="C178" s="288" t="s">
        <v>59</v>
      </c>
      <c r="D178" s="288"/>
      <c r="E178" s="288"/>
      <c r="F178" s="311" t="s">
        <v>505</v>
      </c>
      <c r="G178" s="288"/>
      <c r="H178" s="288" t="s">
        <v>575</v>
      </c>
      <c r="I178" s="288" t="s">
        <v>576</v>
      </c>
      <c r="J178" s="288">
        <v>1</v>
      </c>
      <c r="K178" s="336"/>
    </row>
    <row r="179" spans="2:11" s="1" customFormat="1" ht="15" customHeight="1">
      <c r="B179" s="313"/>
      <c r="C179" s="288" t="s">
        <v>55</v>
      </c>
      <c r="D179" s="288"/>
      <c r="E179" s="288"/>
      <c r="F179" s="311" t="s">
        <v>505</v>
      </c>
      <c r="G179" s="288"/>
      <c r="H179" s="288" t="s">
        <v>577</v>
      </c>
      <c r="I179" s="288" t="s">
        <v>507</v>
      </c>
      <c r="J179" s="288">
        <v>20</v>
      </c>
      <c r="K179" s="336"/>
    </row>
    <row r="180" spans="2:11" s="1" customFormat="1" ht="15" customHeight="1">
      <c r="B180" s="313"/>
      <c r="C180" s="288" t="s">
        <v>56</v>
      </c>
      <c r="D180" s="288"/>
      <c r="E180" s="288"/>
      <c r="F180" s="311" t="s">
        <v>505</v>
      </c>
      <c r="G180" s="288"/>
      <c r="H180" s="288" t="s">
        <v>578</v>
      </c>
      <c r="I180" s="288" t="s">
        <v>507</v>
      </c>
      <c r="J180" s="288">
        <v>255</v>
      </c>
      <c r="K180" s="336"/>
    </row>
    <row r="181" spans="2:11" s="1" customFormat="1" ht="15" customHeight="1">
      <c r="B181" s="313"/>
      <c r="C181" s="288" t="s">
        <v>103</v>
      </c>
      <c r="D181" s="288"/>
      <c r="E181" s="288"/>
      <c r="F181" s="311" t="s">
        <v>505</v>
      </c>
      <c r="G181" s="288"/>
      <c r="H181" s="288" t="s">
        <v>469</v>
      </c>
      <c r="I181" s="288" t="s">
        <v>507</v>
      </c>
      <c r="J181" s="288">
        <v>10</v>
      </c>
      <c r="K181" s="336"/>
    </row>
    <row r="182" spans="2:11" s="1" customFormat="1" ht="15" customHeight="1">
      <c r="B182" s="313"/>
      <c r="C182" s="288" t="s">
        <v>104</v>
      </c>
      <c r="D182" s="288"/>
      <c r="E182" s="288"/>
      <c r="F182" s="311" t="s">
        <v>505</v>
      </c>
      <c r="G182" s="288"/>
      <c r="H182" s="288" t="s">
        <v>579</v>
      </c>
      <c r="I182" s="288" t="s">
        <v>540</v>
      </c>
      <c r="J182" s="288"/>
      <c r="K182" s="336"/>
    </row>
    <row r="183" spans="2:11" s="1" customFormat="1" ht="15" customHeight="1">
      <c r="B183" s="313"/>
      <c r="C183" s="288" t="s">
        <v>580</v>
      </c>
      <c r="D183" s="288"/>
      <c r="E183" s="288"/>
      <c r="F183" s="311" t="s">
        <v>505</v>
      </c>
      <c r="G183" s="288"/>
      <c r="H183" s="288" t="s">
        <v>581</v>
      </c>
      <c r="I183" s="288" t="s">
        <v>540</v>
      </c>
      <c r="J183" s="288"/>
      <c r="K183" s="336"/>
    </row>
    <row r="184" spans="2:11" s="1" customFormat="1" ht="15" customHeight="1">
      <c r="B184" s="313"/>
      <c r="C184" s="288" t="s">
        <v>569</v>
      </c>
      <c r="D184" s="288"/>
      <c r="E184" s="288"/>
      <c r="F184" s="311" t="s">
        <v>505</v>
      </c>
      <c r="G184" s="288"/>
      <c r="H184" s="288" t="s">
        <v>582</v>
      </c>
      <c r="I184" s="288" t="s">
        <v>540</v>
      </c>
      <c r="J184" s="288"/>
      <c r="K184" s="336"/>
    </row>
    <row r="185" spans="2:11" s="1" customFormat="1" ht="15" customHeight="1">
      <c r="B185" s="313"/>
      <c r="C185" s="288" t="s">
        <v>106</v>
      </c>
      <c r="D185" s="288"/>
      <c r="E185" s="288"/>
      <c r="F185" s="311" t="s">
        <v>511</v>
      </c>
      <c r="G185" s="288"/>
      <c r="H185" s="288" t="s">
        <v>583</v>
      </c>
      <c r="I185" s="288" t="s">
        <v>507</v>
      </c>
      <c r="J185" s="288">
        <v>50</v>
      </c>
      <c r="K185" s="336"/>
    </row>
    <row r="186" spans="2:11" s="1" customFormat="1" ht="15" customHeight="1">
      <c r="B186" s="313"/>
      <c r="C186" s="288" t="s">
        <v>584</v>
      </c>
      <c r="D186" s="288"/>
      <c r="E186" s="288"/>
      <c r="F186" s="311" t="s">
        <v>511</v>
      </c>
      <c r="G186" s="288"/>
      <c r="H186" s="288" t="s">
        <v>585</v>
      </c>
      <c r="I186" s="288" t="s">
        <v>586</v>
      </c>
      <c r="J186" s="288"/>
      <c r="K186" s="336"/>
    </row>
    <row r="187" spans="2:11" s="1" customFormat="1" ht="15" customHeight="1">
      <c r="B187" s="313"/>
      <c r="C187" s="288" t="s">
        <v>587</v>
      </c>
      <c r="D187" s="288"/>
      <c r="E187" s="288"/>
      <c r="F187" s="311" t="s">
        <v>511</v>
      </c>
      <c r="G187" s="288"/>
      <c r="H187" s="288" t="s">
        <v>588</v>
      </c>
      <c r="I187" s="288" t="s">
        <v>586</v>
      </c>
      <c r="J187" s="288"/>
      <c r="K187" s="336"/>
    </row>
    <row r="188" spans="2:11" s="1" customFormat="1" ht="15" customHeight="1">
      <c r="B188" s="313"/>
      <c r="C188" s="288" t="s">
        <v>589</v>
      </c>
      <c r="D188" s="288"/>
      <c r="E188" s="288"/>
      <c r="F188" s="311" t="s">
        <v>511</v>
      </c>
      <c r="G188" s="288"/>
      <c r="H188" s="288" t="s">
        <v>590</v>
      </c>
      <c r="I188" s="288" t="s">
        <v>586</v>
      </c>
      <c r="J188" s="288"/>
      <c r="K188" s="336"/>
    </row>
    <row r="189" spans="2:11" s="1" customFormat="1" ht="15" customHeight="1">
      <c r="B189" s="313"/>
      <c r="C189" s="349" t="s">
        <v>591</v>
      </c>
      <c r="D189" s="288"/>
      <c r="E189" s="288"/>
      <c r="F189" s="311" t="s">
        <v>511</v>
      </c>
      <c r="G189" s="288"/>
      <c r="H189" s="288" t="s">
        <v>592</v>
      </c>
      <c r="I189" s="288" t="s">
        <v>593</v>
      </c>
      <c r="J189" s="350" t="s">
        <v>594</v>
      </c>
      <c r="K189" s="336"/>
    </row>
    <row r="190" spans="2:11" s="1" customFormat="1" ht="15" customHeight="1">
      <c r="B190" s="313"/>
      <c r="C190" s="349" t="s">
        <v>44</v>
      </c>
      <c r="D190" s="288"/>
      <c r="E190" s="288"/>
      <c r="F190" s="311" t="s">
        <v>505</v>
      </c>
      <c r="G190" s="288"/>
      <c r="H190" s="285" t="s">
        <v>595</v>
      </c>
      <c r="I190" s="288" t="s">
        <v>596</v>
      </c>
      <c r="J190" s="288"/>
      <c r="K190" s="336"/>
    </row>
    <row r="191" spans="2:11" s="1" customFormat="1" ht="15" customHeight="1">
      <c r="B191" s="313"/>
      <c r="C191" s="349" t="s">
        <v>597</v>
      </c>
      <c r="D191" s="288"/>
      <c r="E191" s="288"/>
      <c r="F191" s="311" t="s">
        <v>505</v>
      </c>
      <c r="G191" s="288"/>
      <c r="H191" s="288" t="s">
        <v>598</v>
      </c>
      <c r="I191" s="288" t="s">
        <v>540</v>
      </c>
      <c r="J191" s="288"/>
      <c r="K191" s="336"/>
    </row>
    <row r="192" spans="2:11" s="1" customFormat="1" ht="15" customHeight="1">
      <c r="B192" s="313"/>
      <c r="C192" s="349" t="s">
        <v>599</v>
      </c>
      <c r="D192" s="288"/>
      <c r="E192" s="288"/>
      <c r="F192" s="311" t="s">
        <v>505</v>
      </c>
      <c r="G192" s="288"/>
      <c r="H192" s="288" t="s">
        <v>600</v>
      </c>
      <c r="I192" s="288" t="s">
        <v>540</v>
      </c>
      <c r="J192" s="288"/>
      <c r="K192" s="336"/>
    </row>
    <row r="193" spans="2:11" s="1" customFormat="1" ht="15" customHeight="1">
      <c r="B193" s="313"/>
      <c r="C193" s="349" t="s">
        <v>601</v>
      </c>
      <c r="D193" s="288"/>
      <c r="E193" s="288"/>
      <c r="F193" s="311" t="s">
        <v>511</v>
      </c>
      <c r="G193" s="288"/>
      <c r="H193" s="288" t="s">
        <v>602</v>
      </c>
      <c r="I193" s="288" t="s">
        <v>540</v>
      </c>
      <c r="J193" s="288"/>
      <c r="K193" s="336"/>
    </row>
    <row r="194" spans="2:11" s="1" customFormat="1" ht="15" customHeight="1">
      <c r="B194" s="342"/>
      <c r="C194" s="351"/>
      <c r="D194" s="322"/>
      <c r="E194" s="322"/>
      <c r="F194" s="322"/>
      <c r="G194" s="322"/>
      <c r="H194" s="322"/>
      <c r="I194" s="322"/>
      <c r="J194" s="322"/>
      <c r="K194" s="343"/>
    </row>
    <row r="195" spans="2:11" s="1" customFormat="1" ht="18.75" customHeight="1">
      <c r="B195" s="324"/>
      <c r="C195" s="334"/>
      <c r="D195" s="334"/>
      <c r="E195" s="334"/>
      <c r="F195" s="344"/>
      <c r="G195" s="334"/>
      <c r="H195" s="334"/>
      <c r="I195" s="334"/>
      <c r="J195" s="334"/>
      <c r="K195" s="324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</row>
    <row r="198" spans="2:11" s="1" customFormat="1" ht="13.5">
      <c r="B198" s="275"/>
      <c r="C198" s="276"/>
      <c r="D198" s="276"/>
      <c r="E198" s="276"/>
      <c r="F198" s="276"/>
      <c r="G198" s="276"/>
      <c r="H198" s="276"/>
      <c r="I198" s="276"/>
      <c r="J198" s="276"/>
      <c r="K198" s="277"/>
    </row>
    <row r="199" spans="2:11" s="1" customFormat="1" ht="21">
      <c r="B199" s="278"/>
      <c r="C199" s="279" t="s">
        <v>603</v>
      </c>
      <c r="D199" s="279"/>
      <c r="E199" s="279"/>
      <c r="F199" s="279"/>
      <c r="G199" s="279"/>
      <c r="H199" s="279"/>
      <c r="I199" s="279"/>
      <c r="J199" s="279"/>
      <c r="K199" s="280"/>
    </row>
    <row r="200" spans="2:11" s="1" customFormat="1" ht="25.5" customHeight="1">
      <c r="B200" s="278"/>
      <c r="C200" s="352" t="s">
        <v>604</v>
      </c>
      <c r="D200" s="352"/>
      <c r="E200" s="352"/>
      <c r="F200" s="352" t="s">
        <v>605</v>
      </c>
      <c r="G200" s="353"/>
      <c r="H200" s="352" t="s">
        <v>606</v>
      </c>
      <c r="I200" s="352"/>
      <c r="J200" s="352"/>
      <c r="K200" s="280"/>
    </row>
    <row r="201" spans="2:11" s="1" customFormat="1" ht="5.25" customHeight="1">
      <c r="B201" s="313"/>
      <c r="C201" s="308"/>
      <c r="D201" s="308"/>
      <c r="E201" s="308"/>
      <c r="F201" s="308"/>
      <c r="G201" s="334"/>
      <c r="H201" s="308"/>
      <c r="I201" s="308"/>
      <c r="J201" s="308"/>
      <c r="K201" s="336"/>
    </row>
    <row r="202" spans="2:11" s="1" customFormat="1" ht="15" customHeight="1">
      <c r="B202" s="313"/>
      <c r="C202" s="288" t="s">
        <v>596</v>
      </c>
      <c r="D202" s="288"/>
      <c r="E202" s="288"/>
      <c r="F202" s="311" t="s">
        <v>45</v>
      </c>
      <c r="G202" s="288"/>
      <c r="H202" s="288" t="s">
        <v>607</v>
      </c>
      <c r="I202" s="288"/>
      <c r="J202" s="288"/>
      <c r="K202" s="336"/>
    </row>
    <row r="203" spans="2:11" s="1" customFormat="1" ht="15" customHeight="1">
      <c r="B203" s="313"/>
      <c r="C203" s="288"/>
      <c r="D203" s="288"/>
      <c r="E203" s="288"/>
      <c r="F203" s="311" t="s">
        <v>46</v>
      </c>
      <c r="G203" s="288"/>
      <c r="H203" s="288" t="s">
        <v>608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49</v>
      </c>
      <c r="G204" s="288"/>
      <c r="H204" s="288" t="s">
        <v>609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47</v>
      </c>
      <c r="G205" s="288"/>
      <c r="H205" s="288" t="s">
        <v>610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48</v>
      </c>
      <c r="G206" s="288"/>
      <c r="H206" s="288" t="s">
        <v>611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/>
      <c r="G207" s="288"/>
      <c r="H207" s="288"/>
      <c r="I207" s="288"/>
      <c r="J207" s="288"/>
      <c r="K207" s="336"/>
    </row>
    <row r="208" spans="2:11" s="1" customFormat="1" ht="15" customHeight="1">
      <c r="B208" s="313"/>
      <c r="C208" s="288" t="s">
        <v>552</v>
      </c>
      <c r="D208" s="288"/>
      <c r="E208" s="288"/>
      <c r="F208" s="311" t="s">
        <v>81</v>
      </c>
      <c r="G208" s="288"/>
      <c r="H208" s="288" t="s">
        <v>612</v>
      </c>
      <c r="I208" s="288"/>
      <c r="J208" s="288"/>
      <c r="K208" s="336"/>
    </row>
    <row r="209" spans="2:11" s="1" customFormat="1" ht="15" customHeight="1">
      <c r="B209" s="313"/>
      <c r="C209" s="288"/>
      <c r="D209" s="288"/>
      <c r="E209" s="288"/>
      <c r="F209" s="311" t="s">
        <v>447</v>
      </c>
      <c r="G209" s="288"/>
      <c r="H209" s="288" t="s">
        <v>448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445</v>
      </c>
      <c r="G210" s="288"/>
      <c r="H210" s="288" t="s">
        <v>613</v>
      </c>
      <c r="I210" s="288"/>
      <c r="J210" s="288"/>
      <c r="K210" s="336"/>
    </row>
    <row r="211" spans="2:11" s="1" customFormat="1" ht="15" customHeight="1">
      <c r="B211" s="354"/>
      <c r="C211" s="288"/>
      <c r="D211" s="288"/>
      <c r="E211" s="288"/>
      <c r="F211" s="311" t="s">
        <v>449</v>
      </c>
      <c r="G211" s="349"/>
      <c r="H211" s="340" t="s">
        <v>450</v>
      </c>
      <c r="I211" s="340"/>
      <c r="J211" s="340"/>
      <c r="K211" s="355"/>
    </row>
    <row r="212" spans="2:11" s="1" customFormat="1" ht="15" customHeight="1">
      <c r="B212" s="354"/>
      <c r="C212" s="288"/>
      <c r="D212" s="288"/>
      <c r="E212" s="288"/>
      <c r="F212" s="311" t="s">
        <v>451</v>
      </c>
      <c r="G212" s="349"/>
      <c r="H212" s="340" t="s">
        <v>614</v>
      </c>
      <c r="I212" s="340"/>
      <c r="J212" s="340"/>
      <c r="K212" s="355"/>
    </row>
    <row r="213" spans="2:11" s="1" customFormat="1" ht="15" customHeight="1">
      <c r="B213" s="354"/>
      <c r="C213" s="288"/>
      <c r="D213" s="288"/>
      <c r="E213" s="288"/>
      <c r="F213" s="311"/>
      <c r="G213" s="349"/>
      <c r="H213" s="340"/>
      <c r="I213" s="340"/>
      <c r="J213" s="340"/>
      <c r="K213" s="355"/>
    </row>
    <row r="214" spans="2:11" s="1" customFormat="1" ht="15" customHeight="1">
      <c r="B214" s="354"/>
      <c r="C214" s="288" t="s">
        <v>576</v>
      </c>
      <c r="D214" s="288"/>
      <c r="E214" s="288"/>
      <c r="F214" s="311">
        <v>1</v>
      </c>
      <c r="G214" s="349"/>
      <c r="H214" s="340" t="s">
        <v>615</v>
      </c>
      <c r="I214" s="340"/>
      <c r="J214" s="340"/>
      <c r="K214" s="355"/>
    </row>
    <row r="215" spans="2:11" s="1" customFormat="1" ht="15" customHeight="1">
      <c r="B215" s="354"/>
      <c r="C215" s="288"/>
      <c r="D215" s="288"/>
      <c r="E215" s="288"/>
      <c r="F215" s="311">
        <v>2</v>
      </c>
      <c r="G215" s="349"/>
      <c r="H215" s="340" t="s">
        <v>616</v>
      </c>
      <c r="I215" s="340"/>
      <c r="J215" s="340"/>
      <c r="K215" s="355"/>
    </row>
    <row r="216" spans="2:11" s="1" customFormat="1" ht="15" customHeight="1">
      <c r="B216" s="354"/>
      <c r="C216" s="288"/>
      <c r="D216" s="288"/>
      <c r="E216" s="288"/>
      <c r="F216" s="311">
        <v>3</v>
      </c>
      <c r="G216" s="349"/>
      <c r="H216" s="340" t="s">
        <v>617</v>
      </c>
      <c r="I216" s="340"/>
      <c r="J216" s="340"/>
      <c r="K216" s="355"/>
    </row>
    <row r="217" spans="2:11" s="1" customFormat="1" ht="15" customHeight="1">
      <c r="B217" s="354"/>
      <c r="C217" s="288"/>
      <c r="D217" s="288"/>
      <c r="E217" s="288"/>
      <c r="F217" s="311">
        <v>4</v>
      </c>
      <c r="G217" s="349"/>
      <c r="H217" s="340" t="s">
        <v>618</v>
      </c>
      <c r="I217" s="340"/>
      <c r="J217" s="340"/>
      <c r="K217" s="355"/>
    </row>
    <row r="218" spans="2:11" s="1" customFormat="1" ht="12.75" customHeight="1">
      <c r="B218" s="356"/>
      <c r="C218" s="357"/>
      <c r="D218" s="357"/>
      <c r="E218" s="357"/>
      <c r="F218" s="357"/>
      <c r="G218" s="357"/>
      <c r="H218" s="357"/>
      <c r="I218" s="357"/>
      <c r="J218" s="357"/>
      <c r="K218" s="35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2024-01-16T09:21:31Z</dcterms:created>
  <dcterms:modified xsi:type="dcterms:W3CDTF">2024-01-16T09:21:33Z</dcterms:modified>
  <cp:category/>
  <cp:version/>
  <cp:contentType/>
  <cp:contentStatus/>
</cp:coreProperties>
</file>