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0 - Vedlejší rozpočtové..." sheetId="2" r:id="rId2"/>
    <sheet name="201 - Most přes náhon MVE..." sheetId="3" r:id="rId3"/>
  </sheets>
  <definedNames>
    <definedName name="_xlnm.Print_Area" localSheetId="0">'Rekapitulace stavby'!$D$4:$AO$76,'Rekapitulace stavby'!$C$82:$AQ$97</definedName>
    <definedName name="_xlnm._FilterDatabase" localSheetId="1" hidden="1">'000 - Vedlejší rozpočtové...'!$C$120:$K$152</definedName>
    <definedName name="_xlnm.Print_Area" localSheetId="1">'000 - Vedlejší rozpočtové...'!$C$82:$J$102,'000 - Vedlejší rozpočtové...'!$C$108:$K$152</definedName>
    <definedName name="_xlnm._FilterDatabase" localSheetId="2" hidden="1">'201 - Most přes náhon MVE...'!$C$124:$K$219</definedName>
    <definedName name="_xlnm.Print_Area" localSheetId="2">'201 - Most přes náhon MVE...'!$C$82:$J$106,'201 - Most přes náhon MVE...'!$C$112:$K$219</definedName>
    <definedName name="_xlnm.Print_Titles" localSheetId="0">'Rekapitulace stavby'!$92:$92</definedName>
    <definedName name="_xlnm.Print_Titles" localSheetId="1">'000 - Vedlejší rozpočtové...'!$120:$120</definedName>
    <definedName name="_xlnm.Print_Titles" localSheetId="2">'201 - Most přes náhon MVE...'!$124:$124</definedName>
  </definedNames>
  <calcPr fullCalcOnLoad="1"/>
</workbook>
</file>

<file path=xl/sharedStrings.xml><?xml version="1.0" encoding="utf-8"?>
<sst xmlns="http://schemas.openxmlformats.org/spreadsheetml/2006/main" count="1523" uniqueCount="399">
  <si>
    <t>Export Komplet</t>
  </si>
  <si>
    <t/>
  </si>
  <si>
    <t>2.0</t>
  </si>
  <si>
    <t>ZAMOK</t>
  </si>
  <si>
    <t>False</t>
  </si>
  <si>
    <t>{719c17c2-565e-4fa5-a255-5ee456683afc}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</si>
  <si>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</si>
  <si>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</si>
  <si>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</si>
  <si>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</si>
  <si>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</si>
  <si>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</si>
  <si>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</si>
  <si>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</si>
  <si>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2023-10-01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</si>
  <si>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</si>
  <si>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</si>
  <si>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 xml:space="preserve"> PS Ml. Boleslav, oprava mostu přes náhon MVE Rožátov</t>
  </si>
  <si>
    <t>KSO:</t>
  </si>
  <si>
    <t>CC-CZ:</t>
  </si>
  <si>
    <t>Místo:</t>
  </si>
  <si>
    <t xml:space="preserve"> </t>
  </si>
  <si>
    <t>Datum:</t>
  </si>
  <si>
    <t>11. 10. 2023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</si>
  <si>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</si>
  <si>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</si>
  <si>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</si>
  <si>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</si>
  <si>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</si>
  <si>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</si>
  <si>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</si>
  <si>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</si>
  <si>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</si>
  <si>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</si>
  <si>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</si>
  <si>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</si>
  <si>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</si>
  <si>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</si>
  <si>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</si>
  <si>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</si>
  <si>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</si>
  <si>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</si>
  <si>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</si>
  <si>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</si>
  <si>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</si>
  <si>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</si>
  <si>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</si>
  <si>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</si>
  <si>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</si>
  <si>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</si>
  <si>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</si>
  <si>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</si>
  <si>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</si>
  <si>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</si>
  <si>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</si>
  <si>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</si>
  <si>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</si>
  <si>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</si>
  <si>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</si>
  <si>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</si>
  <si>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</si>
  <si>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</si>
  <si>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</si>
  <si>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</si>
  <si>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</si>
  <si>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</si>
  <si>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</si>
  <si>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</si>
  <si>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</si>
  <si>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</si>
  <si>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</si>
  <si>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</si>
  <si>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</si>
  <si>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</si>
  <si>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</si>
  <si>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</si>
  <si>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</si>
  <si>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</si>
  <si>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</si>
  <si>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Vedlejší rozpočtové náklady</t>
  </si>
  <si>
    <t>STA</t>
  </si>
  <si>
    <t>1</t>
  </si>
  <si>
    <t>{222a9640-48d8-4f28-b60d-42e262cd0290}</t>
  </si>
  <si>
    <t>2</t>
  </si>
  <si>
    <t>201</t>
  </si>
  <si>
    <t>Most přes náhon MVE Rožátov</t>
  </si>
  <si>
    <t>{dd7c87dd-351f-4bc4-b4db-3cbad65cd5c3}</t>
  </si>
  <si>
    <t>KRYCÍ LIST SOUPISU PRACÍ</t>
  </si>
  <si>
    <t>Objekt:</t>
  </si>
  <si>
    <t>000 - Vedlejší rozpočtové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</si>
  <si>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</si>
  <si>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</si>
  <si>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</si>
  <si>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</si>
  <si>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</si>
  <si>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</si>
  <si>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</si>
  <si>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</si>
  <si>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</si>
  <si>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</si>
  <si>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</si>
  <si>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</si>
  <si>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</si>
  <si>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</si>
  <si>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</si>
  <si>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</si>
  <si>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</si>
  <si>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</si>
  <si>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</si>
  <si>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</si>
  <si>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</si>
  <si>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</si>
  <si>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</si>
  <si>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</si>
  <si>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5</t>
  </si>
  <si>
    <t>ROZPOCET</t>
  </si>
  <si>
    <t>VRN1</t>
  </si>
  <si>
    <t>Průzkumné, geodetické a projektové práce</t>
  </si>
  <si>
    <t>K</t>
  </si>
  <si>
    <t>013254000</t>
  </si>
  <si>
    <t>Dokumentace skutečného provedení stavby</t>
  </si>
  <si>
    <t>…</t>
  </si>
  <si>
    <t>CS ÚRS 2023 02</t>
  </si>
  <si>
    <t>1024</t>
  </si>
  <si>
    <t>-674379278</t>
  </si>
  <si>
    <t>Online PSC</t>
  </si>
  <si>
    <t>https://podminky.urs.cz/item/CS_URS_2023_02/013254000</t>
  </si>
  <si>
    <t>013294000</t>
  </si>
  <si>
    <t>Ostatní dokumentace</t>
  </si>
  <si>
    <t>-1479943783</t>
  </si>
  <si>
    <t>https://podminky.urs.cz/item/CS_URS_2023_02/013294000</t>
  </si>
  <si>
    <t>VV</t>
  </si>
  <si>
    <t>mostní list a mostní prohlídka</t>
  </si>
  <si>
    <t>VRN3</t>
  </si>
  <si>
    <t>Zařízení staveniště</t>
  </si>
  <si>
    <t>3</t>
  </si>
  <si>
    <t>030001000</t>
  </si>
  <si>
    <t>-1670342744</t>
  </si>
  <si>
    <t>https://podminky.urs.cz/item/CS_URS_2023_02/030001000</t>
  </si>
  <si>
    <t>VRN4</t>
  </si>
  <si>
    <t>Inženýrská činnost</t>
  </si>
  <si>
    <t>4</t>
  </si>
  <si>
    <t>042903000</t>
  </si>
  <si>
    <t>Ostatní posudky</t>
  </si>
  <si>
    <t>154242800</t>
  </si>
  <si>
    <t>https://podminky.urs.cz/item/CS_URS_2023_02/042903000</t>
  </si>
  <si>
    <t>havarijní a povodňový plán</t>
  </si>
  <si>
    <t>043103000</t>
  </si>
  <si>
    <t>Zkoušky bez rozlišení</t>
  </si>
  <si>
    <t>-1163647439</t>
  </si>
  <si>
    <t>https://podminky.urs.cz/item/CS_URS_2023_02/043103000</t>
  </si>
  <si>
    <t>odtrhová zkouška</t>
  </si>
  <si>
    <t>6</t>
  </si>
  <si>
    <t>043194000</t>
  </si>
  <si>
    <t>Ostatní zkoušky</t>
  </si>
  <si>
    <t>1259756800</t>
  </si>
  <si>
    <t>https://podminky.urs.cz/item/CS_URS_2023_02/043194000</t>
  </si>
  <si>
    <t>akustické trasování</t>
  </si>
  <si>
    <t>VRN7</t>
  </si>
  <si>
    <t>Provozní vlivy</t>
  </si>
  <si>
    <t>7</t>
  </si>
  <si>
    <t>072103011</t>
  </si>
  <si>
    <t>Zajištění DIO komunikace II. a III. třídy - jednoduché el. vedení</t>
  </si>
  <si>
    <t>428427639</t>
  </si>
  <si>
    <t>https://podminky.urs.cz/item/CS_URS_2023_02/072103011</t>
  </si>
  <si>
    <t>8</t>
  </si>
  <si>
    <t>075103000</t>
  </si>
  <si>
    <t>Ochranná pásma elektrického vedení</t>
  </si>
  <si>
    <t>679326833</t>
  </si>
  <si>
    <t>https://podminky.urs.cz/item/CS_URS_2023_02/075103000</t>
  </si>
  <si>
    <t>ochrana inž. sítí - ČEZ distribuce</t>
  </si>
  <si>
    <t>201 - Most přes náhon MVE Rožátov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</si>
  <si>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</si>
  <si>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</si>
  <si>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</si>
  <si>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</si>
  <si>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</si>
  <si>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</si>
  <si>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</si>
  <si>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</si>
  <si>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783 - Dokončovací práce - nátěry</t>
  </si>
  <si>
    <t>HSV</t>
  </si>
  <si>
    <t>Práce a dodávky HSV</t>
  </si>
  <si>
    <t>Zemní práce</t>
  </si>
  <si>
    <t>111301111</t>
  </si>
  <si>
    <t>Sejmutí drnu tl do 100 mm s přemístěním do 50 m nebo naložením na dopravní prostředek</t>
  </si>
  <si>
    <t>m2</t>
  </si>
  <si>
    <t>1215700936</t>
  </si>
  <si>
    <t>https://podminky.urs.cz/item/CS_URS_2023_02/111301111</t>
  </si>
  <si>
    <t>113107141</t>
  </si>
  <si>
    <t>Odstranění podkladu živičného tl 50 mm ručně</t>
  </si>
  <si>
    <t>-1859674352</t>
  </si>
  <si>
    <t>https://podminky.urs.cz/item/CS_URS_2023_02/113107141</t>
  </si>
  <si>
    <t>15% plochy</t>
  </si>
  <si>
    <t>23,7*5,6*0,15</t>
  </si>
  <si>
    <t>172152101</t>
  </si>
  <si>
    <t>Zřízení těsnicí výplně se zhutněním bez dodání sypaniny</t>
  </si>
  <si>
    <t>m3</t>
  </si>
  <si>
    <t>410208251</t>
  </si>
  <si>
    <t>https://podminky.urs.cz/item/CS_URS_2023_02/172152101</t>
  </si>
  <si>
    <t>M</t>
  </si>
  <si>
    <t>58337310</t>
  </si>
  <si>
    <t>štěrkopísek frakce 0/4</t>
  </si>
  <si>
    <t>t</t>
  </si>
  <si>
    <t>-1619323139</t>
  </si>
  <si>
    <t>Vodorovné konstrukce</t>
  </si>
  <si>
    <t>463211111</t>
  </si>
  <si>
    <t>Rovnanina z lomového kamene s vyklínováním spár a dutin úlomky kamene</t>
  </si>
  <si>
    <t>579775855</t>
  </si>
  <si>
    <t>https://podminky.urs.cz/item/CS_URS_2023_02/463211111</t>
  </si>
  <si>
    <t>Komunikace pozemní</t>
  </si>
  <si>
    <t>573231108</t>
  </si>
  <si>
    <t>Postřik živičný spojovací ze silniční emulze v množství 0,50 kg/m2</t>
  </si>
  <si>
    <t>-1723782332</t>
  </si>
  <si>
    <t>https://podminky.urs.cz/item/CS_URS_2023_02/573231108</t>
  </si>
  <si>
    <t>577144111</t>
  </si>
  <si>
    <t>Asfaltový beton vrstva obrusná ACO 11 (ABS) tř. I tl 50 mm š do 3 m z nemodifikovaného asfaltu</t>
  </si>
  <si>
    <t>-386131946</t>
  </si>
  <si>
    <t>https://podminky.urs.cz/item/CS_URS_2023_02/577144111</t>
  </si>
  <si>
    <t>9</t>
  </si>
  <si>
    <t>Ostatní konstrukce a práce, bourání</t>
  </si>
  <si>
    <t>911121R19</t>
  </si>
  <si>
    <t>Montáž a dodávka svodidlového sloupku s distančním kusem</t>
  </si>
  <si>
    <t>kus</t>
  </si>
  <si>
    <t>247546601</t>
  </si>
  <si>
    <t>914111112</t>
  </si>
  <si>
    <t>Montáž svislé dopravní značky do velikosti 1 m2 páskováním na sloup</t>
  </si>
  <si>
    <t>-152999314</t>
  </si>
  <si>
    <t>https://podminky.urs.cz/item/CS_URS_2023_02/914111112</t>
  </si>
  <si>
    <t>10</t>
  </si>
  <si>
    <t>914112111</t>
  </si>
  <si>
    <t>Tabulka s označením evidenčního čísla mostu</t>
  </si>
  <si>
    <t>-1328606372</t>
  </si>
  <si>
    <t>https://podminky.urs.cz/item/CS_URS_2023_02/914112111</t>
  </si>
  <si>
    <t>11</t>
  </si>
  <si>
    <t>919121223</t>
  </si>
  <si>
    <t>Těsnění spár zálivkou za studena pro komůrky š 15 mm hl 30 mm bez těsnicího profilu</t>
  </si>
  <si>
    <t>m</t>
  </si>
  <si>
    <t>-1890815805</t>
  </si>
  <si>
    <t>https://podminky.urs.cz/item/CS_URS_2023_02/919121223</t>
  </si>
  <si>
    <t>12</t>
  </si>
  <si>
    <t>919735113</t>
  </si>
  <si>
    <t>Řezání stávajícího živičného krytu hl přes 100 do 150 mm</t>
  </si>
  <si>
    <t>1380767829</t>
  </si>
  <si>
    <t>https://podminky.urs.cz/item/CS_URS_2023_02/919735113</t>
  </si>
  <si>
    <t>13</t>
  </si>
  <si>
    <t>935112211</t>
  </si>
  <si>
    <t>Osazení příkopového žlabu do betonu tl 100 mm z betonových tvárnic š 800 mm</t>
  </si>
  <si>
    <t>-1519061140</t>
  </si>
  <si>
    <t>https://podminky.urs.cz/item/CS_URS_2023_02/935112211</t>
  </si>
  <si>
    <t>14</t>
  </si>
  <si>
    <t>59227002</t>
  </si>
  <si>
    <t>žlabovka příkopová betonová 250x600x140mm</t>
  </si>
  <si>
    <t>-1642041200</t>
  </si>
  <si>
    <t>938908411</t>
  </si>
  <si>
    <t>Čištění vozovek splachováním vodou</t>
  </si>
  <si>
    <t>-1661377347</t>
  </si>
  <si>
    <t>https://podminky.urs.cz/item/CS_URS_2023_02/938908411</t>
  </si>
  <si>
    <t>16</t>
  </si>
  <si>
    <t>943311111</t>
  </si>
  <si>
    <t>Montáž lešení prostorového modulového lehkého bez podlah zatížení do 200 kg/m2 v do 10 m</t>
  </si>
  <si>
    <t>1982341331</t>
  </si>
  <si>
    <t>https://podminky.urs.cz/item/CS_URS_2023_02/943311111</t>
  </si>
  <si>
    <t>17</t>
  </si>
  <si>
    <t>943311211</t>
  </si>
  <si>
    <t>Příplatek k lešení prostorovému modulovému lehkému bez podlah do 200 kg/m2 v do 10 m za každý den použití</t>
  </si>
  <si>
    <t>-269706125</t>
  </si>
  <si>
    <t>https://podminky.urs.cz/item/CS_URS_2023_02/943311211</t>
  </si>
  <si>
    <t>18</t>
  </si>
  <si>
    <t>943311811</t>
  </si>
  <si>
    <t>Demontáž lešení prostorového modulového lehkého bez podlah zatížení do 200 kg/m2 v do 10 m</t>
  </si>
  <si>
    <t>405000203</t>
  </si>
  <si>
    <t>https://podminky.urs.cz/item/CS_URS_2023_02/943311811</t>
  </si>
  <si>
    <t>19</t>
  </si>
  <si>
    <t>949211111</t>
  </si>
  <si>
    <t>Montáž lešeňové podlahy s příčníky nebo podélníky pro trubková lešení v do 10 m</t>
  </si>
  <si>
    <t>-46401710</t>
  </si>
  <si>
    <t>https://podminky.urs.cz/item/CS_URS_2023_02/949211111</t>
  </si>
  <si>
    <t>20</t>
  </si>
  <si>
    <t>949211211</t>
  </si>
  <si>
    <t>Příplatek k lešeňové podlaze s příčníky nebo podélníky pro trubková lešení v do 10 m za každý den použití</t>
  </si>
  <si>
    <t>1945751893</t>
  </si>
  <si>
    <t>https://podminky.urs.cz/item/CS_URS_2023_02/949211211</t>
  </si>
  <si>
    <t>949211811</t>
  </si>
  <si>
    <t>Demontáž lešeňové podlahy s příčníky nebo podélníky pro trubková lešení v do 10 m</t>
  </si>
  <si>
    <t>275171797</t>
  </si>
  <si>
    <t>https://podminky.urs.cz/item/CS_URS_2023_02/949211811</t>
  </si>
  <si>
    <t>22</t>
  </si>
  <si>
    <t>961041211</t>
  </si>
  <si>
    <t>Bourání mostních základů z betonu prostého</t>
  </si>
  <si>
    <t>-1395106110</t>
  </si>
  <si>
    <t>https://podminky.urs.cz/item/CS_URS_2023_02/961041211</t>
  </si>
  <si>
    <t>23</t>
  </si>
  <si>
    <t>966006211</t>
  </si>
  <si>
    <t>Odstranění svislých dopravních značek ze sloupů, sloupků nebo konzol</t>
  </si>
  <si>
    <t>1336946395</t>
  </si>
  <si>
    <t>https://podminky.urs.cz/item/CS_URS_2023_02/966006211</t>
  </si>
  <si>
    <t>24</t>
  </si>
  <si>
    <t>966008212</t>
  </si>
  <si>
    <t>Bourání odvodňovacího žlabu z betonových příkopových tvárnic š přes 500 do 800 mm</t>
  </si>
  <si>
    <t>1665214527</t>
  </si>
  <si>
    <t>https://podminky.urs.cz/item/CS_URS_2023_02/966008212</t>
  </si>
  <si>
    <t>25</t>
  </si>
  <si>
    <t>985121122</t>
  </si>
  <si>
    <t>Tryskání degradovaného betonu stěn a rubu kleneb vodou pod tlakem přes 300 do 1250 barů</t>
  </si>
  <si>
    <t>-1477949384</t>
  </si>
  <si>
    <t>https://podminky.urs.cz/item/CS_URS_2023_02/985121122</t>
  </si>
  <si>
    <t>26</t>
  </si>
  <si>
    <t>985311111</t>
  </si>
  <si>
    <t>Reprofilace stěn cementovou sanační maltou tl do 10 mm</t>
  </si>
  <si>
    <t>299453121</t>
  </si>
  <si>
    <t>https://podminky.urs.cz/item/CS_URS_2023_02/985311111</t>
  </si>
  <si>
    <t>27</t>
  </si>
  <si>
    <t>985311113</t>
  </si>
  <si>
    <t>Reprofilace stěn cementovou sanační maltou tl přes 20 do 30 mm</t>
  </si>
  <si>
    <t>1659849177</t>
  </si>
  <si>
    <t>https://podminky.urs.cz/item/CS_URS_2023_02/985311113</t>
  </si>
  <si>
    <t>28</t>
  </si>
  <si>
    <t>985311311</t>
  </si>
  <si>
    <t>Reprofilace rubu kleneb a podlah cementovou sanační maltou tl 10 mm</t>
  </si>
  <si>
    <t>128853049</t>
  </si>
  <si>
    <t>https://podminky.urs.cz/item/CS_URS_2023_02/985311311</t>
  </si>
  <si>
    <t>29</t>
  </si>
  <si>
    <t>985311313</t>
  </si>
  <si>
    <t>Reprofilace rubu kleneb a podlah cementovou sanační maltou tl přes 20 do 30 mm</t>
  </si>
  <si>
    <t>-379364389</t>
  </si>
  <si>
    <t>https://podminky.urs.cz/item/CS_URS_2023_02/985311313</t>
  </si>
  <si>
    <t>30</t>
  </si>
  <si>
    <t>985321111</t>
  </si>
  <si>
    <t>Ochranný nátěr výztuže na cementové bázi stěn, líce kleneb a podhledů 1 vrstva tl 1 mm</t>
  </si>
  <si>
    <t>644412120</t>
  </si>
  <si>
    <t>https://podminky.urs.cz/item/CS_URS_2023_02/985321111</t>
  </si>
  <si>
    <t>31</t>
  </si>
  <si>
    <t>985323112</t>
  </si>
  <si>
    <t>Spojovací můstek reprofilovaného betonu na cementové bázi tl 2 mm</t>
  </si>
  <si>
    <t>1323586131</t>
  </si>
  <si>
    <t>https://podminky.urs.cz/item/CS_URS_2023_02/985323112</t>
  </si>
  <si>
    <t>156,856+25,087+69,39+14,478</t>
  </si>
  <si>
    <t>32</t>
  </si>
  <si>
    <t>985324221</t>
  </si>
  <si>
    <t>Ochranný akrylátový nátěr betonu dvojnásobný se stěrkou S4 (OS-C)</t>
  </si>
  <si>
    <t>-15781104</t>
  </si>
  <si>
    <t>https://podminky.urs.cz/item/CS_URS_2023_02/985324221</t>
  </si>
  <si>
    <t>997</t>
  </si>
  <si>
    <t>Přesun sutě</t>
  </si>
  <si>
    <t>33</t>
  </si>
  <si>
    <t>997211511</t>
  </si>
  <si>
    <t>Vodorovná doprava suti po suchu na vzdálenost do 1 km</t>
  </si>
  <si>
    <t>-834680513</t>
  </si>
  <si>
    <t>https://podminky.urs.cz/item/CS_URS_2023_02/997211511</t>
  </si>
  <si>
    <t>34</t>
  </si>
  <si>
    <t>997211519</t>
  </si>
  <si>
    <t>Příplatek ZKD 1 km u vodorovné dopravy suti</t>
  </si>
  <si>
    <t>582254654</t>
  </si>
  <si>
    <t>https://podminky.urs.cz/item/CS_URS_2023_02/997211519</t>
  </si>
  <si>
    <t>55,232*9 'Přepočtené koeficientem množství</t>
  </si>
  <si>
    <t>35</t>
  </si>
  <si>
    <t>997221862</t>
  </si>
  <si>
    <t>Poplatek za uložení na recyklační skládce (skládkovné) stavebního odpadu z armovaného betonu pod kódem 17 01 01</t>
  </si>
  <si>
    <t>352920381</t>
  </si>
  <si>
    <t>https://podminky.urs.cz/item/CS_URS_2023_02/997221862</t>
  </si>
  <si>
    <t>30,879+5,215+15,834</t>
  </si>
  <si>
    <t>36</t>
  </si>
  <si>
    <t>997221875</t>
  </si>
  <si>
    <t>Poplatek za uložení na recyklační skládce (skládkovné) stavebního odpadu asfaltového bez obsahu dehtu zatříděného do Katalogu odpadů pod kódem 17 03 02</t>
  </si>
  <si>
    <t>-2074994426</t>
  </si>
  <si>
    <t>https://podminky.urs.cz/item/CS_URS_2023_02/997221875</t>
  </si>
  <si>
    <t>55,232-51,927</t>
  </si>
  <si>
    <t>998</t>
  </si>
  <si>
    <t>Přesun hmot</t>
  </si>
  <si>
    <t>37</t>
  </si>
  <si>
    <t>998212111</t>
  </si>
  <si>
    <t>Přesun hmot pro mosty zděné, monolitické betonové nebo ocelové v do 20 m</t>
  </si>
  <si>
    <t>-1078033050</t>
  </si>
  <si>
    <t>https://podminky.urs.cz/item/CS_URS_2023_02/998212111</t>
  </si>
  <si>
    <t>PSV</t>
  </si>
  <si>
    <t>Práce a dodávky PSV</t>
  </si>
  <si>
    <t>783</t>
  </si>
  <si>
    <t>Dokončovací práce - nátěry</t>
  </si>
  <si>
    <t>38</t>
  </si>
  <si>
    <t>783314201</t>
  </si>
  <si>
    <t>Základní antikorozní jednonásobný syntetický standardní nátěr zámečnických konstrukcí</t>
  </si>
  <si>
    <t>170207811</t>
  </si>
  <si>
    <t>https://podminky.urs.cz/item/CS_URS_2023_02/783314201</t>
  </si>
  <si>
    <t>39</t>
  </si>
  <si>
    <t>783315101</t>
  </si>
  <si>
    <t>Mezinátěr jednonásobný syntetický standardní zámečnických konstrukcí</t>
  </si>
  <si>
    <t>-1059490921</t>
  </si>
  <si>
    <t>https://podminky.urs.cz/item/CS_URS_2023_02/783315101</t>
  </si>
  <si>
    <t>40</t>
  </si>
  <si>
    <t>783401303</t>
  </si>
  <si>
    <t>Bezoplachové odrezivění klempířských konstrukcí před provedením nátěru</t>
  </si>
  <si>
    <t>-1821424004</t>
  </si>
  <si>
    <t>https://podminky.urs.cz/item/CS_URS_2023_02/783401303</t>
  </si>
  <si>
    <t>41</t>
  </si>
  <si>
    <t>783442101</t>
  </si>
  <si>
    <t>Tmelení klempířských konstrukcí polyuretanovým tmelem</t>
  </si>
  <si>
    <t>1209812317</t>
  </si>
  <si>
    <t>https://podminky.urs.cz/item/CS_URS_2023_02/783442101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</si>
</sst>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7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013254000" TargetMode="External" /><Relationship Id="rId2" Type="http://schemas.openxmlformats.org/officeDocument/2006/relationships/hyperlink" Target="https://podminky.urs.cz/item/CS_URS_2023_02/013294000" TargetMode="External" /><Relationship Id="rId3" Type="http://schemas.openxmlformats.org/officeDocument/2006/relationships/hyperlink" Target="https://podminky.urs.cz/item/CS_URS_2023_02/030001000" TargetMode="External" /><Relationship Id="rId4" Type="http://schemas.openxmlformats.org/officeDocument/2006/relationships/hyperlink" Target="https://podminky.urs.cz/item/CS_URS_2023_02/042903000" TargetMode="External" /><Relationship Id="rId5" Type="http://schemas.openxmlformats.org/officeDocument/2006/relationships/hyperlink" Target="https://podminky.urs.cz/item/CS_URS_2023_02/043103000" TargetMode="External" /><Relationship Id="rId6" Type="http://schemas.openxmlformats.org/officeDocument/2006/relationships/hyperlink" Target="https://podminky.urs.cz/item/CS_URS_2023_02/043194000" TargetMode="External" /><Relationship Id="rId7" Type="http://schemas.openxmlformats.org/officeDocument/2006/relationships/hyperlink" Target="https://podminky.urs.cz/item/CS_URS_2023_02/072103011" TargetMode="External" /><Relationship Id="rId8" Type="http://schemas.openxmlformats.org/officeDocument/2006/relationships/hyperlink" Target="https://podminky.urs.cz/item/CS_URS_2023_02/075103000" TargetMode="External" /><Relationship Id="rId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1301111" TargetMode="External" /><Relationship Id="rId2" Type="http://schemas.openxmlformats.org/officeDocument/2006/relationships/hyperlink" Target="https://podminky.urs.cz/item/CS_URS_2023_02/113107141" TargetMode="External" /><Relationship Id="rId3" Type="http://schemas.openxmlformats.org/officeDocument/2006/relationships/hyperlink" Target="https://podminky.urs.cz/item/CS_URS_2023_02/172152101" TargetMode="External" /><Relationship Id="rId4" Type="http://schemas.openxmlformats.org/officeDocument/2006/relationships/hyperlink" Target="https://podminky.urs.cz/item/CS_URS_2023_02/463211111" TargetMode="External" /><Relationship Id="rId5" Type="http://schemas.openxmlformats.org/officeDocument/2006/relationships/hyperlink" Target="https://podminky.urs.cz/item/CS_URS_2023_02/573231108" TargetMode="External" /><Relationship Id="rId6" Type="http://schemas.openxmlformats.org/officeDocument/2006/relationships/hyperlink" Target="https://podminky.urs.cz/item/CS_URS_2023_02/577144111" TargetMode="External" /><Relationship Id="rId7" Type="http://schemas.openxmlformats.org/officeDocument/2006/relationships/hyperlink" Target="https://podminky.urs.cz/item/CS_URS_2023_02/914111112" TargetMode="External" /><Relationship Id="rId8" Type="http://schemas.openxmlformats.org/officeDocument/2006/relationships/hyperlink" Target="https://podminky.urs.cz/item/CS_URS_2023_02/914112111" TargetMode="External" /><Relationship Id="rId9" Type="http://schemas.openxmlformats.org/officeDocument/2006/relationships/hyperlink" Target="https://podminky.urs.cz/item/CS_URS_2023_02/919121223" TargetMode="External" /><Relationship Id="rId10" Type="http://schemas.openxmlformats.org/officeDocument/2006/relationships/hyperlink" Target="https://podminky.urs.cz/item/CS_URS_2023_02/919735113" TargetMode="External" /><Relationship Id="rId11" Type="http://schemas.openxmlformats.org/officeDocument/2006/relationships/hyperlink" Target="https://podminky.urs.cz/item/CS_URS_2023_02/935112211" TargetMode="External" /><Relationship Id="rId12" Type="http://schemas.openxmlformats.org/officeDocument/2006/relationships/hyperlink" Target="https://podminky.urs.cz/item/CS_URS_2023_02/938908411" TargetMode="External" /><Relationship Id="rId13" Type="http://schemas.openxmlformats.org/officeDocument/2006/relationships/hyperlink" Target="https://podminky.urs.cz/item/CS_URS_2023_02/943311111" TargetMode="External" /><Relationship Id="rId14" Type="http://schemas.openxmlformats.org/officeDocument/2006/relationships/hyperlink" Target="https://podminky.urs.cz/item/CS_URS_2023_02/943311211" TargetMode="External" /><Relationship Id="rId15" Type="http://schemas.openxmlformats.org/officeDocument/2006/relationships/hyperlink" Target="https://podminky.urs.cz/item/CS_URS_2023_02/943311811" TargetMode="External" /><Relationship Id="rId16" Type="http://schemas.openxmlformats.org/officeDocument/2006/relationships/hyperlink" Target="https://podminky.urs.cz/item/CS_URS_2023_02/949211111" TargetMode="External" /><Relationship Id="rId17" Type="http://schemas.openxmlformats.org/officeDocument/2006/relationships/hyperlink" Target="https://podminky.urs.cz/item/CS_URS_2023_02/949211211" TargetMode="External" /><Relationship Id="rId18" Type="http://schemas.openxmlformats.org/officeDocument/2006/relationships/hyperlink" Target="https://podminky.urs.cz/item/CS_URS_2023_02/949211811" TargetMode="External" /><Relationship Id="rId19" Type="http://schemas.openxmlformats.org/officeDocument/2006/relationships/hyperlink" Target="https://podminky.urs.cz/item/CS_URS_2023_02/961041211" TargetMode="External" /><Relationship Id="rId20" Type="http://schemas.openxmlformats.org/officeDocument/2006/relationships/hyperlink" Target="https://podminky.urs.cz/item/CS_URS_2023_02/966006211" TargetMode="External" /><Relationship Id="rId21" Type="http://schemas.openxmlformats.org/officeDocument/2006/relationships/hyperlink" Target="https://podminky.urs.cz/item/CS_URS_2023_02/966008212" TargetMode="External" /><Relationship Id="rId22" Type="http://schemas.openxmlformats.org/officeDocument/2006/relationships/hyperlink" Target="https://podminky.urs.cz/item/CS_URS_2023_02/985121122" TargetMode="External" /><Relationship Id="rId23" Type="http://schemas.openxmlformats.org/officeDocument/2006/relationships/hyperlink" Target="https://podminky.urs.cz/item/CS_URS_2023_02/985311111" TargetMode="External" /><Relationship Id="rId24" Type="http://schemas.openxmlformats.org/officeDocument/2006/relationships/hyperlink" Target="https://podminky.urs.cz/item/CS_URS_2023_02/985311113" TargetMode="External" /><Relationship Id="rId25" Type="http://schemas.openxmlformats.org/officeDocument/2006/relationships/hyperlink" Target="https://podminky.urs.cz/item/CS_URS_2023_02/985311311" TargetMode="External" /><Relationship Id="rId26" Type="http://schemas.openxmlformats.org/officeDocument/2006/relationships/hyperlink" Target="https://podminky.urs.cz/item/CS_URS_2023_02/985311313" TargetMode="External" /><Relationship Id="rId27" Type="http://schemas.openxmlformats.org/officeDocument/2006/relationships/hyperlink" Target="https://podminky.urs.cz/item/CS_URS_2023_02/985321111" TargetMode="External" /><Relationship Id="rId28" Type="http://schemas.openxmlformats.org/officeDocument/2006/relationships/hyperlink" Target="https://podminky.urs.cz/item/CS_URS_2023_02/985323112" TargetMode="External" /><Relationship Id="rId29" Type="http://schemas.openxmlformats.org/officeDocument/2006/relationships/hyperlink" Target="https://podminky.urs.cz/item/CS_URS_2023_02/985324221" TargetMode="External" /><Relationship Id="rId30" Type="http://schemas.openxmlformats.org/officeDocument/2006/relationships/hyperlink" Target="https://podminky.urs.cz/item/CS_URS_2023_02/997211511" TargetMode="External" /><Relationship Id="rId31" Type="http://schemas.openxmlformats.org/officeDocument/2006/relationships/hyperlink" Target="https://podminky.urs.cz/item/CS_URS_2023_02/997211519" TargetMode="External" /><Relationship Id="rId32" Type="http://schemas.openxmlformats.org/officeDocument/2006/relationships/hyperlink" Target="https://podminky.urs.cz/item/CS_URS_2023_02/997221862" TargetMode="External" /><Relationship Id="rId33" Type="http://schemas.openxmlformats.org/officeDocument/2006/relationships/hyperlink" Target="https://podminky.urs.cz/item/CS_URS_2023_02/997221875" TargetMode="External" /><Relationship Id="rId34" Type="http://schemas.openxmlformats.org/officeDocument/2006/relationships/hyperlink" Target="https://podminky.urs.cz/item/CS_URS_2023_02/998212111" TargetMode="External" /><Relationship Id="rId35" Type="http://schemas.openxmlformats.org/officeDocument/2006/relationships/hyperlink" Target="https://podminky.urs.cz/item/CS_URS_2023_02/783314201" TargetMode="External" /><Relationship Id="rId36" Type="http://schemas.openxmlformats.org/officeDocument/2006/relationships/hyperlink" Target="https://podminky.urs.cz/item/CS_URS_2023_02/783315101" TargetMode="External" /><Relationship Id="rId37" Type="http://schemas.openxmlformats.org/officeDocument/2006/relationships/hyperlink" Target="https://podminky.urs.cz/item/CS_URS_2023_02/783401303" TargetMode="External" /><Relationship Id="rId38" Type="http://schemas.openxmlformats.org/officeDocument/2006/relationships/hyperlink" Target="https://podminky.urs.cz/item/CS_URS_2023_02/783442101" TargetMode="External" /><Relationship Id="rId39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28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L14" s="21"/>
      <c r="AM14" s="21"/>
      <c r="AN14" s="33" t="s">
        <v>28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30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30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36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37</v>
      </c>
      <c r="E29" s="46"/>
      <c r="F29" s="31" t="s">
        <v>38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39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40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41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44</v>
      </c>
      <c r="U35" s="53"/>
      <c r="V35" s="53"/>
      <c r="W35" s="53"/>
      <c r="X35" s="55" t="s">
        <v>45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47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48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49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48</v>
      </c>
      <c r="AI60" s="41"/>
      <c r="AJ60" s="41"/>
      <c r="AK60" s="41"/>
      <c r="AL60" s="41"/>
      <c r="AM60" s="63" t="s">
        <v>49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50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51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48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49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48</v>
      </c>
      <c r="AI75" s="41"/>
      <c r="AJ75" s="41"/>
      <c r="AK75" s="41"/>
      <c r="AL75" s="41"/>
      <c r="AM75" s="63" t="s">
        <v>49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2023-10-01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 xml:space="preserve"> PS Ml. Boleslav, oprava mostu přes náhon MVE Rožátov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11. 10. 2023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29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53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27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31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54</v>
      </c>
      <c r="D92" s="93"/>
      <c r="E92" s="93"/>
      <c r="F92" s="93"/>
      <c r="G92" s="93"/>
      <c r="H92" s="94"/>
      <c r="I92" s="95" t="s">
        <v>55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56</v>
      </c>
      <c r="AH92" s="93"/>
      <c r="AI92" s="93"/>
      <c r="AJ92" s="93"/>
      <c r="AK92" s="93"/>
      <c r="AL92" s="93"/>
      <c r="AM92" s="93"/>
      <c r="AN92" s="95" t="s">
        <v>57</v>
      </c>
      <c r="AO92" s="93"/>
      <c r="AP92" s="97"/>
      <c r="AQ92" s="98" t="s">
        <v>58</v>
      </c>
      <c r="AR92" s="43"/>
      <c r="AS92" s="99" t="s">
        <v>59</v>
      </c>
      <c r="AT92" s="100" t="s">
        <v>60</v>
      </c>
      <c r="AU92" s="100" t="s">
        <v>61</v>
      </c>
      <c r="AV92" s="100" t="s">
        <v>62</v>
      </c>
      <c r="AW92" s="100" t="s">
        <v>63</v>
      </c>
      <c r="AX92" s="100" t="s">
        <v>64</v>
      </c>
      <c r="AY92" s="100" t="s">
        <v>65</v>
      </c>
      <c r="AZ92" s="100" t="s">
        <v>66</v>
      </c>
      <c r="BA92" s="100" t="s">
        <v>67</v>
      </c>
      <c r="BB92" s="100" t="s">
        <v>68</v>
      </c>
      <c r="BC92" s="100" t="s">
        <v>69</v>
      </c>
      <c r="BD92" s="101" t="s">
        <v>70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71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ROUND(SUM(AG95:AG96),2)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ROUND(SUM(AS95:AS96),2)</f>
        <v>0</v>
      </c>
      <c r="AT94" s="113">
        <f>ROUND(SUM(AV94:AW94),2)</f>
        <v>0</v>
      </c>
      <c r="AU94" s="114">
        <f>ROUND(SUM(AU95:AU96),5)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ROUND(SUM(AZ95:AZ96),2)</f>
        <v>0</v>
      </c>
      <c r="BA94" s="113">
        <f>ROUND(SUM(BA95:BA96),2)</f>
        <v>0</v>
      </c>
      <c r="BB94" s="113">
        <f>ROUND(SUM(BB95:BB96),2)</f>
        <v>0</v>
      </c>
      <c r="BC94" s="113">
        <f>ROUND(SUM(BC95:BC96),2)</f>
        <v>0</v>
      </c>
      <c r="BD94" s="115">
        <f>ROUND(SUM(BD95:BD96),2)</f>
        <v>0</v>
      </c>
      <c r="BE94" s="6"/>
      <c r="BS94" s="116" t="s">
        <v>72</v>
      </c>
      <c r="BT94" s="116" t="s">
        <v>73</v>
      </c>
      <c r="BU94" s="117" t="s">
        <v>74</v>
      </c>
      <c r="BV94" s="116" t="s">
        <v>75</v>
      </c>
      <c r="BW94" s="116" t="s">
        <v>5</v>
      </c>
      <c r="BX94" s="116" t="s">
        <v>76</v>
      </c>
      <c r="CL94" s="116" t="s">
        <v>1</v>
      </c>
    </row>
    <row r="95" spans="1:91" s="7" customFormat="1" ht="16.5" customHeight="1">
      <c r="A95" s="118" t="s">
        <v>77</v>
      </c>
      <c r="B95" s="119"/>
      <c r="C95" s="120"/>
      <c r="D95" s="121" t="s">
        <v>78</v>
      </c>
      <c r="E95" s="121"/>
      <c r="F95" s="121"/>
      <c r="G95" s="121"/>
      <c r="H95" s="121"/>
      <c r="I95" s="122"/>
      <c r="J95" s="121" t="s">
        <v>79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'000 - Vedlejší rozpočtové...'!J30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'000 - Vedlejší rozpočtové...'!P121</f>
        <v>0</v>
      </c>
      <c r="AV95" s="127">
        <f>'000 - Vedlejší rozpočtové...'!J33</f>
        <v>0</v>
      </c>
      <c r="AW95" s="127">
        <f>'000 - Vedlejší rozpočtové...'!J34</f>
        <v>0</v>
      </c>
      <c r="AX95" s="127">
        <f>'000 - Vedlejší rozpočtové...'!J35</f>
        <v>0</v>
      </c>
      <c r="AY95" s="127">
        <f>'000 - Vedlejší rozpočtové...'!J36</f>
        <v>0</v>
      </c>
      <c r="AZ95" s="127">
        <f>'000 - Vedlejší rozpočtové...'!F33</f>
        <v>0</v>
      </c>
      <c r="BA95" s="127">
        <f>'000 - Vedlejší rozpočtové...'!F34</f>
        <v>0</v>
      </c>
      <c r="BB95" s="127">
        <f>'000 - Vedlejší rozpočtové...'!F35</f>
        <v>0</v>
      </c>
      <c r="BC95" s="127">
        <f>'000 - Vedlejší rozpočtové...'!F36</f>
        <v>0</v>
      </c>
      <c r="BD95" s="129">
        <f>'000 - Vedlejší rozpočtové...'!F37</f>
        <v>0</v>
      </c>
      <c r="BE95" s="7"/>
      <c r="BT95" s="130" t="s">
        <v>81</v>
      </c>
      <c r="BV95" s="130" t="s">
        <v>75</v>
      </c>
      <c r="BW95" s="130" t="s">
        <v>82</v>
      </c>
      <c r="BX95" s="130" t="s">
        <v>5</v>
      </c>
      <c r="CL95" s="130" t="s">
        <v>1</v>
      </c>
      <c r="CM95" s="130" t="s">
        <v>83</v>
      </c>
    </row>
    <row r="96" spans="1:91" s="7" customFormat="1" ht="16.5" customHeight="1">
      <c r="A96" s="118" t="s">
        <v>77</v>
      </c>
      <c r="B96" s="119"/>
      <c r="C96" s="120"/>
      <c r="D96" s="121" t="s">
        <v>84</v>
      </c>
      <c r="E96" s="121"/>
      <c r="F96" s="121"/>
      <c r="G96" s="121"/>
      <c r="H96" s="121"/>
      <c r="I96" s="122"/>
      <c r="J96" s="121" t="s">
        <v>85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'201 - Most přes náhon MVE...'!J30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80</v>
      </c>
      <c r="AR96" s="125"/>
      <c r="AS96" s="131">
        <v>0</v>
      </c>
      <c r="AT96" s="132">
        <f>ROUND(SUM(AV96:AW96),2)</f>
        <v>0</v>
      </c>
      <c r="AU96" s="133">
        <f>'201 - Most přes náhon MVE...'!P125</f>
        <v>0</v>
      </c>
      <c r="AV96" s="132">
        <f>'201 - Most přes náhon MVE...'!J33</f>
        <v>0</v>
      </c>
      <c r="AW96" s="132">
        <f>'201 - Most přes náhon MVE...'!J34</f>
        <v>0</v>
      </c>
      <c r="AX96" s="132">
        <f>'201 - Most přes náhon MVE...'!J35</f>
        <v>0</v>
      </c>
      <c r="AY96" s="132">
        <f>'201 - Most přes náhon MVE...'!J36</f>
        <v>0</v>
      </c>
      <c r="AZ96" s="132">
        <f>'201 - Most přes náhon MVE...'!F33</f>
        <v>0</v>
      </c>
      <c r="BA96" s="132">
        <f>'201 - Most přes náhon MVE...'!F34</f>
        <v>0</v>
      </c>
      <c r="BB96" s="132">
        <f>'201 - Most přes náhon MVE...'!F35</f>
        <v>0</v>
      </c>
      <c r="BC96" s="132">
        <f>'201 - Most přes náhon MVE...'!F36</f>
        <v>0</v>
      </c>
      <c r="BD96" s="134">
        <f>'201 - Most přes náhon MVE...'!F37</f>
        <v>0</v>
      </c>
      <c r="BE96" s="7"/>
      <c r="BT96" s="130" t="s">
        <v>81</v>
      </c>
      <c r="BV96" s="130" t="s">
        <v>75</v>
      </c>
      <c r="BW96" s="130" t="s">
        <v>86</v>
      </c>
      <c r="BX96" s="130" t="s">
        <v>5</v>
      </c>
      <c r="CL96" s="130" t="s">
        <v>1</v>
      </c>
      <c r="CM96" s="130" t="s">
        <v>83</v>
      </c>
    </row>
    <row r="97" spans="1:57" s="2" customFormat="1" ht="30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s="2" customFormat="1" ht="6.95" customHeight="1">
      <c r="A98" s="37"/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43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</sheetData>
  <sheetProtection password="CC35" sheet="1" objects="1" scenarios="1" formatColumns="0" formatRows="0"/>
  <mergeCells count="46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000 - Vedlejší rozpočtové...'!C2" display="/"/>
    <hyperlink ref="A96" location="'201 - Most přes náhon MV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82</v>
      </c>
    </row>
    <row r="3" spans="2:46" s="1" customFormat="1" ht="6.95" customHeight="1" hidden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83</v>
      </c>
    </row>
    <row r="4" spans="2:46" s="1" customFormat="1" ht="24.95" customHeight="1" hidden="1">
      <c r="B4" s="19"/>
      <c r="D4" s="137" t="s">
        <v>87</v>
      </c>
      <c r="L4" s="19"/>
      <c r="M4" s="138" t="s">
        <v>10</v>
      </c>
      <c r="AT4" s="16" t="s">
        <v>4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39" t="s">
        <v>16</v>
      </c>
      <c r="L6" s="19"/>
    </row>
    <row r="7" spans="2:12" s="1" customFormat="1" ht="16.5" customHeight="1" hidden="1">
      <c r="B7" s="19"/>
      <c r="E7" s="140" t="str">
        <f>'Rekapitulace stavby'!K6</f>
        <v xml:space="preserve"> PS Ml. Boleslav, oprava mostu přes náhon MVE Rožátov</v>
      </c>
      <c r="F7" s="139"/>
      <c r="G7" s="139"/>
      <c r="H7" s="139"/>
      <c r="L7" s="19"/>
    </row>
    <row r="8" spans="1:31" s="2" customFormat="1" ht="12" customHeight="1" hidden="1">
      <c r="A8" s="37"/>
      <c r="B8" s="43"/>
      <c r="C8" s="37"/>
      <c r="D8" s="139" t="s">
        <v>88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 hidden="1">
      <c r="A9" s="37"/>
      <c r="B9" s="43"/>
      <c r="C9" s="37"/>
      <c r="D9" s="37"/>
      <c r="E9" s="141" t="s">
        <v>89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hidden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 hidden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 hidden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11. 10. 2023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 hidden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 hidden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 hidden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26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 hidden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 hidden="1">
      <c r="A17" s="37"/>
      <c r="B17" s="43"/>
      <c r="C17" s="37"/>
      <c r="D17" s="139" t="s">
        <v>27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 hidden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 hidden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 hidden="1">
      <c r="A20" s="37"/>
      <c r="B20" s="43"/>
      <c r="C20" s="37"/>
      <c r="D20" s="139" t="s">
        <v>29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 hidden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26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 hidden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 hidden="1">
      <c r="A23" s="37"/>
      <c r="B23" s="43"/>
      <c r="C23" s="37"/>
      <c r="D23" s="139" t="s">
        <v>31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 hidden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26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 hidden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 hidden="1">
      <c r="A26" s="37"/>
      <c r="B26" s="43"/>
      <c r="C26" s="37"/>
      <c r="D26" s="139" t="s">
        <v>32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 hidden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 hidden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hidden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 hidden="1">
      <c r="A30" s="37"/>
      <c r="B30" s="43"/>
      <c r="C30" s="37"/>
      <c r="D30" s="149" t="s">
        <v>33</v>
      </c>
      <c r="E30" s="37"/>
      <c r="F30" s="37"/>
      <c r="G30" s="37"/>
      <c r="H30" s="37"/>
      <c r="I30" s="37"/>
      <c r="J30" s="150">
        <f>ROUND(J121,2)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 hidden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 hidden="1">
      <c r="A32" s="37"/>
      <c r="B32" s="43"/>
      <c r="C32" s="37"/>
      <c r="D32" s="37"/>
      <c r="E32" s="37"/>
      <c r="F32" s="151" t="s">
        <v>35</v>
      </c>
      <c r="G32" s="37"/>
      <c r="H32" s="37"/>
      <c r="I32" s="151" t="s">
        <v>34</v>
      </c>
      <c r="J32" s="151" t="s">
        <v>36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52" t="s">
        <v>37</v>
      </c>
      <c r="E33" s="139" t="s">
        <v>38</v>
      </c>
      <c r="F33" s="153">
        <f>ROUND((SUM(BE121:BE152)),2)</f>
        <v>0</v>
      </c>
      <c r="G33" s="37"/>
      <c r="H33" s="37"/>
      <c r="I33" s="154">
        <v>0.21</v>
      </c>
      <c r="J33" s="153">
        <f>ROUND(((SUM(BE121:BE152))*I33),2)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9" t="s">
        <v>39</v>
      </c>
      <c r="F34" s="153">
        <f>ROUND((SUM(BF121:BF152)),2)</f>
        <v>0</v>
      </c>
      <c r="G34" s="37"/>
      <c r="H34" s="37"/>
      <c r="I34" s="154">
        <v>0.15</v>
      </c>
      <c r="J34" s="153">
        <f>ROUND(((SUM(BF121:BF152))*I34),2)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40</v>
      </c>
      <c r="F35" s="153">
        <f>ROUND((SUM(BG121:BG152)),2)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41</v>
      </c>
      <c r="F36" s="153">
        <f>ROUND((SUM(BH121:BH152)),2)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42</v>
      </c>
      <c r="F37" s="153">
        <f>ROUND((SUM(BI121:BI152)),2)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 hidden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 hidden="1">
      <c r="A39" s="37"/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 hidden="1">
      <c r="B41" s="19"/>
      <c r="L41" s="19"/>
    </row>
    <row r="42" spans="2:12" s="1" customFormat="1" ht="14.4" customHeight="1" hidden="1">
      <c r="B42" s="19"/>
      <c r="L42" s="19"/>
    </row>
    <row r="43" spans="2:12" s="1" customFormat="1" ht="14.4" customHeight="1" hidden="1">
      <c r="B43" s="19"/>
      <c r="L43" s="19"/>
    </row>
    <row r="44" spans="2:12" s="1" customFormat="1" ht="14.4" customHeight="1" hidden="1">
      <c r="B44" s="19"/>
      <c r="L44" s="19"/>
    </row>
    <row r="45" spans="2:12" s="1" customFormat="1" ht="14.4" customHeight="1" hidden="1">
      <c r="B45" s="19"/>
      <c r="L45" s="19"/>
    </row>
    <row r="46" spans="2:12" s="1" customFormat="1" ht="14.4" customHeight="1" hidden="1">
      <c r="B46" s="19"/>
      <c r="L46" s="19"/>
    </row>
    <row r="47" spans="2:12" s="1" customFormat="1" ht="14.4" customHeight="1" hidden="1">
      <c r="B47" s="19"/>
      <c r="L47" s="19"/>
    </row>
    <row r="48" spans="2:12" s="1" customFormat="1" ht="14.4" customHeight="1" hidden="1">
      <c r="B48" s="19"/>
      <c r="L48" s="19"/>
    </row>
    <row r="49" spans="2:12" s="1" customFormat="1" ht="14.4" customHeight="1" hidden="1">
      <c r="B49" s="19"/>
      <c r="L49" s="19"/>
    </row>
    <row r="50" spans="2:12" s="2" customFormat="1" ht="14.4" customHeight="1" hidden="1">
      <c r="B50" s="62"/>
      <c r="D50" s="162" t="s">
        <v>46</v>
      </c>
      <c r="E50" s="163"/>
      <c r="F50" s="163"/>
      <c r="G50" s="162" t="s">
        <v>47</v>
      </c>
      <c r="H50" s="163"/>
      <c r="I50" s="163"/>
      <c r="J50" s="163"/>
      <c r="K50" s="163"/>
      <c r="L50" s="62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" hidden="1">
      <c r="A61" s="37"/>
      <c r="B61" s="43"/>
      <c r="C61" s="37"/>
      <c r="D61" s="164" t="s">
        <v>48</v>
      </c>
      <c r="E61" s="165"/>
      <c r="F61" s="166" t="s">
        <v>49</v>
      </c>
      <c r="G61" s="164" t="s">
        <v>48</v>
      </c>
      <c r="H61" s="165"/>
      <c r="I61" s="165"/>
      <c r="J61" s="167" t="s">
        <v>49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" hidden="1">
      <c r="A65" s="37"/>
      <c r="B65" s="43"/>
      <c r="C65" s="37"/>
      <c r="D65" s="162" t="s">
        <v>50</v>
      </c>
      <c r="E65" s="168"/>
      <c r="F65" s="168"/>
      <c r="G65" s="162" t="s">
        <v>51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" hidden="1">
      <c r="A76" s="37"/>
      <c r="B76" s="43"/>
      <c r="C76" s="37"/>
      <c r="D76" s="164" t="s">
        <v>48</v>
      </c>
      <c r="E76" s="165"/>
      <c r="F76" s="166" t="s">
        <v>49</v>
      </c>
      <c r="G76" s="164" t="s">
        <v>48</v>
      </c>
      <c r="H76" s="165"/>
      <c r="I76" s="165"/>
      <c r="J76" s="167" t="s">
        <v>49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 hidden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t="12" hidden="1"/>
    <row r="79" ht="12" hidden="1"/>
    <row r="80" ht="12" hidden="1"/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90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 xml:space="preserve"> PS Ml. Boleslav, oprava mostu přes náhon MVE Rožátov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88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000 - Vedlejší rozpočtové náklady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11. 10. 2023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31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91</v>
      </c>
      <c r="D94" s="175"/>
      <c r="E94" s="175"/>
      <c r="F94" s="175"/>
      <c r="G94" s="175"/>
      <c r="H94" s="175"/>
      <c r="I94" s="175"/>
      <c r="J94" s="176" t="s">
        <v>92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93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94</v>
      </c>
    </row>
    <row r="97" spans="1:31" s="9" customFormat="1" ht="24.95" customHeight="1">
      <c r="A97" s="9"/>
      <c r="B97" s="178"/>
      <c r="C97" s="179"/>
      <c r="D97" s="180" t="s">
        <v>95</v>
      </c>
      <c r="E97" s="181"/>
      <c r="F97" s="181"/>
      <c r="G97" s="181"/>
      <c r="H97" s="181"/>
      <c r="I97" s="181"/>
      <c r="J97" s="182">
        <f>J122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96</v>
      </c>
      <c r="E98" s="187"/>
      <c r="F98" s="187"/>
      <c r="G98" s="187"/>
      <c r="H98" s="187"/>
      <c r="I98" s="187"/>
      <c r="J98" s="188">
        <f>J123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97</v>
      </c>
      <c r="E99" s="187"/>
      <c r="F99" s="187"/>
      <c r="G99" s="187"/>
      <c r="H99" s="187"/>
      <c r="I99" s="187"/>
      <c r="J99" s="188">
        <f>J130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98</v>
      </c>
      <c r="E100" s="187"/>
      <c r="F100" s="187"/>
      <c r="G100" s="187"/>
      <c r="H100" s="187"/>
      <c r="I100" s="187"/>
      <c r="J100" s="188">
        <f>J133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99</v>
      </c>
      <c r="E101" s="187"/>
      <c r="F101" s="187"/>
      <c r="G101" s="187"/>
      <c r="H101" s="187"/>
      <c r="I101" s="187"/>
      <c r="J101" s="188">
        <f>J146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100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173" t="str">
        <f>E7</f>
        <v xml:space="preserve"> PS Ml. Boleslav, oprava mostu přes náhon MVE Rožátov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88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>000 - Vedlejší rozpočtové náklady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9"/>
      <c r="E115" s="39"/>
      <c r="F115" s="26" t="str">
        <f>F12</f>
        <v xml:space="preserve"> </v>
      </c>
      <c r="G115" s="39"/>
      <c r="H115" s="39"/>
      <c r="I115" s="31" t="s">
        <v>22</v>
      </c>
      <c r="J115" s="78" t="str">
        <f>IF(J12="","",J12)</f>
        <v>11. 10. 2023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24</v>
      </c>
      <c r="D117" s="39"/>
      <c r="E117" s="39"/>
      <c r="F117" s="26" t="str">
        <f>E15</f>
        <v xml:space="preserve"> </v>
      </c>
      <c r="G117" s="39"/>
      <c r="H117" s="39"/>
      <c r="I117" s="31" t="s">
        <v>29</v>
      </c>
      <c r="J117" s="35" t="str">
        <f>E21</f>
        <v xml:space="preserve"> 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27</v>
      </c>
      <c r="D118" s="39"/>
      <c r="E118" s="39"/>
      <c r="F118" s="26" t="str">
        <f>IF(E18="","",E18)</f>
        <v>Vyplň údaj</v>
      </c>
      <c r="G118" s="39"/>
      <c r="H118" s="39"/>
      <c r="I118" s="31" t="s">
        <v>31</v>
      </c>
      <c r="J118" s="35" t="str">
        <f>E24</f>
        <v xml:space="preserve"> 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90"/>
      <c r="B120" s="191"/>
      <c r="C120" s="192" t="s">
        <v>101</v>
      </c>
      <c r="D120" s="193" t="s">
        <v>58</v>
      </c>
      <c r="E120" s="193" t="s">
        <v>54</v>
      </c>
      <c r="F120" s="193" t="s">
        <v>55</v>
      </c>
      <c r="G120" s="193" t="s">
        <v>102</v>
      </c>
      <c r="H120" s="193" t="s">
        <v>103</v>
      </c>
      <c r="I120" s="193" t="s">
        <v>104</v>
      </c>
      <c r="J120" s="193" t="s">
        <v>92</v>
      </c>
      <c r="K120" s="194" t="s">
        <v>105</v>
      </c>
      <c r="L120" s="195"/>
      <c r="M120" s="99" t="s">
        <v>1</v>
      </c>
      <c r="N120" s="100" t="s">
        <v>37</v>
      </c>
      <c r="O120" s="100" t="s">
        <v>106</v>
      </c>
      <c r="P120" s="100" t="s">
        <v>107</v>
      </c>
      <c r="Q120" s="100" t="s">
        <v>108</v>
      </c>
      <c r="R120" s="100" t="s">
        <v>109</v>
      </c>
      <c r="S120" s="100" t="s">
        <v>110</v>
      </c>
      <c r="T120" s="101" t="s">
        <v>111</v>
      </c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</row>
    <row r="121" spans="1:63" s="2" customFormat="1" ht="22.8" customHeight="1">
      <c r="A121" s="37"/>
      <c r="B121" s="38"/>
      <c r="C121" s="106" t="s">
        <v>112</v>
      </c>
      <c r="D121" s="39"/>
      <c r="E121" s="39"/>
      <c r="F121" s="39"/>
      <c r="G121" s="39"/>
      <c r="H121" s="39"/>
      <c r="I121" s="39"/>
      <c r="J121" s="196">
        <f>BK121</f>
        <v>0</v>
      </c>
      <c r="K121" s="39"/>
      <c r="L121" s="43"/>
      <c r="M121" s="102"/>
      <c r="N121" s="197"/>
      <c r="O121" s="103"/>
      <c r="P121" s="198">
        <f>P122</f>
        <v>0</v>
      </c>
      <c r="Q121" s="103"/>
      <c r="R121" s="198">
        <f>R122</f>
        <v>0</v>
      </c>
      <c r="S121" s="103"/>
      <c r="T121" s="199">
        <f>T122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72</v>
      </c>
      <c r="AU121" s="16" t="s">
        <v>94</v>
      </c>
      <c r="BK121" s="200">
        <f>BK122</f>
        <v>0</v>
      </c>
    </row>
    <row r="122" spans="1:63" s="12" customFormat="1" ht="25.9" customHeight="1">
      <c r="A122" s="12"/>
      <c r="B122" s="201"/>
      <c r="C122" s="202"/>
      <c r="D122" s="203" t="s">
        <v>72</v>
      </c>
      <c r="E122" s="204" t="s">
        <v>113</v>
      </c>
      <c r="F122" s="204" t="s">
        <v>79</v>
      </c>
      <c r="G122" s="202"/>
      <c r="H122" s="202"/>
      <c r="I122" s="205"/>
      <c r="J122" s="206">
        <f>BK122</f>
        <v>0</v>
      </c>
      <c r="K122" s="202"/>
      <c r="L122" s="207"/>
      <c r="M122" s="208"/>
      <c r="N122" s="209"/>
      <c r="O122" s="209"/>
      <c r="P122" s="210">
        <f>P123+P130+P133+P146</f>
        <v>0</v>
      </c>
      <c r="Q122" s="209"/>
      <c r="R122" s="210">
        <f>R123+R130+R133+R146</f>
        <v>0</v>
      </c>
      <c r="S122" s="209"/>
      <c r="T122" s="211">
        <f>T123+T130+T133+T146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114</v>
      </c>
      <c r="AT122" s="213" t="s">
        <v>72</v>
      </c>
      <c r="AU122" s="213" t="s">
        <v>73</v>
      </c>
      <c r="AY122" s="212" t="s">
        <v>115</v>
      </c>
      <c r="BK122" s="214">
        <f>BK123+BK130+BK133+BK146</f>
        <v>0</v>
      </c>
    </row>
    <row r="123" spans="1:63" s="12" customFormat="1" ht="22.8" customHeight="1">
      <c r="A123" s="12"/>
      <c r="B123" s="201"/>
      <c r="C123" s="202"/>
      <c r="D123" s="203" t="s">
        <v>72</v>
      </c>
      <c r="E123" s="215" t="s">
        <v>116</v>
      </c>
      <c r="F123" s="215" t="s">
        <v>117</v>
      </c>
      <c r="G123" s="202"/>
      <c r="H123" s="202"/>
      <c r="I123" s="205"/>
      <c r="J123" s="216">
        <f>BK123</f>
        <v>0</v>
      </c>
      <c r="K123" s="202"/>
      <c r="L123" s="207"/>
      <c r="M123" s="208"/>
      <c r="N123" s="209"/>
      <c r="O123" s="209"/>
      <c r="P123" s="210">
        <f>SUM(P124:P129)</f>
        <v>0</v>
      </c>
      <c r="Q123" s="209"/>
      <c r="R123" s="210">
        <f>SUM(R124:R129)</f>
        <v>0</v>
      </c>
      <c r="S123" s="209"/>
      <c r="T123" s="211">
        <f>SUM(T124:T129)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2" t="s">
        <v>114</v>
      </c>
      <c r="AT123" s="213" t="s">
        <v>72</v>
      </c>
      <c r="AU123" s="213" t="s">
        <v>81</v>
      </c>
      <c r="AY123" s="212" t="s">
        <v>115</v>
      </c>
      <c r="BK123" s="214">
        <f>SUM(BK124:BK129)</f>
        <v>0</v>
      </c>
    </row>
    <row r="124" spans="1:65" s="2" customFormat="1" ht="16.5" customHeight="1">
      <c r="A124" s="37"/>
      <c r="B124" s="38"/>
      <c r="C124" s="217" t="s">
        <v>81</v>
      </c>
      <c r="D124" s="217" t="s">
        <v>118</v>
      </c>
      <c r="E124" s="218" t="s">
        <v>119</v>
      </c>
      <c r="F124" s="219" t="s">
        <v>120</v>
      </c>
      <c r="G124" s="220" t="s">
        <v>121</v>
      </c>
      <c r="H124" s="221">
        <v>1</v>
      </c>
      <c r="I124" s="222"/>
      <c r="J124" s="223">
        <f>ROUND(I124*H124,2)</f>
        <v>0</v>
      </c>
      <c r="K124" s="219" t="s">
        <v>122</v>
      </c>
      <c r="L124" s="43"/>
      <c r="M124" s="224" t="s">
        <v>1</v>
      </c>
      <c r="N124" s="225" t="s">
        <v>38</v>
      </c>
      <c r="O124" s="90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8" t="s">
        <v>123</v>
      </c>
      <c r="AT124" s="228" t="s">
        <v>118</v>
      </c>
      <c r="AU124" s="228" t="s">
        <v>83</v>
      </c>
      <c r="AY124" s="16" t="s">
        <v>115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6" t="s">
        <v>81</v>
      </c>
      <c r="BK124" s="229">
        <f>ROUND(I124*H124,2)</f>
        <v>0</v>
      </c>
      <c r="BL124" s="16" t="s">
        <v>123</v>
      </c>
      <c r="BM124" s="228" t="s">
        <v>124</v>
      </c>
    </row>
    <row r="125" spans="1:47" s="2" customFormat="1" ht="12">
      <c r="A125" s="37"/>
      <c r="B125" s="38"/>
      <c r="C125" s="39"/>
      <c r="D125" s="230" t="s">
        <v>125</v>
      </c>
      <c r="E125" s="39"/>
      <c r="F125" s="231" t="s">
        <v>126</v>
      </c>
      <c r="G125" s="39"/>
      <c r="H125" s="39"/>
      <c r="I125" s="232"/>
      <c r="J125" s="39"/>
      <c r="K125" s="39"/>
      <c r="L125" s="43"/>
      <c r="M125" s="233"/>
      <c r="N125" s="234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125</v>
      </c>
      <c r="AU125" s="16" t="s">
        <v>83</v>
      </c>
    </row>
    <row r="126" spans="1:65" s="2" customFormat="1" ht="16.5" customHeight="1">
      <c r="A126" s="37"/>
      <c r="B126" s="38"/>
      <c r="C126" s="217" t="s">
        <v>83</v>
      </c>
      <c r="D126" s="217" t="s">
        <v>118</v>
      </c>
      <c r="E126" s="218" t="s">
        <v>127</v>
      </c>
      <c r="F126" s="219" t="s">
        <v>128</v>
      </c>
      <c r="G126" s="220" t="s">
        <v>121</v>
      </c>
      <c r="H126" s="221">
        <v>1</v>
      </c>
      <c r="I126" s="222"/>
      <c r="J126" s="223">
        <f>ROUND(I126*H126,2)</f>
        <v>0</v>
      </c>
      <c r="K126" s="219" t="s">
        <v>122</v>
      </c>
      <c r="L126" s="43"/>
      <c r="M126" s="224" t="s">
        <v>1</v>
      </c>
      <c r="N126" s="225" t="s">
        <v>38</v>
      </c>
      <c r="O126" s="90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8" t="s">
        <v>123</v>
      </c>
      <c r="AT126" s="228" t="s">
        <v>118</v>
      </c>
      <c r="AU126" s="228" t="s">
        <v>83</v>
      </c>
      <c r="AY126" s="16" t="s">
        <v>115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6" t="s">
        <v>81</v>
      </c>
      <c r="BK126" s="229">
        <f>ROUND(I126*H126,2)</f>
        <v>0</v>
      </c>
      <c r="BL126" s="16" t="s">
        <v>123</v>
      </c>
      <c r="BM126" s="228" t="s">
        <v>129</v>
      </c>
    </row>
    <row r="127" spans="1:47" s="2" customFormat="1" ht="12">
      <c r="A127" s="37"/>
      <c r="B127" s="38"/>
      <c r="C127" s="39"/>
      <c r="D127" s="230" t="s">
        <v>125</v>
      </c>
      <c r="E127" s="39"/>
      <c r="F127" s="231" t="s">
        <v>130</v>
      </c>
      <c r="G127" s="39"/>
      <c r="H127" s="39"/>
      <c r="I127" s="232"/>
      <c r="J127" s="39"/>
      <c r="K127" s="39"/>
      <c r="L127" s="43"/>
      <c r="M127" s="233"/>
      <c r="N127" s="234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125</v>
      </c>
      <c r="AU127" s="16" t="s">
        <v>83</v>
      </c>
    </row>
    <row r="128" spans="1:51" s="13" customFormat="1" ht="12">
      <c r="A128" s="13"/>
      <c r="B128" s="235"/>
      <c r="C128" s="236"/>
      <c r="D128" s="237" t="s">
        <v>131</v>
      </c>
      <c r="E128" s="238" t="s">
        <v>1</v>
      </c>
      <c r="F128" s="239" t="s">
        <v>132</v>
      </c>
      <c r="G128" s="236"/>
      <c r="H128" s="238" t="s">
        <v>1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5" t="s">
        <v>131</v>
      </c>
      <c r="AU128" s="245" t="s">
        <v>83</v>
      </c>
      <c r="AV128" s="13" t="s">
        <v>81</v>
      </c>
      <c r="AW128" s="13" t="s">
        <v>30</v>
      </c>
      <c r="AX128" s="13" t="s">
        <v>73</v>
      </c>
      <c r="AY128" s="245" t="s">
        <v>115</v>
      </c>
    </row>
    <row r="129" spans="1:51" s="14" customFormat="1" ht="12">
      <c r="A129" s="14"/>
      <c r="B129" s="246"/>
      <c r="C129" s="247"/>
      <c r="D129" s="237" t="s">
        <v>131</v>
      </c>
      <c r="E129" s="248" t="s">
        <v>1</v>
      </c>
      <c r="F129" s="249" t="s">
        <v>81</v>
      </c>
      <c r="G129" s="247"/>
      <c r="H129" s="250">
        <v>1</v>
      </c>
      <c r="I129" s="251"/>
      <c r="J129" s="247"/>
      <c r="K129" s="247"/>
      <c r="L129" s="252"/>
      <c r="M129" s="253"/>
      <c r="N129" s="254"/>
      <c r="O129" s="254"/>
      <c r="P129" s="254"/>
      <c r="Q129" s="254"/>
      <c r="R129" s="254"/>
      <c r="S129" s="254"/>
      <c r="T129" s="25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6" t="s">
        <v>131</v>
      </c>
      <c r="AU129" s="256" t="s">
        <v>83</v>
      </c>
      <c r="AV129" s="14" t="s">
        <v>83</v>
      </c>
      <c r="AW129" s="14" t="s">
        <v>30</v>
      </c>
      <c r="AX129" s="14" t="s">
        <v>81</v>
      </c>
      <c r="AY129" s="256" t="s">
        <v>115</v>
      </c>
    </row>
    <row r="130" spans="1:63" s="12" customFormat="1" ht="22.8" customHeight="1">
      <c r="A130" s="12"/>
      <c r="B130" s="201"/>
      <c r="C130" s="202"/>
      <c r="D130" s="203" t="s">
        <v>72</v>
      </c>
      <c r="E130" s="215" t="s">
        <v>133</v>
      </c>
      <c r="F130" s="215" t="s">
        <v>134</v>
      </c>
      <c r="G130" s="202"/>
      <c r="H130" s="202"/>
      <c r="I130" s="205"/>
      <c r="J130" s="216">
        <f>BK130</f>
        <v>0</v>
      </c>
      <c r="K130" s="202"/>
      <c r="L130" s="207"/>
      <c r="M130" s="208"/>
      <c r="N130" s="209"/>
      <c r="O130" s="209"/>
      <c r="P130" s="210">
        <f>SUM(P131:P132)</f>
        <v>0</v>
      </c>
      <c r="Q130" s="209"/>
      <c r="R130" s="210">
        <f>SUM(R131:R132)</f>
        <v>0</v>
      </c>
      <c r="S130" s="209"/>
      <c r="T130" s="211">
        <f>SUM(T131:T132)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2" t="s">
        <v>114</v>
      </c>
      <c r="AT130" s="213" t="s">
        <v>72</v>
      </c>
      <c r="AU130" s="213" t="s">
        <v>81</v>
      </c>
      <c r="AY130" s="212" t="s">
        <v>115</v>
      </c>
      <c r="BK130" s="214">
        <f>SUM(BK131:BK132)</f>
        <v>0</v>
      </c>
    </row>
    <row r="131" spans="1:65" s="2" customFormat="1" ht="16.5" customHeight="1">
      <c r="A131" s="37"/>
      <c r="B131" s="38"/>
      <c r="C131" s="217" t="s">
        <v>135</v>
      </c>
      <c r="D131" s="217" t="s">
        <v>118</v>
      </c>
      <c r="E131" s="218" t="s">
        <v>136</v>
      </c>
      <c r="F131" s="219" t="s">
        <v>134</v>
      </c>
      <c r="G131" s="220" t="s">
        <v>121</v>
      </c>
      <c r="H131" s="221">
        <v>1</v>
      </c>
      <c r="I131" s="222"/>
      <c r="J131" s="223">
        <f>ROUND(I131*H131,2)</f>
        <v>0</v>
      </c>
      <c r="K131" s="219" t="s">
        <v>122</v>
      </c>
      <c r="L131" s="43"/>
      <c r="M131" s="224" t="s">
        <v>1</v>
      </c>
      <c r="N131" s="225" t="s">
        <v>38</v>
      </c>
      <c r="O131" s="90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8" t="s">
        <v>123</v>
      </c>
      <c r="AT131" s="228" t="s">
        <v>118</v>
      </c>
      <c r="AU131" s="228" t="s">
        <v>83</v>
      </c>
      <c r="AY131" s="16" t="s">
        <v>115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6" t="s">
        <v>81</v>
      </c>
      <c r="BK131" s="229">
        <f>ROUND(I131*H131,2)</f>
        <v>0</v>
      </c>
      <c r="BL131" s="16" t="s">
        <v>123</v>
      </c>
      <c r="BM131" s="228" t="s">
        <v>137</v>
      </c>
    </row>
    <row r="132" spans="1:47" s="2" customFormat="1" ht="12">
      <c r="A132" s="37"/>
      <c r="B132" s="38"/>
      <c r="C132" s="39"/>
      <c r="D132" s="230" t="s">
        <v>125</v>
      </c>
      <c r="E132" s="39"/>
      <c r="F132" s="231" t="s">
        <v>138</v>
      </c>
      <c r="G132" s="39"/>
      <c r="H132" s="39"/>
      <c r="I132" s="232"/>
      <c r="J132" s="39"/>
      <c r="K132" s="39"/>
      <c r="L132" s="43"/>
      <c r="M132" s="233"/>
      <c r="N132" s="234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125</v>
      </c>
      <c r="AU132" s="16" t="s">
        <v>83</v>
      </c>
    </row>
    <row r="133" spans="1:63" s="12" customFormat="1" ht="22.8" customHeight="1">
      <c r="A133" s="12"/>
      <c r="B133" s="201"/>
      <c r="C133" s="202"/>
      <c r="D133" s="203" t="s">
        <v>72</v>
      </c>
      <c r="E133" s="215" t="s">
        <v>139</v>
      </c>
      <c r="F133" s="215" t="s">
        <v>140</v>
      </c>
      <c r="G133" s="202"/>
      <c r="H133" s="202"/>
      <c r="I133" s="205"/>
      <c r="J133" s="216">
        <f>BK133</f>
        <v>0</v>
      </c>
      <c r="K133" s="202"/>
      <c r="L133" s="207"/>
      <c r="M133" s="208"/>
      <c r="N133" s="209"/>
      <c r="O133" s="209"/>
      <c r="P133" s="210">
        <f>SUM(P134:P145)</f>
        <v>0</v>
      </c>
      <c r="Q133" s="209"/>
      <c r="R133" s="210">
        <f>SUM(R134:R145)</f>
        <v>0</v>
      </c>
      <c r="S133" s="209"/>
      <c r="T133" s="211">
        <f>SUM(T134:T145)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2" t="s">
        <v>114</v>
      </c>
      <c r="AT133" s="213" t="s">
        <v>72</v>
      </c>
      <c r="AU133" s="213" t="s">
        <v>81</v>
      </c>
      <c r="AY133" s="212" t="s">
        <v>115</v>
      </c>
      <c r="BK133" s="214">
        <f>SUM(BK134:BK145)</f>
        <v>0</v>
      </c>
    </row>
    <row r="134" spans="1:65" s="2" customFormat="1" ht="16.5" customHeight="1">
      <c r="A134" s="37"/>
      <c r="B134" s="38"/>
      <c r="C134" s="217" t="s">
        <v>141</v>
      </c>
      <c r="D134" s="217" t="s">
        <v>118</v>
      </c>
      <c r="E134" s="218" t="s">
        <v>142</v>
      </c>
      <c r="F134" s="219" t="s">
        <v>143</v>
      </c>
      <c r="G134" s="220" t="s">
        <v>121</v>
      </c>
      <c r="H134" s="221">
        <v>1</v>
      </c>
      <c r="I134" s="222"/>
      <c r="J134" s="223">
        <f>ROUND(I134*H134,2)</f>
        <v>0</v>
      </c>
      <c r="K134" s="219" t="s">
        <v>122</v>
      </c>
      <c r="L134" s="43"/>
      <c r="M134" s="224" t="s">
        <v>1</v>
      </c>
      <c r="N134" s="225" t="s">
        <v>38</v>
      </c>
      <c r="O134" s="90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8" t="s">
        <v>123</v>
      </c>
      <c r="AT134" s="228" t="s">
        <v>118</v>
      </c>
      <c r="AU134" s="228" t="s">
        <v>83</v>
      </c>
      <c r="AY134" s="16" t="s">
        <v>115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6" t="s">
        <v>81</v>
      </c>
      <c r="BK134" s="229">
        <f>ROUND(I134*H134,2)</f>
        <v>0</v>
      </c>
      <c r="BL134" s="16" t="s">
        <v>123</v>
      </c>
      <c r="BM134" s="228" t="s">
        <v>144</v>
      </c>
    </row>
    <row r="135" spans="1:47" s="2" customFormat="1" ht="12">
      <c r="A135" s="37"/>
      <c r="B135" s="38"/>
      <c r="C135" s="39"/>
      <c r="D135" s="230" t="s">
        <v>125</v>
      </c>
      <c r="E135" s="39"/>
      <c r="F135" s="231" t="s">
        <v>145</v>
      </c>
      <c r="G135" s="39"/>
      <c r="H135" s="39"/>
      <c r="I135" s="232"/>
      <c r="J135" s="39"/>
      <c r="K135" s="39"/>
      <c r="L135" s="43"/>
      <c r="M135" s="233"/>
      <c r="N135" s="234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125</v>
      </c>
      <c r="AU135" s="16" t="s">
        <v>83</v>
      </c>
    </row>
    <row r="136" spans="1:51" s="13" customFormat="1" ht="12">
      <c r="A136" s="13"/>
      <c r="B136" s="235"/>
      <c r="C136" s="236"/>
      <c r="D136" s="237" t="s">
        <v>131</v>
      </c>
      <c r="E136" s="238" t="s">
        <v>1</v>
      </c>
      <c r="F136" s="239" t="s">
        <v>146</v>
      </c>
      <c r="G136" s="236"/>
      <c r="H136" s="238" t="s">
        <v>1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131</v>
      </c>
      <c r="AU136" s="245" t="s">
        <v>83</v>
      </c>
      <c r="AV136" s="13" t="s">
        <v>81</v>
      </c>
      <c r="AW136" s="13" t="s">
        <v>30</v>
      </c>
      <c r="AX136" s="13" t="s">
        <v>73</v>
      </c>
      <c r="AY136" s="245" t="s">
        <v>115</v>
      </c>
    </row>
    <row r="137" spans="1:51" s="14" customFormat="1" ht="12">
      <c r="A137" s="14"/>
      <c r="B137" s="246"/>
      <c r="C137" s="247"/>
      <c r="D137" s="237" t="s">
        <v>131</v>
      </c>
      <c r="E137" s="248" t="s">
        <v>1</v>
      </c>
      <c r="F137" s="249" t="s">
        <v>81</v>
      </c>
      <c r="G137" s="247"/>
      <c r="H137" s="250">
        <v>1</v>
      </c>
      <c r="I137" s="251"/>
      <c r="J137" s="247"/>
      <c r="K137" s="247"/>
      <c r="L137" s="252"/>
      <c r="M137" s="253"/>
      <c r="N137" s="254"/>
      <c r="O137" s="254"/>
      <c r="P137" s="254"/>
      <c r="Q137" s="254"/>
      <c r="R137" s="254"/>
      <c r="S137" s="254"/>
      <c r="T137" s="25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6" t="s">
        <v>131</v>
      </c>
      <c r="AU137" s="256" t="s">
        <v>83</v>
      </c>
      <c r="AV137" s="14" t="s">
        <v>83</v>
      </c>
      <c r="AW137" s="14" t="s">
        <v>30</v>
      </c>
      <c r="AX137" s="14" t="s">
        <v>81</v>
      </c>
      <c r="AY137" s="256" t="s">
        <v>115</v>
      </c>
    </row>
    <row r="138" spans="1:65" s="2" customFormat="1" ht="16.5" customHeight="1">
      <c r="A138" s="37"/>
      <c r="B138" s="38"/>
      <c r="C138" s="217" t="s">
        <v>114</v>
      </c>
      <c r="D138" s="217" t="s">
        <v>118</v>
      </c>
      <c r="E138" s="218" t="s">
        <v>147</v>
      </c>
      <c r="F138" s="219" t="s">
        <v>148</v>
      </c>
      <c r="G138" s="220" t="s">
        <v>121</v>
      </c>
      <c r="H138" s="221">
        <v>1</v>
      </c>
      <c r="I138" s="222"/>
      <c r="J138" s="223">
        <f>ROUND(I138*H138,2)</f>
        <v>0</v>
      </c>
      <c r="K138" s="219" t="s">
        <v>122</v>
      </c>
      <c r="L138" s="43"/>
      <c r="M138" s="224" t="s">
        <v>1</v>
      </c>
      <c r="N138" s="225" t="s">
        <v>38</v>
      </c>
      <c r="O138" s="90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8" t="s">
        <v>123</v>
      </c>
      <c r="AT138" s="228" t="s">
        <v>118</v>
      </c>
      <c r="AU138" s="228" t="s">
        <v>83</v>
      </c>
      <c r="AY138" s="16" t="s">
        <v>115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6" t="s">
        <v>81</v>
      </c>
      <c r="BK138" s="229">
        <f>ROUND(I138*H138,2)</f>
        <v>0</v>
      </c>
      <c r="BL138" s="16" t="s">
        <v>123</v>
      </c>
      <c r="BM138" s="228" t="s">
        <v>149</v>
      </c>
    </row>
    <row r="139" spans="1:47" s="2" customFormat="1" ht="12">
      <c r="A139" s="37"/>
      <c r="B139" s="38"/>
      <c r="C139" s="39"/>
      <c r="D139" s="230" t="s">
        <v>125</v>
      </c>
      <c r="E139" s="39"/>
      <c r="F139" s="231" t="s">
        <v>150</v>
      </c>
      <c r="G139" s="39"/>
      <c r="H139" s="39"/>
      <c r="I139" s="232"/>
      <c r="J139" s="39"/>
      <c r="K139" s="39"/>
      <c r="L139" s="43"/>
      <c r="M139" s="233"/>
      <c r="N139" s="234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125</v>
      </c>
      <c r="AU139" s="16" t="s">
        <v>83</v>
      </c>
    </row>
    <row r="140" spans="1:51" s="13" customFormat="1" ht="12">
      <c r="A140" s="13"/>
      <c r="B140" s="235"/>
      <c r="C140" s="236"/>
      <c r="D140" s="237" t="s">
        <v>131</v>
      </c>
      <c r="E140" s="238" t="s">
        <v>1</v>
      </c>
      <c r="F140" s="239" t="s">
        <v>151</v>
      </c>
      <c r="G140" s="236"/>
      <c r="H140" s="238" t="s">
        <v>1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5" t="s">
        <v>131</v>
      </c>
      <c r="AU140" s="245" t="s">
        <v>83</v>
      </c>
      <c r="AV140" s="13" t="s">
        <v>81</v>
      </c>
      <c r="AW140" s="13" t="s">
        <v>30</v>
      </c>
      <c r="AX140" s="13" t="s">
        <v>73</v>
      </c>
      <c r="AY140" s="245" t="s">
        <v>115</v>
      </c>
    </row>
    <row r="141" spans="1:51" s="14" customFormat="1" ht="12">
      <c r="A141" s="14"/>
      <c r="B141" s="246"/>
      <c r="C141" s="247"/>
      <c r="D141" s="237" t="s">
        <v>131</v>
      </c>
      <c r="E141" s="248" t="s">
        <v>1</v>
      </c>
      <c r="F141" s="249" t="s">
        <v>81</v>
      </c>
      <c r="G141" s="247"/>
      <c r="H141" s="250">
        <v>1</v>
      </c>
      <c r="I141" s="251"/>
      <c r="J141" s="247"/>
      <c r="K141" s="247"/>
      <c r="L141" s="252"/>
      <c r="M141" s="253"/>
      <c r="N141" s="254"/>
      <c r="O141" s="254"/>
      <c r="P141" s="254"/>
      <c r="Q141" s="254"/>
      <c r="R141" s="254"/>
      <c r="S141" s="254"/>
      <c r="T141" s="25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6" t="s">
        <v>131</v>
      </c>
      <c r="AU141" s="256" t="s">
        <v>83</v>
      </c>
      <c r="AV141" s="14" t="s">
        <v>83</v>
      </c>
      <c r="AW141" s="14" t="s">
        <v>30</v>
      </c>
      <c r="AX141" s="14" t="s">
        <v>81</v>
      </c>
      <c r="AY141" s="256" t="s">
        <v>115</v>
      </c>
    </row>
    <row r="142" spans="1:65" s="2" customFormat="1" ht="16.5" customHeight="1">
      <c r="A142" s="37"/>
      <c r="B142" s="38"/>
      <c r="C142" s="217" t="s">
        <v>152</v>
      </c>
      <c r="D142" s="217" t="s">
        <v>118</v>
      </c>
      <c r="E142" s="218" t="s">
        <v>153</v>
      </c>
      <c r="F142" s="219" t="s">
        <v>154</v>
      </c>
      <c r="G142" s="220" t="s">
        <v>121</v>
      </c>
      <c r="H142" s="221">
        <v>1</v>
      </c>
      <c r="I142" s="222"/>
      <c r="J142" s="223">
        <f>ROUND(I142*H142,2)</f>
        <v>0</v>
      </c>
      <c r="K142" s="219" t="s">
        <v>122</v>
      </c>
      <c r="L142" s="43"/>
      <c r="M142" s="224" t="s">
        <v>1</v>
      </c>
      <c r="N142" s="225" t="s">
        <v>38</v>
      </c>
      <c r="O142" s="90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8" t="s">
        <v>123</v>
      </c>
      <c r="AT142" s="228" t="s">
        <v>118</v>
      </c>
      <c r="AU142" s="228" t="s">
        <v>83</v>
      </c>
      <c r="AY142" s="16" t="s">
        <v>115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6" t="s">
        <v>81</v>
      </c>
      <c r="BK142" s="229">
        <f>ROUND(I142*H142,2)</f>
        <v>0</v>
      </c>
      <c r="BL142" s="16" t="s">
        <v>123</v>
      </c>
      <c r="BM142" s="228" t="s">
        <v>155</v>
      </c>
    </row>
    <row r="143" spans="1:47" s="2" customFormat="1" ht="12">
      <c r="A143" s="37"/>
      <c r="B143" s="38"/>
      <c r="C143" s="39"/>
      <c r="D143" s="230" t="s">
        <v>125</v>
      </c>
      <c r="E143" s="39"/>
      <c r="F143" s="231" t="s">
        <v>156</v>
      </c>
      <c r="G143" s="39"/>
      <c r="H143" s="39"/>
      <c r="I143" s="232"/>
      <c r="J143" s="39"/>
      <c r="K143" s="39"/>
      <c r="L143" s="43"/>
      <c r="M143" s="233"/>
      <c r="N143" s="234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125</v>
      </c>
      <c r="AU143" s="16" t="s">
        <v>83</v>
      </c>
    </row>
    <row r="144" spans="1:51" s="13" customFormat="1" ht="12">
      <c r="A144" s="13"/>
      <c r="B144" s="235"/>
      <c r="C144" s="236"/>
      <c r="D144" s="237" t="s">
        <v>131</v>
      </c>
      <c r="E144" s="238" t="s">
        <v>1</v>
      </c>
      <c r="F144" s="239" t="s">
        <v>157</v>
      </c>
      <c r="G144" s="236"/>
      <c r="H144" s="238" t="s">
        <v>1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5" t="s">
        <v>131</v>
      </c>
      <c r="AU144" s="245" t="s">
        <v>83</v>
      </c>
      <c r="AV144" s="13" t="s">
        <v>81</v>
      </c>
      <c r="AW144" s="13" t="s">
        <v>30</v>
      </c>
      <c r="AX144" s="13" t="s">
        <v>73</v>
      </c>
      <c r="AY144" s="245" t="s">
        <v>115</v>
      </c>
    </row>
    <row r="145" spans="1:51" s="14" customFormat="1" ht="12">
      <c r="A145" s="14"/>
      <c r="B145" s="246"/>
      <c r="C145" s="247"/>
      <c r="D145" s="237" t="s">
        <v>131</v>
      </c>
      <c r="E145" s="248" t="s">
        <v>1</v>
      </c>
      <c r="F145" s="249" t="s">
        <v>81</v>
      </c>
      <c r="G145" s="247"/>
      <c r="H145" s="250">
        <v>1</v>
      </c>
      <c r="I145" s="251"/>
      <c r="J145" s="247"/>
      <c r="K145" s="247"/>
      <c r="L145" s="252"/>
      <c r="M145" s="253"/>
      <c r="N145" s="254"/>
      <c r="O145" s="254"/>
      <c r="P145" s="254"/>
      <c r="Q145" s="254"/>
      <c r="R145" s="254"/>
      <c r="S145" s="254"/>
      <c r="T145" s="25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6" t="s">
        <v>131</v>
      </c>
      <c r="AU145" s="256" t="s">
        <v>83</v>
      </c>
      <c r="AV145" s="14" t="s">
        <v>83</v>
      </c>
      <c r="AW145" s="14" t="s">
        <v>30</v>
      </c>
      <c r="AX145" s="14" t="s">
        <v>81</v>
      </c>
      <c r="AY145" s="256" t="s">
        <v>115</v>
      </c>
    </row>
    <row r="146" spans="1:63" s="12" customFormat="1" ht="22.8" customHeight="1">
      <c r="A146" s="12"/>
      <c r="B146" s="201"/>
      <c r="C146" s="202"/>
      <c r="D146" s="203" t="s">
        <v>72</v>
      </c>
      <c r="E146" s="215" t="s">
        <v>158</v>
      </c>
      <c r="F146" s="215" t="s">
        <v>159</v>
      </c>
      <c r="G146" s="202"/>
      <c r="H146" s="202"/>
      <c r="I146" s="205"/>
      <c r="J146" s="216">
        <f>BK146</f>
        <v>0</v>
      </c>
      <c r="K146" s="202"/>
      <c r="L146" s="207"/>
      <c r="M146" s="208"/>
      <c r="N146" s="209"/>
      <c r="O146" s="209"/>
      <c r="P146" s="210">
        <f>SUM(P147:P152)</f>
        <v>0</v>
      </c>
      <c r="Q146" s="209"/>
      <c r="R146" s="210">
        <f>SUM(R147:R152)</f>
        <v>0</v>
      </c>
      <c r="S146" s="209"/>
      <c r="T146" s="211">
        <f>SUM(T147:T152)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2" t="s">
        <v>114</v>
      </c>
      <c r="AT146" s="213" t="s">
        <v>72</v>
      </c>
      <c r="AU146" s="213" t="s">
        <v>81</v>
      </c>
      <c r="AY146" s="212" t="s">
        <v>115</v>
      </c>
      <c r="BK146" s="214">
        <f>SUM(BK147:BK152)</f>
        <v>0</v>
      </c>
    </row>
    <row r="147" spans="1:65" s="2" customFormat="1" ht="24.15" customHeight="1">
      <c r="A147" s="37"/>
      <c r="B147" s="38"/>
      <c r="C147" s="217" t="s">
        <v>160</v>
      </c>
      <c r="D147" s="217" t="s">
        <v>118</v>
      </c>
      <c r="E147" s="218" t="s">
        <v>161</v>
      </c>
      <c r="F147" s="219" t="s">
        <v>162</v>
      </c>
      <c r="G147" s="220" t="s">
        <v>121</v>
      </c>
      <c r="H147" s="221">
        <v>1</v>
      </c>
      <c r="I147" s="222"/>
      <c r="J147" s="223">
        <f>ROUND(I147*H147,2)</f>
        <v>0</v>
      </c>
      <c r="K147" s="219" t="s">
        <v>122</v>
      </c>
      <c r="L147" s="43"/>
      <c r="M147" s="224" t="s">
        <v>1</v>
      </c>
      <c r="N147" s="225" t="s">
        <v>38</v>
      </c>
      <c r="O147" s="90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8" t="s">
        <v>123</v>
      </c>
      <c r="AT147" s="228" t="s">
        <v>118</v>
      </c>
      <c r="AU147" s="228" t="s">
        <v>83</v>
      </c>
      <c r="AY147" s="16" t="s">
        <v>115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6" t="s">
        <v>81</v>
      </c>
      <c r="BK147" s="229">
        <f>ROUND(I147*H147,2)</f>
        <v>0</v>
      </c>
      <c r="BL147" s="16" t="s">
        <v>123</v>
      </c>
      <c r="BM147" s="228" t="s">
        <v>163</v>
      </c>
    </row>
    <row r="148" spans="1:47" s="2" customFormat="1" ht="12">
      <c r="A148" s="37"/>
      <c r="B148" s="38"/>
      <c r="C148" s="39"/>
      <c r="D148" s="230" t="s">
        <v>125</v>
      </c>
      <c r="E148" s="39"/>
      <c r="F148" s="231" t="s">
        <v>164</v>
      </c>
      <c r="G148" s="39"/>
      <c r="H148" s="39"/>
      <c r="I148" s="232"/>
      <c r="J148" s="39"/>
      <c r="K148" s="39"/>
      <c r="L148" s="43"/>
      <c r="M148" s="233"/>
      <c r="N148" s="234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125</v>
      </c>
      <c r="AU148" s="16" t="s">
        <v>83</v>
      </c>
    </row>
    <row r="149" spans="1:65" s="2" customFormat="1" ht="16.5" customHeight="1">
      <c r="A149" s="37"/>
      <c r="B149" s="38"/>
      <c r="C149" s="217" t="s">
        <v>165</v>
      </c>
      <c r="D149" s="217" t="s">
        <v>118</v>
      </c>
      <c r="E149" s="218" t="s">
        <v>166</v>
      </c>
      <c r="F149" s="219" t="s">
        <v>167</v>
      </c>
      <c r="G149" s="220" t="s">
        <v>121</v>
      </c>
      <c r="H149" s="221">
        <v>1</v>
      </c>
      <c r="I149" s="222"/>
      <c r="J149" s="223">
        <f>ROUND(I149*H149,2)</f>
        <v>0</v>
      </c>
      <c r="K149" s="219" t="s">
        <v>122</v>
      </c>
      <c r="L149" s="43"/>
      <c r="M149" s="224" t="s">
        <v>1</v>
      </c>
      <c r="N149" s="225" t="s">
        <v>38</v>
      </c>
      <c r="O149" s="90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8" t="s">
        <v>123</v>
      </c>
      <c r="AT149" s="228" t="s">
        <v>118</v>
      </c>
      <c r="AU149" s="228" t="s">
        <v>83</v>
      </c>
      <c r="AY149" s="16" t="s">
        <v>115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6" t="s">
        <v>81</v>
      </c>
      <c r="BK149" s="229">
        <f>ROUND(I149*H149,2)</f>
        <v>0</v>
      </c>
      <c r="BL149" s="16" t="s">
        <v>123</v>
      </c>
      <c r="BM149" s="228" t="s">
        <v>168</v>
      </c>
    </row>
    <row r="150" spans="1:47" s="2" customFormat="1" ht="12">
      <c r="A150" s="37"/>
      <c r="B150" s="38"/>
      <c r="C150" s="39"/>
      <c r="D150" s="230" t="s">
        <v>125</v>
      </c>
      <c r="E150" s="39"/>
      <c r="F150" s="231" t="s">
        <v>169</v>
      </c>
      <c r="G150" s="39"/>
      <c r="H150" s="39"/>
      <c r="I150" s="232"/>
      <c r="J150" s="39"/>
      <c r="K150" s="39"/>
      <c r="L150" s="43"/>
      <c r="M150" s="233"/>
      <c r="N150" s="234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125</v>
      </c>
      <c r="AU150" s="16" t="s">
        <v>83</v>
      </c>
    </row>
    <row r="151" spans="1:51" s="13" customFormat="1" ht="12">
      <c r="A151" s="13"/>
      <c r="B151" s="235"/>
      <c r="C151" s="236"/>
      <c r="D151" s="237" t="s">
        <v>131</v>
      </c>
      <c r="E151" s="238" t="s">
        <v>1</v>
      </c>
      <c r="F151" s="239" t="s">
        <v>170</v>
      </c>
      <c r="G151" s="236"/>
      <c r="H151" s="238" t="s">
        <v>1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131</v>
      </c>
      <c r="AU151" s="245" t="s">
        <v>83</v>
      </c>
      <c r="AV151" s="13" t="s">
        <v>81</v>
      </c>
      <c r="AW151" s="13" t="s">
        <v>30</v>
      </c>
      <c r="AX151" s="13" t="s">
        <v>73</v>
      </c>
      <c r="AY151" s="245" t="s">
        <v>115</v>
      </c>
    </row>
    <row r="152" spans="1:51" s="14" customFormat="1" ht="12">
      <c r="A152" s="14"/>
      <c r="B152" s="246"/>
      <c r="C152" s="247"/>
      <c r="D152" s="237" t="s">
        <v>131</v>
      </c>
      <c r="E152" s="248" t="s">
        <v>1</v>
      </c>
      <c r="F152" s="249" t="s">
        <v>81</v>
      </c>
      <c r="G152" s="247"/>
      <c r="H152" s="250">
        <v>1</v>
      </c>
      <c r="I152" s="251"/>
      <c r="J152" s="247"/>
      <c r="K152" s="247"/>
      <c r="L152" s="252"/>
      <c r="M152" s="257"/>
      <c r="N152" s="258"/>
      <c r="O152" s="258"/>
      <c r="P152" s="258"/>
      <c r="Q152" s="258"/>
      <c r="R152" s="258"/>
      <c r="S152" s="258"/>
      <c r="T152" s="25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6" t="s">
        <v>131</v>
      </c>
      <c r="AU152" s="256" t="s">
        <v>83</v>
      </c>
      <c r="AV152" s="14" t="s">
        <v>83</v>
      </c>
      <c r="AW152" s="14" t="s">
        <v>30</v>
      </c>
      <c r="AX152" s="14" t="s">
        <v>81</v>
      </c>
      <c r="AY152" s="256" t="s">
        <v>115</v>
      </c>
    </row>
    <row r="153" spans="1:31" s="2" customFormat="1" ht="6.95" customHeight="1">
      <c r="A153" s="37"/>
      <c r="B153" s="65"/>
      <c r="C153" s="66"/>
      <c r="D153" s="66"/>
      <c r="E153" s="66"/>
      <c r="F153" s="66"/>
      <c r="G153" s="66"/>
      <c r="H153" s="66"/>
      <c r="I153" s="66"/>
      <c r="J153" s="66"/>
      <c r="K153" s="66"/>
      <c r="L153" s="43"/>
      <c r="M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</row>
  </sheetData>
  <sheetProtection password="CC35" sheet="1" objects="1" scenarios="1" formatColumns="0" formatRows="0" autoFilter="0"/>
  <autoFilter ref="C120:K152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hyperlinks>
    <hyperlink ref="F125" r:id="rId1" display="https://podminky.urs.cz/item/CS_URS_2023_02/013254000"/>
    <hyperlink ref="F127" r:id="rId2" display="https://podminky.urs.cz/item/CS_URS_2023_02/013294000"/>
    <hyperlink ref="F132" r:id="rId3" display="https://podminky.urs.cz/item/CS_URS_2023_02/030001000"/>
    <hyperlink ref="F135" r:id="rId4" display="https://podminky.urs.cz/item/CS_URS_2023_02/042903000"/>
    <hyperlink ref="F139" r:id="rId5" display="https://podminky.urs.cz/item/CS_URS_2023_02/043103000"/>
    <hyperlink ref="F143" r:id="rId6" display="https://podminky.urs.cz/item/CS_URS_2023_02/043194000"/>
    <hyperlink ref="F148" r:id="rId7" display="https://podminky.urs.cz/item/CS_URS_2023_02/072103011"/>
    <hyperlink ref="F150" r:id="rId8" display="https://podminky.urs.cz/item/CS_URS_2023_02/0751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86</v>
      </c>
    </row>
    <row r="3" spans="2:46" s="1" customFormat="1" ht="6.95" customHeight="1" hidden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83</v>
      </c>
    </row>
    <row r="4" spans="2:46" s="1" customFormat="1" ht="24.95" customHeight="1" hidden="1">
      <c r="B4" s="19"/>
      <c r="D4" s="137" t="s">
        <v>87</v>
      </c>
      <c r="L4" s="19"/>
      <c r="M4" s="138" t="s">
        <v>10</v>
      </c>
      <c r="AT4" s="16" t="s">
        <v>4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39" t="s">
        <v>16</v>
      </c>
      <c r="L6" s="19"/>
    </row>
    <row r="7" spans="2:12" s="1" customFormat="1" ht="16.5" customHeight="1" hidden="1">
      <c r="B7" s="19"/>
      <c r="E7" s="140" t="str">
        <f>'Rekapitulace stavby'!K6</f>
        <v xml:space="preserve"> PS Ml. Boleslav, oprava mostu přes náhon MVE Rožátov</v>
      </c>
      <c r="F7" s="139"/>
      <c r="G7" s="139"/>
      <c r="H7" s="139"/>
      <c r="L7" s="19"/>
    </row>
    <row r="8" spans="1:31" s="2" customFormat="1" ht="12" customHeight="1" hidden="1">
      <c r="A8" s="37"/>
      <c r="B8" s="43"/>
      <c r="C8" s="37"/>
      <c r="D8" s="139" t="s">
        <v>88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 hidden="1">
      <c r="A9" s="37"/>
      <c r="B9" s="43"/>
      <c r="C9" s="37"/>
      <c r="D9" s="37"/>
      <c r="E9" s="141" t="s">
        <v>171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hidden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 hidden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 hidden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11. 10. 2023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 hidden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 hidden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 hidden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26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 hidden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 hidden="1">
      <c r="A17" s="37"/>
      <c r="B17" s="43"/>
      <c r="C17" s="37"/>
      <c r="D17" s="139" t="s">
        <v>27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 hidden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 hidden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 hidden="1">
      <c r="A20" s="37"/>
      <c r="B20" s="43"/>
      <c r="C20" s="37"/>
      <c r="D20" s="139" t="s">
        <v>29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 hidden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26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 hidden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 hidden="1">
      <c r="A23" s="37"/>
      <c r="B23" s="43"/>
      <c r="C23" s="37"/>
      <c r="D23" s="139" t="s">
        <v>31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 hidden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26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 hidden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 hidden="1">
      <c r="A26" s="37"/>
      <c r="B26" s="43"/>
      <c r="C26" s="37"/>
      <c r="D26" s="139" t="s">
        <v>32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 hidden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 hidden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hidden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 hidden="1">
      <c r="A30" s="37"/>
      <c r="B30" s="43"/>
      <c r="C30" s="37"/>
      <c r="D30" s="149" t="s">
        <v>33</v>
      </c>
      <c r="E30" s="37"/>
      <c r="F30" s="37"/>
      <c r="G30" s="37"/>
      <c r="H30" s="37"/>
      <c r="I30" s="37"/>
      <c r="J30" s="150">
        <f>ROUND(J125,2)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 hidden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 hidden="1">
      <c r="A32" s="37"/>
      <c r="B32" s="43"/>
      <c r="C32" s="37"/>
      <c r="D32" s="37"/>
      <c r="E32" s="37"/>
      <c r="F32" s="151" t="s">
        <v>35</v>
      </c>
      <c r="G32" s="37"/>
      <c r="H32" s="37"/>
      <c r="I32" s="151" t="s">
        <v>34</v>
      </c>
      <c r="J32" s="151" t="s">
        <v>36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52" t="s">
        <v>37</v>
      </c>
      <c r="E33" s="139" t="s">
        <v>38</v>
      </c>
      <c r="F33" s="153">
        <f>ROUND((SUM(BE125:BE219)),2)</f>
        <v>0</v>
      </c>
      <c r="G33" s="37"/>
      <c r="H33" s="37"/>
      <c r="I33" s="154">
        <v>0.21</v>
      </c>
      <c r="J33" s="153">
        <f>ROUND(((SUM(BE125:BE219))*I33),2)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9" t="s">
        <v>39</v>
      </c>
      <c r="F34" s="153">
        <f>ROUND((SUM(BF125:BF219)),2)</f>
        <v>0</v>
      </c>
      <c r="G34" s="37"/>
      <c r="H34" s="37"/>
      <c r="I34" s="154">
        <v>0.15</v>
      </c>
      <c r="J34" s="153">
        <f>ROUND(((SUM(BF125:BF219))*I34),2)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40</v>
      </c>
      <c r="F35" s="153">
        <f>ROUND((SUM(BG125:BG219)),2)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41</v>
      </c>
      <c r="F36" s="153">
        <f>ROUND((SUM(BH125:BH219)),2)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42</v>
      </c>
      <c r="F37" s="153">
        <f>ROUND((SUM(BI125:BI219)),2)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 hidden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 hidden="1">
      <c r="A39" s="37"/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 hidden="1">
      <c r="B41" s="19"/>
      <c r="L41" s="19"/>
    </row>
    <row r="42" spans="2:12" s="1" customFormat="1" ht="14.4" customHeight="1" hidden="1">
      <c r="B42" s="19"/>
      <c r="L42" s="19"/>
    </row>
    <row r="43" spans="2:12" s="1" customFormat="1" ht="14.4" customHeight="1" hidden="1">
      <c r="B43" s="19"/>
      <c r="L43" s="19"/>
    </row>
    <row r="44" spans="2:12" s="1" customFormat="1" ht="14.4" customHeight="1" hidden="1">
      <c r="B44" s="19"/>
      <c r="L44" s="19"/>
    </row>
    <row r="45" spans="2:12" s="1" customFormat="1" ht="14.4" customHeight="1" hidden="1">
      <c r="B45" s="19"/>
      <c r="L45" s="19"/>
    </row>
    <row r="46" spans="2:12" s="1" customFormat="1" ht="14.4" customHeight="1" hidden="1">
      <c r="B46" s="19"/>
      <c r="L46" s="19"/>
    </row>
    <row r="47" spans="2:12" s="1" customFormat="1" ht="14.4" customHeight="1" hidden="1">
      <c r="B47" s="19"/>
      <c r="L47" s="19"/>
    </row>
    <row r="48" spans="2:12" s="1" customFormat="1" ht="14.4" customHeight="1" hidden="1">
      <c r="B48" s="19"/>
      <c r="L48" s="19"/>
    </row>
    <row r="49" spans="2:12" s="1" customFormat="1" ht="14.4" customHeight="1" hidden="1">
      <c r="B49" s="19"/>
      <c r="L49" s="19"/>
    </row>
    <row r="50" spans="2:12" s="2" customFormat="1" ht="14.4" customHeight="1" hidden="1">
      <c r="B50" s="62"/>
      <c r="D50" s="162" t="s">
        <v>46</v>
      </c>
      <c r="E50" s="163"/>
      <c r="F50" s="163"/>
      <c r="G50" s="162" t="s">
        <v>47</v>
      </c>
      <c r="H50" s="163"/>
      <c r="I50" s="163"/>
      <c r="J50" s="163"/>
      <c r="K50" s="163"/>
      <c r="L50" s="62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" hidden="1">
      <c r="A61" s="37"/>
      <c r="B61" s="43"/>
      <c r="C61" s="37"/>
      <c r="D61" s="164" t="s">
        <v>48</v>
      </c>
      <c r="E61" s="165"/>
      <c r="F61" s="166" t="s">
        <v>49</v>
      </c>
      <c r="G61" s="164" t="s">
        <v>48</v>
      </c>
      <c r="H61" s="165"/>
      <c r="I61" s="165"/>
      <c r="J61" s="167" t="s">
        <v>49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" hidden="1">
      <c r="A65" s="37"/>
      <c r="B65" s="43"/>
      <c r="C65" s="37"/>
      <c r="D65" s="162" t="s">
        <v>50</v>
      </c>
      <c r="E65" s="168"/>
      <c r="F65" s="168"/>
      <c r="G65" s="162" t="s">
        <v>51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" hidden="1">
      <c r="A76" s="37"/>
      <c r="B76" s="43"/>
      <c r="C76" s="37"/>
      <c r="D76" s="164" t="s">
        <v>48</v>
      </c>
      <c r="E76" s="165"/>
      <c r="F76" s="166" t="s">
        <v>49</v>
      </c>
      <c r="G76" s="164" t="s">
        <v>48</v>
      </c>
      <c r="H76" s="165"/>
      <c r="I76" s="165"/>
      <c r="J76" s="167" t="s">
        <v>49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 hidden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t="12" hidden="1"/>
    <row r="79" ht="12" hidden="1"/>
    <row r="80" ht="12" hidden="1"/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90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 xml:space="preserve"> PS Ml. Boleslav, oprava mostu přes náhon MVE Rožátov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88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201 - Most přes náhon MVE Rožátov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11. 10. 2023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31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91</v>
      </c>
      <c r="D94" s="175"/>
      <c r="E94" s="175"/>
      <c r="F94" s="175"/>
      <c r="G94" s="175"/>
      <c r="H94" s="175"/>
      <c r="I94" s="175"/>
      <c r="J94" s="176" t="s">
        <v>92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93</v>
      </c>
      <c r="D96" s="39"/>
      <c r="E96" s="39"/>
      <c r="F96" s="39"/>
      <c r="G96" s="39"/>
      <c r="H96" s="39"/>
      <c r="I96" s="39"/>
      <c r="J96" s="109">
        <f>J125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94</v>
      </c>
    </row>
    <row r="97" spans="1:31" s="9" customFormat="1" ht="24.95" customHeight="1">
      <c r="A97" s="9"/>
      <c r="B97" s="178"/>
      <c r="C97" s="179"/>
      <c r="D97" s="180" t="s">
        <v>172</v>
      </c>
      <c r="E97" s="181"/>
      <c r="F97" s="181"/>
      <c r="G97" s="181"/>
      <c r="H97" s="181"/>
      <c r="I97" s="181"/>
      <c r="J97" s="182">
        <f>J126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173</v>
      </c>
      <c r="E98" s="187"/>
      <c r="F98" s="187"/>
      <c r="G98" s="187"/>
      <c r="H98" s="187"/>
      <c r="I98" s="187"/>
      <c r="J98" s="188">
        <f>J127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174</v>
      </c>
      <c r="E99" s="187"/>
      <c r="F99" s="187"/>
      <c r="G99" s="187"/>
      <c r="H99" s="187"/>
      <c r="I99" s="187"/>
      <c r="J99" s="188">
        <f>J137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175</v>
      </c>
      <c r="E100" s="187"/>
      <c r="F100" s="187"/>
      <c r="G100" s="187"/>
      <c r="H100" s="187"/>
      <c r="I100" s="187"/>
      <c r="J100" s="188">
        <f>J140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176</v>
      </c>
      <c r="E101" s="187"/>
      <c r="F101" s="187"/>
      <c r="G101" s="187"/>
      <c r="H101" s="187"/>
      <c r="I101" s="187"/>
      <c r="J101" s="188">
        <f>J145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177</v>
      </c>
      <c r="E102" s="187"/>
      <c r="F102" s="187"/>
      <c r="G102" s="187"/>
      <c r="H102" s="187"/>
      <c r="I102" s="187"/>
      <c r="J102" s="188">
        <f>J195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4"/>
      <c r="C103" s="185"/>
      <c r="D103" s="186" t="s">
        <v>178</v>
      </c>
      <c r="E103" s="187"/>
      <c r="F103" s="187"/>
      <c r="G103" s="187"/>
      <c r="H103" s="187"/>
      <c r="I103" s="187"/>
      <c r="J103" s="188">
        <f>J207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8"/>
      <c r="C104" s="179"/>
      <c r="D104" s="180" t="s">
        <v>179</v>
      </c>
      <c r="E104" s="181"/>
      <c r="F104" s="181"/>
      <c r="G104" s="181"/>
      <c r="H104" s="181"/>
      <c r="I104" s="181"/>
      <c r="J104" s="182">
        <f>J210</f>
        <v>0</v>
      </c>
      <c r="K104" s="179"/>
      <c r="L104" s="18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4"/>
      <c r="C105" s="185"/>
      <c r="D105" s="186" t="s">
        <v>180</v>
      </c>
      <c r="E105" s="187"/>
      <c r="F105" s="187"/>
      <c r="G105" s="187"/>
      <c r="H105" s="187"/>
      <c r="I105" s="187"/>
      <c r="J105" s="188">
        <f>J211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11" spans="1:31" s="2" customFormat="1" ht="6.95" customHeight="1">
      <c r="A111" s="37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24.95" customHeight="1">
      <c r="A112" s="37"/>
      <c r="B112" s="38"/>
      <c r="C112" s="22" t="s">
        <v>100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16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173" t="str">
        <f>E7</f>
        <v xml:space="preserve"> PS Ml. Boleslav, oprava mostu přes náhon MVE Rožátov</v>
      </c>
      <c r="F115" s="31"/>
      <c r="G115" s="31"/>
      <c r="H115" s="31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88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9"/>
      <c r="D117" s="39"/>
      <c r="E117" s="75" t="str">
        <f>E9</f>
        <v>201 - Most přes náhon MVE Rožátov</v>
      </c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20</v>
      </c>
      <c r="D119" s="39"/>
      <c r="E119" s="39"/>
      <c r="F119" s="26" t="str">
        <f>F12</f>
        <v xml:space="preserve"> </v>
      </c>
      <c r="G119" s="39"/>
      <c r="H119" s="39"/>
      <c r="I119" s="31" t="s">
        <v>22</v>
      </c>
      <c r="J119" s="78" t="str">
        <f>IF(J12="","",J12)</f>
        <v>11. 10. 2023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24</v>
      </c>
      <c r="D121" s="39"/>
      <c r="E121" s="39"/>
      <c r="F121" s="26" t="str">
        <f>E15</f>
        <v xml:space="preserve"> </v>
      </c>
      <c r="G121" s="39"/>
      <c r="H121" s="39"/>
      <c r="I121" s="31" t="s">
        <v>29</v>
      </c>
      <c r="J121" s="35" t="str">
        <f>E21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27</v>
      </c>
      <c r="D122" s="39"/>
      <c r="E122" s="39"/>
      <c r="F122" s="26" t="str">
        <f>IF(E18="","",E18)</f>
        <v>Vyplň údaj</v>
      </c>
      <c r="G122" s="39"/>
      <c r="H122" s="39"/>
      <c r="I122" s="31" t="s">
        <v>31</v>
      </c>
      <c r="J122" s="35" t="str">
        <f>E24</f>
        <v xml:space="preserve"> 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0.3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11" customFormat="1" ht="29.25" customHeight="1">
      <c r="A124" s="190"/>
      <c r="B124" s="191"/>
      <c r="C124" s="192" t="s">
        <v>101</v>
      </c>
      <c r="D124" s="193" t="s">
        <v>58</v>
      </c>
      <c r="E124" s="193" t="s">
        <v>54</v>
      </c>
      <c r="F124" s="193" t="s">
        <v>55</v>
      </c>
      <c r="G124" s="193" t="s">
        <v>102</v>
      </c>
      <c r="H124" s="193" t="s">
        <v>103</v>
      </c>
      <c r="I124" s="193" t="s">
        <v>104</v>
      </c>
      <c r="J124" s="193" t="s">
        <v>92</v>
      </c>
      <c r="K124" s="194" t="s">
        <v>105</v>
      </c>
      <c r="L124" s="195"/>
      <c r="M124" s="99" t="s">
        <v>1</v>
      </c>
      <c r="N124" s="100" t="s">
        <v>37</v>
      </c>
      <c r="O124" s="100" t="s">
        <v>106</v>
      </c>
      <c r="P124" s="100" t="s">
        <v>107</v>
      </c>
      <c r="Q124" s="100" t="s">
        <v>108</v>
      </c>
      <c r="R124" s="100" t="s">
        <v>109</v>
      </c>
      <c r="S124" s="100" t="s">
        <v>110</v>
      </c>
      <c r="T124" s="101" t="s">
        <v>111</v>
      </c>
      <c r="U124" s="190"/>
      <c r="V124" s="190"/>
      <c r="W124" s="190"/>
      <c r="X124" s="190"/>
      <c r="Y124" s="190"/>
      <c r="Z124" s="190"/>
      <c r="AA124" s="190"/>
      <c r="AB124" s="190"/>
      <c r="AC124" s="190"/>
      <c r="AD124" s="190"/>
      <c r="AE124" s="190"/>
    </row>
    <row r="125" spans="1:63" s="2" customFormat="1" ht="22.8" customHeight="1">
      <c r="A125" s="37"/>
      <c r="B125" s="38"/>
      <c r="C125" s="106" t="s">
        <v>112</v>
      </c>
      <c r="D125" s="39"/>
      <c r="E125" s="39"/>
      <c r="F125" s="39"/>
      <c r="G125" s="39"/>
      <c r="H125" s="39"/>
      <c r="I125" s="39"/>
      <c r="J125" s="196">
        <f>BK125</f>
        <v>0</v>
      </c>
      <c r="K125" s="39"/>
      <c r="L125" s="43"/>
      <c r="M125" s="102"/>
      <c r="N125" s="197"/>
      <c r="O125" s="103"/>
      <c r="P125" s="198">
        <f>P126+P210</f>
        <v>0</v>
      </c>
      <c r="Q125" s="103"/>
      <c r="R125" s="198">
        <f>R126+R210</f>
        <v>78.09160212999998</v>
      </c>
      <c r="S125" s="103"/>
      <c r="T125" s="199">
        <f>T126+T210</f>
        <v>55.232404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72</v>
      </c>
      <c r="AU125" s="16" t="s">
        <v>94</v>
      </c>
      <c r="BK125" s="200">
        <f>BK126+BK210</f>
        <v>0</v>
      </c>
    </row>
    <row r="126" spans="1:63" s="12" customFormat="1" ht="25.9" customHeight="1">
      <c r="A126" s="12"/>
      <c r="B126" s="201"/>
      <c r="C126" s="202"/>
      <c r="D126" s="203" t="s">
        <v>72</v>
      </c>
      <c r="E126" s="204" t="s">
        <v>181</v>
      </c>
      <c r="F126" s="204" t="s">
        <v>182</v>
      </c>
      <c r="G126" s="202"/>
      <c r="H126" s="202"/>
      <c r="I126" s="205"/>
      <c r="J126" s="206">
        <f>BK126</f>
        <v>0</v>
      </c>
      <c r="K126" s="202"/>
      <c r="L126" s="207"/>
      <c r="M126" s="208"/>
      <c r="N126" s="209"/>
      <c r="O126" s="209"/>
      <c r="P126" s="210">
        <f>P127+P137+P140+P145+P195+P207</f>
        <v>0</v>
      </c>
      <c r="Q126" s="209"/>
      <c r="R126" s="210">
        <f>R127+R137+R140+R145+R195+R207</f>
        <v>78.06726807999999</v>
      </c>
      <c r="S126" s="209"/>
      <c r="T126" s="211">
        <f>T127+T137+T140+T145+T195+T207</f>
        <v>55.232404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2" t="s">
        <v>81</v>
      </c>
      <c r="AT126" s="213" t="s">
        <v>72</v>
      </c>
      <c r="AU126" s="213" t="s">
        <v>73</v>
      </c>
      <c r="AY126" s="212" t="s">
        <v>115</v>
      </c>
      <c r="BK126" s="214">
        <f>BK127+BK137+BK140+BK145+BK195+BK207</f>
        <v>0</v>
      </c>
    </row>
    <row r="127" spans="1:63" s="12" customFormat="1" ht="22.8" customHeight="1">
      <c r="A127" s="12"/>
      <c r="B127" s="201"/>
      <c r="C127" s="202"/>
      <c r="D127" s="203" t="s">
        <v>72</v>
      </c>
      <c r="E127" s="215" t="s">
        <v>81</v>
      </c>
      <c r="F127" s="215" t="s">
        <v>183</v>
      </c>
      <c r="G127" s="202"/>
      <c r="H127" s="202"/>
      <c r="I127" s="205"/>
      <c r="J127" s="216">
        <f>BK127</f>
        <v>0</v>
      </c>
      <c r="K127" s="202"/>
      <c r="L127" s="207"/>
      <c r="M127" s="208"/>
      <c r="N127" s="209"/>
      <c r="O127" s="209"/>
      <c r="P127" s="210">
        <f>SUM(P128:P136)</f>
        <v>0</v>
      </c>
      <c r="Q127" s="209"/>
      <c r="R127" s="210">
        <f>SUM(R128:R136)</f>
        <v>30</v>
      </c>
      <c r="S127" s="209"/>
      <c r="T127" s="211">
        <f>SUM(T128:T136)</f>
        <v>1.9509840000000003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2" t="s">
        <v>81</v>
      </c>
      <c r="AT127" s="213" t="s">
        <v>72</v>
      </c>
      <c r="AU127" s="213" t="s">
        <v>81</v>
      </c>
      <c r="AY127" s="212" t="s">
        <v>115</v>
      </c>
      <c r="BK127" s="214">
        <f>SUM(BK128:BK136)</f>
        <v>0</v>
      </c>
    </row>
    <row r="128" spans="1:65" s="2" customFormat="1" ht="24.15" customHeight="1">
      <c r="A128" s="37"/>
      <c r="B128" s="38"/>
      <c r="C128" s="217" t="s">
        <v>81</v>
      </c>
      <c r="D128" s="217" t="s">
        <v>118</v>
      </c>
      <c r="E128" s="218" t="s">
        <v>184</v>
      </c>
      <c r="F128" s="219" t="s">
        <v>185</v>
      </c>
      <c r="G128" s="220" t="s">
        <v>186</v>
      </c>
      <c r="H128" s="221">
        <v>3.12</v>
      </c>
      <c r="I128" s="222"/>
      <c r="J128" s="223">
        <f>ROUND(I128*H128,2)</f>
        <v>0</v>
      </c>
      <c r="K128" s="219" t="s">
        <v>122</v>
      </c>
      <c r="L128" s="43"/>
      <c r="M128" s="224" t="s">
        <v>1</v>
      </c>
      <c r="N128" s="225" t="s">
        <v>38</v>
      </c>
      <c r="O128" s="90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8" t="s">
        <v>141</v>
      </c>
      <c r="AT128" s="228" t="s">
        <v>118</v>
      </c>
      <c r="AU128" s="228" t="s">
        <v>83</v>
      </c>
      <c r="AY128" s="16" t="s">
        <v>115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6" t="s">
        <v>81</v>
      </c>
      <c r="BK128" s="229">
        <f>ROUND(I128*H128,2)</f>
        <v>0</v>
      </c>
      <c r="BL128" s="16" t="s">
        <v>141</v>
      </c>
      <c r="BM128" s="228" t="s">
        <v>187</v>
      </c>
    </row>
    <row r="129" spans="1:47" s="2" customFormat="1" ht="12">
      <c r="A129" s="37"/>
      <c r="B129" s="38"/>
      <c r="C129" s="39"/>
      <c r="D129" s="230" t="s">
        <v>125</v>
      </c>
      <c r="E129" s="39"/>
      <c r="F129" s="231" t="s">
        <v>188</v>
      </c>
      <c r="G129" s="39"/>
      <c r="H129" s="39"/>
      <c r="I129" s="232"/>
      <c r="J129" s="39"/>
      <c r="K129" s="39"/>
      <c r="L129" s="43"/>
      <c r="M129" s="233"/>
      <c r="N129" s="234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125</v>
      </c>
      <c r="AU129" s="16" t="s">
        <v>83</v>
      </c>
    </row>
    <row r="130" spans="1:65" s="2" customFormat="1" ht="16.5" customHeight="1">
      <c r="A130" s="37"/>
      <c r="B130" s="38"/>
      <c r="C130" s="217" t="s">
        <v>83</v>
      </c>
      <c r="D130" s="217" t="s">
        <v>118</v>
      </c>
      <c r="E130" s="218" t="s">
        <v>189</v>
      </c>
      <c r="F130" s="219" t="s">
        <v>190</v>
      </c>
      <c r="G130" s="220" t="s">
        <v>186</v>
      </c>
      <c r="H130" s="221">
        <v>19.908</v>
      </c>
      <c r="I130" s="222"/>
      <c r="J130" s="223">
        <f>ROUND(I130*H130,2)</f>
        <v>0</v>
      </c>
      <c r="K130" s="219" t="s">
        <v>122</v>
      </c>
      <c r="L130" s="43"/>
      <c r="M130" s="224" t="s">
        <v>1</v>
      </c>
      <c r="N130" s="225" t="s">
        <v>38</v>
      </c>
      <c r="O130" s="90"/>
      <c r="P130" s="226">
        <f>O130*H130</f>
        <v>0</v>
      </c>
      <c r="Q130" s="226">
        <v>0</v>
      </c>
      <c r="R130" s="226">
        <f>Q130*H130</f>
        <v>0</v>
      </c>
      <c r="S130" s="226">
        <v>0.098</v>
      </c>
      <c r="T130" s="227">
        <f>S130*H130</f>
        <v>1.9509840000000003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8" t="s">
        <v>141</v>
      </c>
      <c r="AT130" s="228" t="s">
        <v>118</v>
      </c>
      <c r="AU130" s="228" t="s">
        <v>83</v>
      </c>
      <c r="AY130" s="16" t="s">
        <v>115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6" t="s">
        <v>81</v>
      </c>
      <c r="BK130" s="229">
        <f>ROUND(I130*H130,2)</f>
        <v>0</v>
      </c>
      <c r="BL130" s="16" t="s">
        <v>141</v>
      </c>
      <c r="BM130" s="228" t="s">
        <v>191</v>
      </c>
    </row>
    <row r="131" spans="1:47" s="2" customFormat="1" ht="12">
      <c r="A131" s="37"/>
      <c r="B131" s="38"/>
      <c r="C131" s="39"/>
      <c r="D131" s="230" t="s">
        <v>125</v>
      </c>
      <c r="E131" s="39"/>
      <c r="F131" s="231" t="s">
        <v>192</v>
      </c>
      <c r="G131" s="39"/>
      <c r="H131" s="39"/>
      <c r="I131" s="232"/>
      <c r="J131" s="39"/>
      <c r="K131" s="39"/>
      <c r="L131" s="43"/>
      <c r="M131" s="233"/>
      <c r="N131" s="234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125</v>
      </c>
      <c r="AU131" s="16" t="s">
        <v>83</v>
      </c>
    </row>
    <row r="132" spans="1:51" s="13" customFormat="1" ht="12">
      <c r="A132" s="13"/>
      <c r="B132" s="235"/>
      <c r="C132" s="236"/>
      <c r="D132" s="237" t="s">
        <v>131</v>
      </c>
      <c r="E132" s="238" t="s">
        <v>1</v>
      </c>
      <c r="F132" s="239" t="s">
        <v>193</v>
      </c>
      <c r="G132" s="236"/>
      <c r="H132" s="238" t="s">
        <v>1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5" t="s">
        <v>131</v>
      </c>
      <c r="AU132" s="245" t="s">
        <v>83</v>
      </c>
      <c r="AV132" s="13" t="s">
        <v>81</v>
      </c>
      <c r="AW132" s="13" t="s">
        <v>30</v>
      </c>
      <c r="AX132" s="13" t="s">
        <v>73</v>
      </c>
      <c r="AY132" s="245" t="s">
        <v>115</v>
      </c>
    </row>
    <row r="133" spans="1:51" s="14" customFormat="1" ht="12">
      <c r="A133" s="14"/>
      <c r="B133" s="246"/>
      <c r="C133" s="247"/>
      <c r="D133" s="237" t="s">
        <v>131</v>
      </c>
      <c r="E133" s="248" t="s">
        <v>1</v>
      </c>
      <c r="F133" s="249" t="s">
        <v>194</v>
      </c>
      <c r="G133" s="247"/>
      <c r="H133" s="250">
        <v>19.908</v>
      </c>
      <c r="I133" s="251"/>
      <c r="J133" s="247"/>
      <c r="K133" s="247"/>
      <c r="L133" s="252"/>
      <c r="M133" s="253"/>
      <c r="N133" s="254"/>
      <c r="O133" s="254"/>
      <c r="P133" s="254"/>
      <c r="Q133" s="254"/>
      <c r="R133" s="254"/>
      <c r="S133" s="254"/>
      <c r="T133" s="25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6" t="s">
        <v>131</v>
      </c>
      <c r="AU133" s="256" t="s">
        <v>83</v>
      </c>
      <c r="AV133" s="14" t="s">
        <v>83</v>
      </c>
      <c r="AW133" s="14" t="s">
        <v>30</v>
      </c>
      <c r="AX133" s="14" t="s">
        <v>81</v>
      </c>
      <c r="AY133" s="256" t="s">
        <v>115</v>
      </c>
    </row>
    <row r="134" spans="1:65" s="2" customFormat="1" ht="24.15" customHeight="1">
      <c r="A134" s="37"/>
      <c r="B134" s="38"/>
      <c r="C134" s="217" t="s">
        <v>135</v>
      </c>
      <c r="D134" s="217" t="s">
        <v>118</v>
      </c>
      <c r="E134" s="218" t="s">
        <v>195</v>
      </c>
      <c r="F134" s="219" t="s">
        <v>196</v>
      </c>
      <c r="G134" s="220" t="s">
        <v>197</v>
      </c>
      <c r="H134" s="221">
        <v>15</v>
      </c>
      <c r="I134" s="222"/>
      <c r="J134" s="223">
        <f>ROUND(I134*H134,2)</f>
        <v>0</v>
      </c>
      <c r="K134" s="219" t="s">
        <v>122</v>
      </c>
      <c r="L134" s="43"/>
      <c r="M134" s="224" t="s">
        <v>1</v>
      </c>
      <c r="N134" s="225" t="s">
        <v>38</v>
      </c>
      <c r="O134" s="90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8" t="s">
        <v>141</v>
      </c>
      <c r="AT134" s="228" t="s">
        <v>118</v>
      </c>
      <c r="AU134" s="228" t="s">
        <v>83</v>
      </c>
      <c r="AY134" s="16" t="s">
        <v>115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6" t="s">
        <v>81</v>
      </c>
      <c r="BK134" s="229">
        <f>ROUND(I134*H134,2)</f>
        <v>0</v>
      </c>
      <c r="BL134" s="16" t="s">
        <v>141</v>
      </c>
      <c r="BM134" s="228" t="s">
        <v>198</v>
      </c>
    </row>
    <row r="135" spans="1:47" s="2" customFormat="1" ht="12">
      <c r="A135" s="37"/>
      <c r="B135" s="38"/>
      <c r="C135" s="39"/>
      <c r="D135" s="230" t="s">
        <v>125</v>
      </c>
      <c r="E135" s="39"/>
      <c r="F135" s="231" t="s">
        <v>199</v>
      </c>
      <c r="G135" s="39"/>
      <c r="H135" s="39"/>
      <c r="I135" s="232"/>
      <c r="J135" s="39"/>
      <c r="K135" s="39"/>
      <c r="L135" s="43"/>
      <c r="M135" s="233"/>
      <c r="N135" s="234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125</v>
      </c>
      <c r="AU135" s="16" t="s">
        <v>83</v>
      </c>
    </row>
    <row r="136" spans="1:65" s="2" customFormat="1" ht="16.5" customHeight="1">
      <c r="A136" s="37"/>
      <c r="B136" s="38"/>
      <c r="C136" s="260" t="s">
        <v>141</v>
      </c>
      <c r="D136" s="260" t="s">
        <v>200</v>
      </c>
      <c r="E136" s="261" t="s">
        <v>201</v>
      </c>
      <c r="F136" s="262" t="s">
        <v>202</v>
      </c>
      <c r="G136" s="263" t="s">
        <v>203</v>
      </c>
      <c r="H136" s="264">
        <v>30</v>
      </c>
      <c r="I136" s="265"/>
      <c r="J136" s="266">
        <f>ROUND(I136*H136,2)</f>
        <v>0</v>
      </c>
      <c r="K136" s="262" t="s">
        <v>122</v>
      </c>
      <c r="L136" s="267"/>
      <c r="M136" s="268" t="s">
        <v>1</v>
      </c>
      <c r="N136" s="269" t="s">
        <v>38</v>
      </c>
      <c r="O136" s="90"/>
      <c r="P136" s="226">
        <f>O136*H136</f>
        <v>0</v>
      </c>
      <c r="Q136" s="226">
        <v>1</v>
      </c>
      <c r="R136" s="226">
        <f>Q136*H136</f>
        <v>30</v>
      </c>
      <c r="S136" s="226">
        <v>0</v>
      </c>
      <c r="T136" s="227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8" t="s">
        <v>165</v>
      </c>
      <c r="AT136" s="228" t="s">
        <v>200</v>
      </c>
      <c r="AU136" s="228" t="s">
        <v>83</v>
      </c>
      <c r="AY136" s="16" t="s">
        <v>115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6" t="s">
        <v>81</v>
      </c>
      <c r="BK136" s="229">
        <f>ROUND(I136*H136,2)</f>
        <v>0</v>
      </c>
      <c r="BL136" s="16" t="s">
        <v>141</v>
      </c>
      <c r="BM136" s="228" t="s">
        <v>204</v>
      </c>
    </row>
    <row r="137" spans="1:63" s="12" customFormat="1" ht="22.8" customHeight="1">
      <c r="A137" s="12"/>
      <c r="B137" s="201"/>
      <c r="C137" s="202"/>
      <c r="D137" s="203" t="s">
        <v>72</v>
      </c>
      <c r="E137" s="215" t="s">
        <v>141</v>
      </c>
      <c r="F137" s="215" t="s">
        <v>205</v>
      </c>
      <c r="G137" s="202"/>
      <c r="H137" s="202"/>
      <c r="I137" s="205"/>
      <c r="J137" s="216">
        <f>BK137</f>
        <v>0</v>
      </c>
      <c r="K137" s="202"/>
      <c r="L137" s="207"/>
      <c r="M137" s="208"/>
      <c r="N137" s="209"/>
      <c r="O137" s="209"/>
      <c r="P137" s="210">
        <f>SUM(P138:P139)</f>
        <v>0</v>
      </c>
      <c r="Q137" s="209"/>
      <c r="R137" s="210">
        <f>SUM(R138:R139)</f>
        <v>31.01956</v>
      </c>
      <c r="S137" s="209"/>
      <c r="T137" s="211">
        <f>SUM(T138:T139)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2" t="s">
        <v>81</v>
      </c>
      <c r="AT137" s="213" t="s">
        <v>72</v>
      </c>
      <c r="AU137" s="213" t="s">
        <v>81</v>
      </c>
      <c r="AY137" s="212" t="s">
        <v>115</v>
      </c>
      <c r="BK137" s="214">
        <f>SUM(BK138:BK139)</f>
        <v>0</v>
      </c>
    </row>
    <row r="138" spans="1:65" s="2" customFormat="1" ht="24.15" customHeight="1">
      <c r="A138" s="37"/>
      <c r="B138" s="38"/>
      <c r="C138" s="217" t="s">
        <v>114</v>
      </c>
      <c r="D138" s="217" t="s">
        <v>118</v>
      </c>
      <c r="E138" s="218" t="s">
        <v>206</v>
      </c>
      <c r="F138" s="219" t="s">
        <v>207</v>
      </c>
      <c r="G138" s="220" t="s">
        <v>197</v>
      </c>
      <c r="H138" s="221">
        <v>14.036</v>
      </c>
      <c r="I138" s="222"/>
      <c r="J138" s="223">
        <f>ROUND(I138*H138,2)</f>
        <v>0</v>
      </c>
      <c r="K138" s="219" t="s">
        <v>122</v>
      </c>
      <c r="L138" s="43"/>
      <c r="M138" s="224" t="s">
        <v>1</v>
      </c>
      <c r="N138" s="225" t="s">
        <v>38</v>
      </c>
      <c r="O138" s="90"/>
      <c r="P138" s="226">
        <f>O138*H138</f>
        <v>0</v>
      </c>
      <c r="Q138" s="226">
        <v>2.21</v>
      </c>
      <c r="R138" s="226">
        <f>Q138*H138</f>
        <v>31.01956</v>
      </c>
      <c r="S138" s="226">
        <v>0</v>
      </c>
      <c r="T138" s="227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8" t="s">
        <v>141</v>
      </c>
      <c r="AT138" s="228" t="s">
        <v>118</v>
      </c>
      <c r="AU138" s="228" t="s">
        <v>83</v>
      </c>
      <c r="AY138" s="16" t="s">
        <v>115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6" t="s">
        <v>81</v>
      </c>
      <c r="BK138" s="229">
        <f>ROUND(I138*H138,2)</f>
        <v>0</v>
      </c>
      <c r="BL138" s="16" t="s">
        <v>141</v>
      </c>
      <c r="BM138" s="228" t="s">
        <v>208</v>
      </c>
    </row>
    <row r="139" spans="1:47" s="2" customFormat="1" ht="12">
      <c r="A139" s="37"/>
      <c r="B139" s="38"/>
      <c r="C139" s="39"/>
      <c r="D139" s="230" t="s">
        <v>125</v>
      </c>
      <c r="E139" s="39"/>
      <c r="F139" s="231" t="s">
        <v>209</v>
      </c>
      <c r="G139" s="39"/>
      <c r="H139" s="39"/>
      <c r="I139" s="232"/>
      <c r="J139" s="39"/>
      <c r="K139" s="39"/>
      <c r="L139" s="43"/>
      <c r="M139" s="233"/>
      <c r="N139" s="234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125</v>
      </c>
      <c r="AU139" s="16" t="s">
        <v>83</v>
      </c>
    </row>
    <row r="140" spans="1:63" s="12" customFormat="1" ht="22.8" customHeight="1">
      <c r="A140" s="12"/>
      <c r="B140" s="201"/>
      <c r="C140" s="202"/>
      <c r="D140" s="203" t="s">
        <v>72</v>
      </c>
      <c r="E140" s="215" t="s">
        <v>114</v>
      </c>
      <c r="F140" s="215" t="s">
        <v>210</v>
      </c>
      <c r="G140" s="202"/>
      <c r="H140" s="202"/>
      <c r="I140" s="205"/>
      <c r="J140" s="216">
        <f>BK140</f>
        <v>0</v>
      </c>
      <c r="K140" s="202"/>
      <c r="L140" s="207"/>
      <c r="M140" s="208"/>
      <c r="N140" s="209"/>
      <c r="O140" s="209"/>
      <c r="P140" s="210">
        <f>SUM(P141:P144)</f>
        <v>0</v>
      </c>
      <c r="Q140" s="209"/>
      <c r="R140" s="210">
        <f>SUM(R141:R144)</f>
        <v>2.57372124</v>
      </c>
      <c r="S140" s="209"/>
      <c r="T140" s="211">
        <f>SUM(T141:T144)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2" t="s">
        <v>81</v>
      </c>
      <c r="AT140" s="213" t="s">
        <v>72</v>
      </c>
      <c r="AU140" s="213" t="s">
        <v>81</v>
      </c>
      <c r="AY140" s="212" t="s">
        <v>115</v>
      </c>
      <c r="BK140" s="214">
        <f>SUM(BK141:BK144)</f>
        <v>0</v>
      </c>
    </row>
    <row r="141" spans="1:65" s="2" customFormat="1" ht="24.15" customHeight="1">
      <c r="A141" s="37"/>
      <c r="B141" s="38"/>
      <c r="C141" s="217" t="s">
        <v>152</v>
      </c>
      <c r="D141" s="217" t="s">
        <v>118</v>
      </c>
      <c r="E141" s="218" t="s">
        <v>211</v>
      </c>
      <c r="F141" s="219" t="s">
        <v>212</v>
      </c>
      <c r="G141" s="220" t="s">
        <v>186</v>
      </c>
      <c r="H141" s="221">
        <v>19.772</v>
      </c>
      <c r="I141" s="222"/>
      <c r="J141" s="223">
        <f>ROUND(I141*H141,2)</f>
        <v>0</v>
      </c>
      <c r="K141" s="219" t="s">
        <v>122</v>
      </c>
      <c r="L141" s="43"/>
      <c r="M141" s="224" t="s">
        <v>1</v>
      </c>
      <c r="N141" s="225" t="s">
        <v>38</v>
      </c>
      <c r="O141" s="90"/>
      <c r="P141" s="226">
        <f>O141*H141</f>
        <v>0</v>
      </c>
      <c r="Q141" s="226">
        <v>0.00051</v>
      </c>
      <c r="R141" s="226">
        <f>Q141*H141</f>
        <v>0.01008372</v>
      </c>
      <c r="S141" s="226">
        <v>0</v>
      </c>
      <c r="T141" s="227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8" t="s">
        <v>141</v>
      </c>
      <c r="AT141" s="228" t="s">
        <v>118</v>
      </c>
      <c r="AU141" s="228" t="s">
        <v>83</v>
      </c>
      <c r="AY141" s="16" t="s">
        <v>115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6" t="s">
        <v>81</v>
      </c>
      <c r="BK141" s="229">
        <f>ROUND(I141*H141,2)</f>
        <v>0</v>
      </c>
      <c r="BL141" s="16" t="s">
        <v>141</v>
      </c>
      <c r="BM141" s="228" t="s">
        <v>213</v>
      </c>
    </row>
    <row r="142" spans="1:47" s="2" customFormat="1" ht="12">
      <c r="A142" s="37"/>
      <c r="B142" s="38"/>
      <c r="C142" s="39"/>
      <c r="D142" s="230" t="s">
        <v>125</v>
      </c>
      <c r="E142" s="39"/>
      <c r="F142" s="231" t="s">
        <v>214</v>
      </c>
      <c r="G142" s="39"/>
      <c r="H142" s="39"/>
      <c r="I142" s="232"/>
      <c r="J142" s="39"/>
      <c r="K142" s="39"/>
      <c r="L142" s="43"/>
      <c r="M142" s="233"/>
      <c r="N142" s="234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125</v>
      </c>
      <c r="AU142" s="16" t="s">
        <v>83</v>
      </c>
    </row>
    <row r="143" spans="1:65" s="2" customFormat="1" ht="33" customHeight="1">
      <c r="A143" s="37"/>
      <c r="B143" s="38"/>
      <c r="C143" s="217" t="s">
        <v>160</v>
      </c>
      <c r="D143" s="217" t="s">
        <v>118</v>
      </c>
      <c r="E143" s="218" t="s">
        <v>215</v>
      </c>
      <c r="F143" s="219" t="s">
        <v>216</v>
      </c>
      <c r="G143" s="220" t="s">
        <v>186</v>
      </c>
      <c r="H143" s="221">
        <v>19.772</v>
      </c>
      <c r="I143" s="222"/>
      <c r="J143" s="223">
        <f>ROUND(I143*H143,2)</f>
        <v>0</v>
      </c>
      <c r="K143" s="219" t="s">
        <v>122</v>
      </c>
      <c r="L143" s="43"/>
      <c r="M143" s="224" t="s">
        <v>1</v>
      </c>
      <c r="N143" s="225" t="s">
        <v>38</v>
      </c>
      <c r="O143" s="90"/>
      <c r="P143" s="226">
        <f>O143*H143</f>
        <v>0</v>
      </c>
      <c r="Q143" s="226">
        <v>0.12966</v>
      </c>
      <c r="R143" s="226">
        <f>Q143*H143</f>
        <v>2.56363752</v>
      </c>
      <c r="S143" s="226">
        <v>0</v>
      </c>
      <c r="T143" s="227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8" t="s">
        <v>141</v>
      </c>
      <c r="AT143" s="228" t="s">
        <v>118</v>
      </c>
      <c r="AU143" s="228" t="s">
        <v>83</v>
      </c>
      <c r="AY143" s="16" t="s">
        <v>115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6" t="s">
        <v>81</v>
      </c>
      <c r="BK143" s="229">
        <f>ROUND(I143*H143,2)</f>
        <v>0</v>
      </c>
      <c r="BL143" s="16" t="s">
        <v>141</v>
      </c>
      <c r="BM143" s="228" t="s">
        <v>217</v>
      </c>
    </row>
    <row r="144" spans="1:47" s="2" customFormat="1" ht="12">
      <c r="A144" s="37"/>
      <c r="B144" s="38"/>
      <c r="C144" s="39"/>
      <c r="D144" s="230" t="s">
        <v>125</v>
      </c>
      <c r="E144" s="39"/>
      <c r="F144" s="231" t="s">
        <v>218</v>
      </c>
      <c r="G144" s="39"/>
      <c r="H144" s="39"/>
      <c r="I144" s="232"/>
      <c r="J144" s="39"/>
      <c r="K144" s="39"/>
      <c r="L144" s="43"/>
      <c r="M144" s="233"/>
      <c r="N144" s="234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125</v>
      </c>
      <c r="AU144" s="16" t="s">
        <v>83</v>
      </c>
    </row>
    <row r="145" spans="1:63" s="12" customFormat="1" ht="22.8" customHeight="1">
      <c r="A145" s="12"/>
      <c r="B145" s="201"/>
      <c r="C145" s="202"/>
      <c r="D145" s="203" t="s">
        <v>72</v>
      </c>
      <c r="E145" s="215" t="s">
        <v>219</v>
      </c>
      <c r="F145" s="215" t="s">
        <v>220</v>
      </c>
      <c r="G145" s="202"/>
      <c r="H145" s="202"/>
      <c r="I145" s="205"/>
      <c r="J145" s="216">
        <f>BK145</f>
        <v>0</v>
      </c>
      <c r="K145" s="202"/>
      <c r="L145" s="207"/>
      <c r="M145" s="208"/>
      <c r="N145" s="209"/>
      <c r="O145" s="209"/>
      <c r="P145" s="210">
        <f>SUM(P146:P194)</f>
        <v>0</v>
      </c>
      <c r="Q145" s="209"/>
      <c r="R145" s="210">
        <f>SUM(R146:R194)</f>
        <v>14.473986839999998</v>
      </c>
      <c r="S145" s="209"/>
      <c r="T145" s="211">
        <f>SUM(T146:T194)</f>
        <v>53.281420000000004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2" t="s">
        <v>81</v>
      </c>
      <c r="AT145" s="213" t="s">
        <v>72</v>
      </c>
      <c r="AU145" s="213" t="s">
        <v>81</v>
      </c>
      <c r="AY145" s="212" t="s">
        <v>115</v>
      </c>
      <c r="BK145" s="214">
        <f>SUM(BK146:BK194)</f>
        <v>0</v>
      </c>
    </row>
    <row r="146" spans="1:65" s="2" customFormat="1" ht="24.15" customHeight="1">
      <c r="A146" s="37"/>
      <c r="B146" s="38"/>
      <c r="C146" s="217" t="s">
        <v>165</v>
      </c>
      <c r="D146" s="217" t="s">
        <v>118</v>
      </c>
      <c r="E146" s="218" t="s">
        <v>221</v>
      </c>
      <c r="F146" s="219" t="s">
        <v>222</v>
      </c>
      <c r="G146" s="220" t="s">
        <v>223</v>
      </c>
      <c r="H146" s="221">
        <v>7</v>
      </c>
      <c r="I146" s="222"/>
      <c r="J146" s="223">
        <f>ROUND(I146*H146,2)</f>
        <v>0</v>
      </c>
      <c r="K146" s="219" t="s">
        <v>1</v>
      </c>
      <c r="L146" s="43"/>
      <c r="M146" s="224" t="s">
        <v>1</v>
      </c>
      <c r="N146" s="225" t="s">
        <v>38</v>
      </c>
      <c r="O146" s="90"/>
      <c r="P146" s="226">
        <f>O146*H146</f>
        <v>0</v>
      </c>
      <c r="Q146" s="226">
        <v>0.0003</v>
      </c>
      <c r="R146" s="226">
        <f>Q146*H146</f>
        <v>0.0021</v>
      </c>
      <c r="S146" s="226">
        <v>0</v>
      </c>
      <c r="T146" s="227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8" t="s">
        <v>141</v>
      </c>
      <c r="AT146" s="228" t="s">
        <v>118</v>
      </c>
      <c r="AU146" s="228" t="s">
        <v>83</v>
      </c>
      <c r="AY146" s="16" t="s">
        <v>115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6" t="s">
        <v>81</v>
      </c>
      <c r="BK146" s="229">
        <f>ROUND(I146*H146,2)</f>
        <v>0</v>
      </c>
      <c r="BL146" s="16" t="s">
        <v>141</v>
      </c>
      <c r="BM146" s="228" t="s">
        <v>224</v>
      </c>
    </row>
    <row r="147" spans="1:65" s="2" customFormat="1" ht="24.15" customHeight="1">
      <c r="A147" s="37"/>
      <c r="B147" s="38"/>
      <c r="C147" s="217" t="s">
        <v>219</v>
      </c>
      <c r="D147" s="217" t="s">
        <v>118</v>
      </c>
      <c r="E147" s="218" t="s">
        <v>225</v>
      </c>
      <c r="F147" s="219" t="s">
        <v>226</v>
      </c>
      <c r="G147" s="220" t="s">
        <v>223</v>
      </c>
      <c r="H147" s="221">
        <v>1</v>
      </c>
      <c r="I147" s="222"/>
      <c r="J147" s="223">
        <f>ROUND(I147*H147,2)</f>
        <v>0</v>
      </c>
      <c r="K147" s="219" t="s">
        <v>122</v>
      </c>
      <c r="L147" s="43"/>
      <c r="M147" s="224" t="s">
        <v>1</v>
      </c>
      <c r="N147" s="225" t="s">
        <v>38</v>
      </c>
      <c r="O147" s="90"/>
      <c r="P147" s="226">
        <f>O147*H147</f>
        <v>0</v>
      </c>
      <c r="Q147" s="226">
        <v>1E-05</v>
      </c>
      <c r="R147" s="226">
        <f>Q147*H147</f>
        <v>1E-05</v>
      </c>
      <c r="S147" s="226">
        <v>0</v>
      </c>
      <c r="T147" s="227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8" t="s">
        <v>141</v>
      </c>
      <c r="AT147" s="228" t="s">
        <v>118</v>
      </c>
      <c r="AU147" s="228" t="s">
        <v>83</v>
      </c>
      <c r="AY147" s="16" t="s">
        <v>115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6" t="s">
        <v>81</v>
      </c>
      <c r="BK147" s="229">
        <f>ROUND(I147*H147,2)</f>
        <v>0</v>
      </c>
      <c r="BL147" s="16" t="s">
        <v>141</v>
      </c>
      <c r="BM147" s="228" t="s">
        <v>227</v>
      </c>
    </row>
    <row r="148" spans="1:47" s="2" customFormat="1" ht="12">
      <c r="A148" s="37"/>
      <c r="B148" s="38"/>
      <c r="C148" s="39"/>
      <c r="D148" s="230" t="s">
        <v>125</v>
      </c>
      <c r="E148" s="39"/>
      <c r="F148" s="231" t="s">
        <v>228</v>
      </c>
      <c r="G148" s="39"/>
      <c r="H148" s="39"/>
      <c r="I148" s="232"/>
      <c r="J148" s="39"/>
      <c r="K148" s="39"/>
      <c r="L148" s="43"/>
      <c r="M148" s="233"/>
      <c r="N148" s="234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125</v>
      </c>
      <c r="AU148" s="16" t="s">
        <v>83</v>
      </c>
    </row>
    <row r="149" spans="1:65" s="2" customFormat="1" ht="16.5" customHeight="1">
      <c r="A149" s="37"/>
      <c r="B149" s="38"/>
      <c r="C149" s="217" t="s">
        <v>229</v>
      </c>
      <c r="D149" s="217" t="s">
        <v>118</v>
      </c>
      <c r="E149" s="218" t="s">
        <v>230</v>
      </c>
      <c r="F149" s="219" t="s">
        <v>231</v>
      </c>
      <c r="G149" s="220" t="s">
        <v>223</v>
      </c>
      <c r="H149" s="221">
        <v>1</v>
      </c>
      <c r="I149" s="222"/>
      <c r="J149" s="223">
        <f>ROUND(I149*H149,2)</f>
        <v>0</v>
      </c>
      <c r="K149" s="219" t="s">
        <v>122</v>
      </c>
      <c r="L149" s="43"/>
      <c r="M149" s="224" t="s">
        <v>1</v>
      </c>
      <c r="N149" s="225" t="s">
        <v>38</v>
      </c>
      <c r="O149" s="90"/>
      <c r="P149" s="226">
        <f>O149*H149</f>
        <v>0</v>
      </c>
      <c r="Q149" s="226">
        <v>0.08112</v>
      </c>
      <c r="R149" s="226">
        <f>Q149*H149</f>
        <v>0.08112</v>
      </c>
      <c r="S149" s="226">
        <v>0</v>
      </c>
      <c r="T149" s="227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8" t="s">
        <v>141</v>
      </c>
      <c r="AT149" s="228" t="s">
        <v>118</v>
      </c>
      <c r="AU149" s="228" t="s">
        <v>83</v>
      </c>
      <c r="AY149" s="16" t="s">
        <v>115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6" t="s">
        <v>81</v>
      </c>
      <c r="BK149" s="229">
        <f>ROUND(I149*H149,2)</f>
        <v>0</v>
      </c>
      <c r="BL149" s="16" t="s">
        <v>141</v>
      </c>
      <c r="BM149" s="228" t="s">
        <v>232</v>
      </c>
    </row>
    <row r="150" spans="1:47" s="2" customFormat="1" ht="12">
      <c r="A150" s="37"/>
      <c r="B150" s="38"/>
      <c r="C150" s="39"/>
      <c r="D150" s="230" t="s">
        <v>125</v>
      </c>
      <c r="E150" s="39"/>
      <c r="F150" s="231" t="s">
        <v>233</v>
      </c>
      <c r="G150" s="39"/>
      <c r="H150" s="39"/>
      <c r="I150" s="232"/>
      <c r="J150" s="39"/>
      <c r="K150" s="39"/>
      <c r="L150" s="43"/>
      <c r="M150" s="233"/>
      <c r="N150" s="234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125</v>
      </c>
      <c r="AU150" s="16" t="s">
        <v>83</v>
      </c>
    </row>
    <row r="151" spans="1:65" s="2" customFormat="1" ht="24.15" customHeight="1">
      <c r="A151" s="37"/>
      <c r="B151" s="38"/>
      <c r="C151" s="217" t="s">
        <v>234</v>
      </c>
      <c r="D151" s="217" t="s">
        <v>118</v>
      </c>
      <c r="E151" s="218" t="s">
        <v>235</v>
      </c>
      <c r="F151" s="219" t="s">
        <v>236</v>
      </c>
      <c r="G151" s="220" t="s">
        <v>237</v>
      </c>
      <c r="H151" s="221">
        <v>65.86</v>
      </c>
      <c r="I151" s="222"/>
      <c r="J151" s="223">
        <f>ROUND(I151*H151,2)</f>
        <v>0</v>
      </c>
      <c r="K151" s="219" t="s">
        <v>122</v>
      </c>
      <c r="L151" s="43"/>
      <c r="M151" s="224" t="s">
        <v>1</v>
      </c>
      <c r="N151" s="225" t="s">
        <v>38</v>
      </c>
      <c r="O151" s="90"/>
      <c r="P151" s="226">
        <f>O151*H151</f>
        <v>0</v>
      </c>
      <c r="Q151" s="226">
        <v>0.0005</v>
      </c>
      <c r="R151" s="226">
        <f>Q151*H151</f>
        <v>0.03293</v>
      </c>
      <c r="S151" s="226">
        <v>0</v>
      </c>
      <c r="T151" s="227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8" t="s">
        <v>141</v>
      </c>
      <c r="AT151" s="228" t="s">
        <v>118</v>
      </c>
      <c r="AU151" s="228" t="s">
        <v>83</v>
      </c>
      <c r="AY151" s="16" t="s">
        <v>115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6" t="s">
        <v>81</v>
      </c>
      <c r="BK151" s="229">
        <f>ROUND(I151*H151,2)</f>
        <v>0</v>
      </c>
      <c r="BL151" s="16" t="s">
        <v>141</v>
      </c>
      <c r="BM151" s="228" t="s">
        <v>238</v>
      </c>
    </row>
    <row r="152" spans="1:47" s="2" customFormat="1" ht="12">
      <c r="A152" s="37"/>
      <c r="B152" s="38"/>
      <c r="C152" s="39"/>
      <c r="D152" s="230" t="s">
        <v>125</v>
      </c>
      <c r="E152" s="39"/>
      <c r="F152" s="231" t="s">
        <v>239</v>
      </c>
      <c r="G152" s="39"/>
      <c r="H152" s="39"/>
      <c r="I152" s="232"/>
      <c r="J152" s="39"/>
      <c r="K152" s="39"/>
      <c r="L152" s="43"/>
      <c r="M152" s="233"/>
      <c r="N152" s="234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125</v>
      </c>
      <c r="AU152" s="16" t="s">
        <v>83</v>
      </c>
    </row>
    <row r="153" spans="1:65" s="2" customFormat="1" ht="24.15" customHeight="1">
      <c r="A153" s="37"/>
      <c r="B153" s="38"/>
      <c r="C153" s="217" t="s">
        <v>240</v>
      </c>
      <c r="D153" s="217" t="s">
        <v>118</v>
      </c>
      <c r="E153" s="218" t="s">
        <v>241</v>
      </c>
      <c r="F153" s="219" t="s">
        <v>242</v>
      </c>
      <c r="G153" s="220" t="s">
        <v>237</v>
      </c>
      <c r="H153" s="221">
        <v>60.9</v>
      </c>
      <c r="I153" s="222"/>
      <c r="J153" s="223">
        <f>ROUND(I153*H153,2)</f>
        <v>0</v>
      </c>
      <c r="K153" s="219" t="s">
        <v>122</v>
      </c>
      <c r="L153" s="43"/>
      <c r="M153" s="224" t="s">
        <v>1</v>
      </c>
      <c r="N153" s="225" t="s">
        <v>38</v>
      </c>
      <c r="O153" s="90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8" t="s">
        <v>141</v>
      </c>
      <c r="AT153" s="228" t="s">
        <v>118</v>
      </c>
      <c r="AU153" s="228" t="s">
        <v>83</v>
      </c>
      <c r="AY153" s="16" t="s">
        <v>115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6" t="s">
        <v>81</v>
      </c>
      <c r="BK153" s="229">
        <f>ROUND(I153*H153,2)</f>
        <v>0</v>
      </c>
      <c r="BL153" s="16" t="s">
        <v>141</v>
      </c>
      <c r="BM153" s="228" t="s">
        <v>243</v>
      </c>
    </row>
    <row r="154" spans="1:47" s="2" customFormat="1" ht="12">
      <c r="A154" s="37"/>
      <c r="B154" s="38"/>
      <c r="C154" s="39"/>
      <c r="D154" s="230" t="s">
        <v>125</v>
      </c>
      <c r="E154" s="39"/>
      <c r="F154" s="231" t="s">
        <v>244</v>
      </c>
      <c r="G154" s="39"/>
      <c r="H154" s="39"/>
      <c r="I154" s="232"/>
      <c r="J154" s="39"/>
      <c r="K154" s="39"/>
      <c r="L154" s="43"/>
      <c r="M154" s="233"/>
      <c r="N154" s="234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125</v>
      </c>
      <c r="AU154" s="16" t="s">
        <v>83</v>
      </c>
    </row>
    <row r="155" spans="1:65" s="2" customFormat="1" ht="24.15" customHeight="1">
      <c r="A155" s="37"/>
      <c r="B155" s="38"/>
      <c r="C155" s="217" t="s">
        <v>245</v>
      </c>
      <c r="D155" s="217" t="s">
        <v>118</v>
      </c>
      <c r="E155" s="218" t="s">
        <v>246</v>
      </c>
      <c r="F155" s="219" t="s">
        <v>247</v>
      </c>
      <c r="G155" s="220" t="s">
        <v>237</v>
      </c>
      <c r="H155" s="221">
        <v>14.4</v>
      </c>
      <c r="I155" s="222"/>
      <c r="J155" s="223">
        <f>ROUND(I155*H155,2)</f>
        <v>0</v>
      </c>
      <c r="K155" s="219" t="s">
        <v>122</v>
      </c>
      <c r="L155" s="43"/>
      <c r="M155" s="224" t="s">
        <v>1</v>
      </c>
      <c r="N155" s="225" t="s">
        <v>38</v>
      </c>
      <c r="O155" s="90"/>
      <c r="P155" s="226">
        <f>O155*H155</f>
        <v>0</v>
      </c>
      <c r="Q155" s="226">
        <v>0.16371</v>
      </c>
      <c r="R155" s="226">
        <f>Q155*H155</f>
        <v>2.357424</v>
      </c>
      <c r="S155" s="226">
        <v>0</v>
      </c>
      <c r="T155" s="227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8" t="s">
        <v>141</v>
      </c>
      <c r="AT155" s="228" t="s">
        <v>118</v>
      </c>
      <c r="AU155" s="228" t="s">
        <v>83</v>
      </c>
      <c r="AY155" s="16" t="s">
        <v>115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6" t="s">
        <v>81</v>
      </c>
      <c r="BK155" s="229">
        <f>ROUND(I155*H155,2)</f>
        <v>0</v>
      </c>
      <c r="BL155" s="16" t="s">
        <v>141</v>
      </c>
      <c r="BM155" s="228" t="s">
        <v>248</v>
      </c>
    </row>
    <row r="156" spans="1:47" s="2" customFormat="1" ht="12">
      <c r="A156" s="37"/>
      <c r="B156" s="38"/>
      <c r="C156" s="39"/>
      <c r="D156" s="230" t="s">
        <v>125</v>
      </c>
      <c r="E156" s="39"/>
      <c r="F156" s="231" t="s">
        <v>249</v>
      </c>
      <c r="G156" s="39"/>
      <c r="H156" s="39"/>
      <c r="I156" s="232"/>
      <c r="J156" s="39"/>
      <c r="K156" s="39"/>
      <c r="L156" s="43"/>
      <c r="M156" s="233"/>
      <c r="N156" s="234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125</v>
      </c>
      <c r="AU156" s="16" t="s">
        <v>83</v>
      </c>
    </row>
    <row r="157" spans="1:65" s="2" customFormat="1" ht="16.5" customHeight="1">
      <c r="A157" s="37"/>
      <c r="B157" s="38"/>
      <c r="C157" s="260" t="s">
        <v>250</v>
      </c>
      <c r="D157" s="260" t="s">
        <v>200</v>
      </c>
      <c r="E157" s="261" t="s">
        <v>251</v>
      </c>
      <c r="F157" s="262" t="s">
        <v>252</v>
      </c>
      <c r="G157" s="263" t="s">
        <v>237</v>
      </c>
      <c r="H157" s="264">
        <v>14.4</v>
      </c>
      <c r="I157" s="265"/>
      <c r="J157" s="266">
        <f>ROUND(I157*H157,2)</f>
        <v>0</v>
      </c>
      <c r="K157" s="262" t="s">
        <v>122</v>
      </c>
      <c r="L157" s="267"/>
      <c r="M157" s="268" t="s">
        <v>1</v>
      </c>
      <c r="N157" s="269" t="s">
        <v>38</v>
      </c>
      <c r="O157" s="90"/>
      <c r="P157" s="226">
        <f>O157*H157</f>
        <v>0</v>
      </c>
      <c r="Q157" s="226">
        <v>0.14044</v>
      </c>
      <c r="R157" s="226">
        <f>Q157*H157</f>
        <v>2.022336</v>
      </c>
      <c r="S157" s="226">
        <v>0</v>
      </c>
      <c r="T157" s="227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8" t="s">
        <v>165</v>
      </c>
      <c r="AT157" s="228" t="s">
        <v>200</v>
      </c>
      <c r="AU157" s="228" t="s">
        <v>83</v>
      </c>
      <c r="AY157" s="16" t="s">
        <v>115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6" t="s">
        <v>81</v>
      </c>
      <c r="BK157" s="229">
        <f>ROUND(I157*H157,2)</f>
        <v>0</v>
      </c>
      <c r="BL157" s="16" t="s">
        <v>141</v>
      </c>
      <c r="BM157" s="228" t="s">
        <v>253</v>
      </c>
    </row>
    <row r="158" spans="1:65" s="2" customFormat="1" ht="16.5" customHeight="1">
      <c r="A158" s="37"/>
      <c r="B158" s="38"/>
      <c r="C158" s="217" t="s">
        <v>8</v>
      </c>
      <c r="D158" s="217" t="s">
        <v>118</v>
      </c>
      <c r="E158" s="218" t="s">
        <v>254</v>
      </c>
      <c r="F158" s="219" t="s">
        <v>255</v>
      </c>
      <c r="G158" s="220" t="s">
        <v>186</v>
      </c>
      <c r="H158" s="221">
        <v>134.6</v>
      </c>
      <c r="I158" s="222"/>
      <c r="J158" s="223">
        <f>ROUND(I158*H158,2)</f>
        <v>0</v>
      </c>
      <c r="K158" s="219" t="s">
        <v>122</v>
      </c>
      <c r="L158" s="43"/>
      <c r="M158" s="224" t="s">
        <v>1</v>
      </c>
      <c r="N158" s="225" t="s">
        <v>38</v>
      </c>
      <c r="O158" s="90"/>
      <c r="P158" s="226">
        <f>O158*H158</f>
        <v>0</v>
      </c>
      <c r="Q158" s="226">
        <v>0</v>
      </c>
      <c r="R158" s="226">
        <f>Q158*H158</f>
        <v>0</v>
      </c>
      <c r="S158" s="226">
        <v>0.01</v>
      </c>
      <c r="T158" s="227">
        <f>S158*H158</f>
        <v>1.3459999999999999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8" t="s">
        <v>141</v>
      </c>
      <c r="AT158" s="228" t="s">
        <v>118</v>
      </c>
      <c r="AU158" s="228" t="s">
        <v>83</v>
      </c>
      <c r="AY158" s="16" t="s">
        <v>115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6" t="s">
        <v>81</v>
      </c>
      <c r="BK158" s="229">
        <f>ROUND(I158*H158,2)</f>
        <v>0</v>
      </c>
      <c r="BL158" s="16" t="s">
        <v>141</v>
      </c>
      <c r="BM158" s="228" t="s">
        <v>256</v>
      </c>
    </row>
    <row r="159" spans="1:47" s="2" customFormat="1" ht="12">
      <c r="A159" s="37"/>
      <c r="B159" s="38"/>
      <c r="C159" s="39"/>
      <c r="D159" s="230" t="s">
        <v>125</v>
      </c>
      <c r="E159" s="39"/>
      <c r="F159" s="231" t="s">
        <v>257</v>
      </c>
      <c r="G159" s="39"/>
      <c r="H159" s="39"/>
      <c r="I159" s="232"/>
      <c r="J159" s="39"/>
      <c r="K159" s="39"/>
      <c r="L159" s="43"/>
      <c r="M159" s="233"/>
      <c r="N159" s="234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125</v>
      </c>
      <c r="AU159" s="16" t="s">
        <v>83</v>
      </c>
    </row>
    <row r="160" spans="1:65" s="2" customFormat="1" ht="24.15" customHeight="1">
      <c r="A160" s="37"/>
      <c r="B160" s="38"/>
      <c r="C160" s="217" t="s">
        <v>258</v>
      </c>
      <c r="D160" s="217" t="s">
        <v>118</v>
      </c>
      <c r="E160" s="218" t="s">
        <v>259</v>
      </c>
      <c r="F160" s="219" t="s">
        <v>260</v>
      </c>
      <c r="G160" s="220" t="s">
        <v>197</v>
      </c>
      <c r="H160" s="221">
        <v>300</v>
      </c>
      <c r="I160" s="222"/>
      <c r="J160" s="223">
        <f>ROUND(I160*H160,2)</f>
        <v>0</v>
      </c>
      <c r="K160" s="219" t="s">
        <v>122</v>
      </c>
      <c r="L160" s="43"/>
      <c r="M160" s="224" t="s">
        <v>1</v>
      </c>
      <c r="N160" s="225" t="s">
        <v>38</v>
      </c>
      <c r="O160" s="90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8" t="s">
        <v>141</v>
      </c>
      <c r="AT160" s="228" t="s">
        <v>118</v>
      </c>
      <c r="AU160" s="228" t="s">
        <v>83</v>
      </c>
      <c r="AY160" s="16" t="s">
        <v>115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6" t="s">
        <v>81</v>
      </c>
      <c r="BK160" s="229">
        <f>ROUND(I160*H160,2)</f>
        <v>0</v>
      </c>
      <c r="BL160" s="16" t="s">
        <v>141</v>
      </c>
      <c r="BM160" s="228" t="s">
        <v>261</v>
      </c>
    </row>
    <row r="161" spans="1:47" s="2" customFormat="1" ht="12">
      <c r="A161" s="37"/>
      <c r="B161" s="38"/>
      <c r="C161" s="39"/>
      <c r="D161" s="230" t="s">
        <v>125</v>
      </c>
      <c r="E161" s="39"/>
      <c r="F161" s="231" t="s">
        <v>262</v>
      </c>
      <c r="G161" s="39"/>
      <c r="H161" s="39"/>
      <c r="I161" s="232"/>
      <c r="J161" s="39"/>
      <c r="K161" s="39"/>
      <c r="L161" s="43"/>
      <c r="M161" s="233"/>
      <c r="N161" s="234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125</v>
      </c>
      <c r="AU161" s="16" t="s">
        <v>83</v>
      </c>
    </row>
    <row r="162" spans="1:65" s="2" customFormat="1" ht="37.8" customHeight="1">
      <c r="A162" s="37"/>
      <c r="B162" s="38"/>
      <c r="C162" s="217" t="s">
        <v>263</v>
      </c>
      <c r="D162" s="217" t="s">
        <v>118</v>
      </c>
      <c r="E162" s="218" t="s">
        <v>264</v>
      </c>
      <c r="F162" s="219" t="s">
        <v>265</v>
      </c>
      <c r="G162" s="220" t="s">
        <v>197</v>
      </c>
      <c r="H162" s="221">
        <v>9000</v>
      </c>
      <c r="I162" s="222"/>
      <c r="J162" s="223">
        <f>ROUND(I162*H162,2)</f>
        <v>0</v>
      </c>
      <c r="K162" s="219" t="s">
        <v>122</v>
      </c>
      <c r="L162" s="43"/>
      <c r="M162" s="224" t="s">
        <v>1</v>
      </c>
      <c r="N162" s="225" t="s">
        <v>38</v>
      </c>
      <c r="O162" s="90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8" t="s">
        <v>141</v>
      </c>
      <c r="AT162" s="228" t="s">
        <v>118</v>
      </c>
      <c r="AU162" s="228" t="s">
        <v>83</v>
      </c>
      <c r="AY162" s="16" t="s">
        <v>115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6" t="s">
        <v>81</v>
      </c>
      <c r="BK162" s="229">
        <f>ROUND(I162*H162,2)</f>
        <v>0</v>
      </c>
      <c r="BL162" s="16" t="s">
        <v>141</v>
      </c>
      <c r="BM162" s="228" t="s">
        <v>266</v>
      </c>
    </row>
    <row r="163" spans="1:47" s="2" customFormat="1" ht="12">
      <c r="A163" s="37"/>
      <c r="B163" s="38"/>
      <c r="C163" s="39"/>
      <c r="D163" s="230" t="s">
        <v>125</v>
      </c>
      <c r="E163" s="39"/>
      <c r="F163" s="231" t="s">
        <v>267</v>
      </c>
      <c r="G163" s="39"/>
      <c r="H163" s="39"/>
      <c r="I163" s="232"/>
      <c r="J163" s="39"/>
      <c r="K163" s="39"/>
      <c r="L163" s="43"/>
      <c r="M163" s="233"/>
      <c r="N163" s="234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125</v>
      </c>
      <c r="AU163" s="16" t="s">
        <v>83</v>
      </c>
    </row>
    <row r="164" spans="1:65" s="2" customFormat="1" ht="33" customHeight="1">
      <c r="A164" s="37"/>
      <c r="B164" s="38"/>
      <c r="C164" s="217" t="s">
        <v>268</v>
      </c>
      <c r="D164" s="217" t="s">
        <v>118</v>
      </c>
      <c r="E164" s="218" t="s">
        <v>269</v>
      </c>
      <c r="F164" s="219" t="s">
        <v>270</v>
      </c>
      <c r="G164" s="220" t="s">
        <v>197</v>
      </c>
      <c r="H164" s="221">
        <v>300</v>
      </c>
      <c r="I164" s="222"/>
      <c r="J164" s="223">
        <f>ROUND(I164*H164,2)</f>
        <v>0</v>
      </c>
      <c r="K164" s="219" t="s">
        <v>122</v>
      </c>
      <c r="L164" s="43"/>
      <c r="M164" s="224" t="s">
        <v>1</v>
      </c>
      <c r="N164" s="225" t="s">
        <v>38</v>
      </c>
      <c r="O164" s="90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8" t="s">
        <v>141</v>
      </c>
      <c r="AT164" s="228" t="s">
        <v>118</v>
      </c>
      <c r="AU164" s="228" t="s">
        <v>83</v>
      </c>
      <c r="AY164" s="16" t="s">
        <v>115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6" t="s">
        <v>81</v>
      </c>
      <c r="BK164" s="229">
        <f>ROUND(I164*H164,2)</f>
        <v>0</v>
      </c>
      <c r="BL164" s="16" t="s">
        <v>141</v>
      </c>
      <c r="BM164" s="228" t="s">
        <v>271</v>
      </c>
    </row>
    <row r="165" spans="1:47" s="2" customFormat="1" ht="12">
      <c r="A165" s="37"/>
      <c r="B165" s="38"/>
      <c r="C165" s="39"/>
      <c r="D165" s="230" t="s">
        <v>125</v>
      </c>
      <c r="E165" s="39"/>
      <c r="F165" s="231" t="s">
        <v>272</v>
      </c>
      <c r="G165" s="39"/>
      <c r="H165" s="39"/>
      <c r="I165" s="232"/>
      <c r="J165" s="39"/>
      <c r="K165" s="39"/>
      <c r="L165" s="43"/>
      <c r="M165" s="233"/>
      <c r="N165" s="234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125</v>
      </c>
      <c r="AU165" s="16" t="s">
        <v>83</v>
      </c>
    </row>
    <row r="166" spans="1:65" s="2" customFormat="1" ht="24.15" customHeight="1">
      <c r="A166" s="37"/>
      <c r="B166" s="38"/>
      <c r="C166" s="217" t="s">
        <v>273</v>
      </c>
      <c r="D166" s="217" t="s">
        <v>118</v>
      </c>
      <c r="E166" s="218" t="s">
        <v>274</v>
      </c>
      <c r="F166" s="219" t="s">
        <v>275</v>
      </c>
      <c r="G166" s="220" t="s">
        <v>186</v>
      </c>
      <c r="H166" s="221">
        <v>120</v>
      </c>
      <c r="I166" s="222"/>
      <c r="J166" s="223">
        <f>ROUND(I166*H166,2)</f>
        <v>0</v>
      </c>
      <c r="K166" s="219" t="s">
        <v>122</v>
      </c>
      <c r="L166" s="43"/>
      <c r="M166" s="224" t="s">
        <v>1</v>
      </c>
      <c r="N166" s="225" t="s">
        <v>38</v>
      </c>
      <c r="O166" s="90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8" t="s">
        <v>141</v>
      </c>
      <c r="AT166" s="228" t="s">
        <v>118</v>
      </c>
      <c r="AU166" s="228" t="s">
        <v>83</v>
      </c>
      <c r="AY166" s="16" t="s">
        <v>115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6" t="s">
        <v>81</v>
      </c>
      <c r="BK166" s="229">
        <f>ROUND(I166*H166,2)</f>
        <v>0</v>
      </c>
      <c r="BL166" s="16" t="s">
        <v>141</v>
      </c>
      <c r="BM166" s="228" t="s">
        <v>276</v>
      </c>
    </row>
    <row r="167" spans="1:47" s="2" customFormat="1" ht="12">
      <c r="A167" s="37"/>
      <c r="B167" s="38"/>
      <c r="C167" s="39"/>
      <c r="D167" s="230" t="s">
        <v>125</v>
      </c>
      <c r="E167" s="39"/>
      <c r="F167" s="231" t="s">
        <v>277</v>
      </c>
      <c r="G167" s="39"/>
      <c r="H167" s="39"/>
      <c r="I167" s="232"/>
      <c r="J167" s="39"/>
      <c r="K167" s="39"/>
      <c r="L167" s="43"/>
      <c r="M167" s="233"/>
      <c r="N167" s="234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125</v>
      </c>
      <c r="AU167" s="16" t="s">
        <v>83</v>
      </c>
    </row>
    <row r="168" spans="1:65" s="2" customFormat="1" ht="33" customHeight="1">
      <c r="A168" s="37"/>
      <c r="B168" s="38"/>
      <c r="C168" s="217" t="s">
        <v>278</v>
      </c>
      <c r="D168" s="217" t="s">
        <v>118</v>
      </c>
      <c r="E168" s="218" t="s">
        <v>279</v>
      </c>
      <c r="F168" s="219" t="s">
        <v>280</v>
      </c>
      <c r="G168" s="220" t="s">
        <v>186</v>
      </c>
      <c r="H168" s="221">
        <v>3600</v>
      </c>
      <c r="I168" s="222"/>
      <c r="J168" s="223">
        <f>ROUND(I168*H168,2)</f>
        <v>0</v>
      </c>
      <c r="K168" s="219" t="s">
        <v>122</v>
      </c>
      <c r="L168" s="43"/>
      <c r="M168" s="224" t="s">
        <v>1</v>
      </c>
      <c r="N168" s="225" t="s">
        <v>38</v>
      </c>
      <c r="O168" s="90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8" t="s">
        <v>141</v>
      </c>
      <c r="AT168" s="228" t="s">
        <v>118</v>
      </c>
      <c r="AU168" s="228" t="s">
        <v>83</v>
      </c>
      <c r="AY168" s="16" t="s">
        <v>115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6" t="s">
        <v>81</v>
      </c>
      <c r="BK168" s="229">
        <f>ROUND(I168*H168,2)</f>
        <v>0</v>
      </c>
      <c r="BL168" s="16" t="s">
        <v>141</v>
      </c>
      <c r="BM168" s="228" t="s">
        <v>281</v>
      </c>
    </row>
    <row r="169" spans="1:47" s="2" customFormat="1" ht="12">
      <c r="A169" s="37"/>
      <c r="B169" s="38"/>
      <c r="C169" s="39"/>
      <c r="D169" s="230" t="s">
        <v>125</v>
      </c>
      <c r="E169" s="39"/>
      <c r="F169" s="231" t="s">
        <v>282</v>
      </c>
      <c r="G169" s="39"/>
      <c r="H169" s="39"/>
      <c r="I169" s="232"/>
      <c r="J169" s="39"/>
      <c r="K169" s="39"/>
      <c r="L169" s="43"/>
      <c r="M169" s="233"/>
      <c r="N169" s="234"/>
      <c r="O169" s="90"/>
      <c r="P169" s="90"/>
      <c r="Q169" s="90"/>
      <c r="R169" s="90"/>
      <c r="S169" s="90"/>
      <c r="T169" s="91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125</v>
      </c>
      <c r="AU169" s="16" t="s">
        <v>83</v>
      </c>
    </row>
    <row r="170" spans="1:65" s="2" customFormat="1" ht="24.15" customHeight="1">
      <c r="A170" s="37"/>
      <c r="B170" s="38"/>
      <c r="C170" s="217" t="s">
        <v>7</v>
      </c>
      <c r="D170" s="217" t="s">
        <v>118</v>
      </c>
      <c r="E170" s="218" t="s">
        <v>283</v>
      </c>
      <c r="F170" s="219" t="s">
        <v>284</v>
      </c>
      <c r="G170" s="220" t="s">
        <v>186</v>
      </c>
      <c r="H170" s="221">
        <v>120</v>
      </c>
      <c r="I170" s="222"/>
      <c r="J170" s="223">
        <f>ROUND(I170*H170,2)</f>
        <v>0</v>
      </c>
      <c r="K170" s="219" t="s">
        <v>122</v>
      </c>
      <c r="L170" s="43"/>
      <c r="M170" s="224" t="s">
        <v>1</v>
      </c>
      <c r="N170" s="225" t="s">
        <v>38</v>
      </c>
      <c r="O170" s="90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8" t="s">
        <v>141</v>
      </c>
      <c r="AT170" s="228" t="s">
        <v>118</v>
      </c>
      <c r="AU170" s="228" t="s">
        <v>83</v>
      </c>
      <c r="AY170" s="16" t="s">
        <v>115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6" t="s">
        <v>81</v>
      </c>
      <c r="BK170" s="229">
        <f>ROUND(I170*H170,2)</f>
        <v>0</v>
      </c>
      <c r="BL170" s="16" t="s">
        <v>141</v>
      </c>
      <c r="BM170" s="228" t="s">
        <v>285</v>
      </c>
    </row>
    <row r="171" spans="1:47" s="2" customFormat="1" ht="12">
      <c r="A171" s="37"/>
      <c r="B171" s="38"/>
      <c r="C171" s="39"/>
      <c r="D171" s="230" t="s">
        <v>125</v>
      </c>
      <c r="E171" s="39"/>
      <c r="F171" s="231" t="s">
        <v>286</v>
      </c>
      <c r="G171" s="39"/>
      <c r="H171" s="39"/>
      <c r="I171" s="232"/>
      <c r="J171" s="39"/>
      <c r="K171" s="39"/>
      <c r="L171" s="43"/>
      <c r="M171" s="233"/>
      <c r="N171" s="234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125</v>
      </c>
      <c r="AU171" s="16" t="s">
        <v>83</v>
      </c>
    </row>
    <row r="172" spans="1:65" s="2" customFormat="1" ht="16.5" customHeight="1">
      <c r="A172" s="37"/>
      <c r="B172" s="38"/>
      <c r="C172" s="217" t="s">
        <v>287</v>
      </c>
      <c r="D172" s="217" t="s">
        <v>118</v>
      </c>
      <c r="E172" s="218" t="s">
        <v>288</v>
      </c>
      <c r="F172" s="219" t="s">
        <v>289</v>
      </c>
      <c r="G172" s="220" t="s">
        <v>197</v>
      </c>
      <c r="H172" s="221">
        <v>14.036</v>
      </c>
      <c r="I172" s="222"/>
      <c r="J172" s="223">
        <f>ROUND(I172*H172,2)</f>
        <v>0</v>
      </c>
      <c r="K172" s="219" t="s">
        <v>122</v>
      </c>
      <c r="L172" s="43"/>
      <c r="M172" s="224" t="s">
        <v>1</v>
      </c>
      <c r="N172" s="225" t="s">
        <v>38</v>
      </c>
      <c r="O172" s="90"/>
      <c r="P172" s="226">
        <f>O172*H172</f>
        <v>0</v>
      </c>
      <c r="Q172" s="226">
        <v>0.12</v>
      </c>
      <c r="R172" s="226">
        <f>Q172*H172</f>
        <v>1.6843199999999998</v>
      </c>
      <c r="S172" s="226">
        <v>2.2</v>
      </c>
      <c r="T172" s="227">
        <f>S172*H172</f>
        <v>30.8792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28" t="s">
        <v>141</v>
      </c>
      <c r="AT172" s="228" t="s">
        <v>118</v>
      </c>
      <c r="AU172" s="228" t="s">
        <v>83</v>
      </c>
      <c r="AY172" s="16" t="s">
        <v>115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6" t="s">
        <v>81</v>
      </c>
      <c r="BK172" s="229">
        <f>ROUND(I172*H172,2)</f>
        <v>0</v>
      </c>
      <c r="BL172" s="16" t="s">
        <v>141</v>
      </c>
      <c r="BM172" s="228" t="s">
        <v>290</v>
      </c>
    </row>
    <row r="173" spans="1:47" s="2" customFormat="1" ht="12">
      <c r="A173" s="37"/>
      <c r="B173" s="38"/>
      <c r="C173" s="39"/>
      <c r="D173" s="230" t="s">
        <v>125</v>
      </c>
      <c r="E173" s="39"/>
      <c r="F173" s="231" t="s">
        <v>291</v>
      </c>
      <c r="G173" s="39"/>
      <c r="H173" s="39"/>
      <c r="I173" s="232"/>
      <c r="J173" s="39"/>
      <c r="K173" s="39"/>
      <c r="L173" s="43"/>
      <c r="M173" s="233"/>
      <c r="N173" s="234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125</v>
      </c>
      <c r="AU173" s="16" t="s">
        <v>83</v>
      </c>
    </row>
    <row r="174" spans="1:65" s="2" customFormat="1" ht="24.15" customHeight="1">
      <c r="A174" s="37"/>
      <c r="B174" s="38"/>
      <c r="C174" s="217" t="s">
        <v>292</v>
      </c>
      <c r="D174" s="217" t="s">
        <v>118</v>
      </c>
      <c r="E174" s="218" t="s">
        <v>293</v>
      </c>
      <c r="F174" s="219" t="s">
        <v>294</v>
      </c>
      <c r="G174" s="220" t="s">
        <v>223</v>
      </c>
      <c r="H174" s="221">
        <v>1</v>
      </c>
      <c r="I174" s="222"/>
      <c r="J174" s="223">
        <f>ROUND(I174*H174,2)</f>
        <v>0</v>
      </c>
      <c r="K174" s="219" t="s">
        <v>122</v>
      </c>
      <c r="L174" s="43"/>
      <c r="M174" s="224" t="s">
        <v>1</v>
      </c>
      <c r="N174" s="225" t="s">
        <v>38</v>
      </c>
      <c r="O174" s="90"/>
      <c r="P174" s="226">
        <f>O174*H174</f>
        <v>0</v>
      </c>
      <c r="Q174" s="226">
        <v>0</v>
      </c>
      <c r="R174" s="226">
        <f>Q174*H174</f>
        <v>0</v>
      </c>
      <c r="S174" s="226">
        <v>0.004</v>
      </c>
      <c r="T174" s="227">
        <f>S174*H174</f>
        <v>0.004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8" t="s">
        <v>141</v>
      </c>
      <c r="AT174" s="228" t="s">
        <v>118</v>
      </c>
      <c r="AU174" s="228" t="s">
        <v>83</v>
      </c>
      <c r="AY174" s="16" t="s">
        <v>115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6" t="s">
        <v>81</v>
      </c>
      <c r="BK174" s="229">
        <f>ROUND(I174*H174,2)</f>
        <v>0</v>
      </c>
      <c r="BL174" s="16" t="s">
        <v>141</v>
      </c>
      <c r="BM174" s="228" t="s">
        <v>295</v>
      </c>
    </row>
    <row r="175" spans="1:47" s="2" customFormat="1" ht="12">
      <c r="A175" s="37"/>
      <c r="B175" s="38"/>
      <c r="C175" s="39"/>
      <c r="D175" s="230" t="s">
        <v>125</v>
      </c>
      <c r="E175" s="39"/>
      <c r="F175" s="231" t="s">
        <v>296</v>
      </c>
      <c r="G175" s="39"/>
      <c r="H175" s="39"/>
      <c r="I175" s="232"/>
      <c r="J175" s="39"/>
      <c r="K175" s="39"/>
      <c r="L175" s="43"/>
      <c r="M175" s="233"/>
      <c r="N175" s="234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125</v>
      </c>
      <c r="AU175" s="16" t="s">
        <v>83</v>
      </c>
    </row>
    <row r="176" spans="1:65" s="2" customFormat="1" ht="24.15" customHeight="1">
      <c r="A176" s="37"/>
      <c r="B176" s="38"/>
      <c r="C176" s="217" t="s">
        <v>297</v>
      </c>
      <c r="D176" s="217" t="s">
        <v>118</v>
      </c>
      <c r="E176" s="218" t="s">
        <v>298</v>
      </c>
      <c r="F176" s="219" t="s">
        <v>299</v>
      </c>
      <c r="G176" s="220" t="s">
        <v>237</v>
      </c>
      <c r="H176" s="221">
        <v>14.9</v>
      </c>
      <c r="I176" s="222"/>
      <c r="J176" s="223">
        <f>ROUND(I176*H176,2)</f>
        <v>0</v>
      </c>
      <c r="K176" s="219" t="s">
        <v>122</v>
      </c>
      <c r="L176" s="43"/>
      <c r="M176" s="224" t="s">
        <v>1</v>
      </c>
      <c r="N176" s="225" t="s">
        <v>38</v>
      </c>
      <c r="O176" s="90"/>
      <c r="P176" s="226">
        <f>O176*H176</f>
        <v>0</v>
      </c>
      <c r="Q176" s="226">
        <v>0</v>
      </c>
      <c r="R176" s="226">
        <f>Q176*H176</f>
        <v>0</v>
      </c>
      <c r="S176" s="226">
        <v>0.35</v>
      </c>
      <c r="T176" s="227">
        <f>S176*H176</f>
        <v>5.215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8" t="s">
        <v>141</v>
      </c>
      <c r="AT176" s="228" t="s">
        <v>118</v>
      </c>
      <c r="AU176" s="228" t="s">
        <v>83</v>
      </c>
      <c r="AY176" s="16" t="s">
        <v>115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6" t="s">
        <v>81</v>
      </c>
      <c r="BK176" s="229">
        <f>ROUND(I176*H176,2)</f>
        <v>0</v>
      </c>
      <c r="BL176" s="16" t="s">
        <v>141</v>
      </c>
      <c r="BM176" s="228" t="s">
        <v>300</v>
      </c>
    </row>
    <row r="177" spans="1:47" s="2" customFormat="1" ht="12">
      <c r="A177" s="37"/>
      <c r="B177" s="38"/>
      <c r="C177" s="39"/>
      <c r="D177" s="230" t="s">
        <v>125</v>
      </c>
      <c r="E177" s="39"/>
      <c r="F177" s="231" t="s">
        <v>301</v>
      </c>
      <c r="G177" s="39"/>
      <c r="H177" s="39"/>
      <c r="I177" s="232"/>
      <c r="J177" s="39"/>
      <c r="K177" s="39"/>
      <c r="L177" s="43"/>
      <c r="M177" s="233"/>
      <c r="N177" s="234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125</v>
      </c>
      <c r="AU177" s="16" t="s">
        <v>83</v>
      </c>
    </row>
    <row r="178" spans="1:65" s="2" customFormat="1" ht="33" customHeight="1">
      <c r="A178" s="37"/>
      <c r="B178" s="38"/>
      <c r="C178" s="217" t="s">
        <v>302</v>
      </c>
      <c r="D178" s="217" t="s">
        <v>118</v>
      </c>
      <c r="E178" s="218" t="s">
        <v>303</v>
      </c>
      <c r="F178" s="219" t="s">
        <v>304</v>
      </c>
      <c r="G178" s="220" t="s">
        <v>186</v>
      </c>
      <c r="H178" s="221">
        <v>226.246</v>
      </c>
      <c r="I178" s="222"/>
      <c r="J178" s="223">
        <f>ROUND(I178*H178,2)</f>
        <v>0</v>
      </c>
      <c r="K178" s="219" t="s">
        <v>122</v>
      </c>
      <c r="L178" s="43"/>
      <c r="M178" s="224" t="s">
        <v>1</v>
      </c>
      <c r="N178" s="225" t="s">
        <v>38</v>
      </c>
      <c r="O178" s="90"/>
      <c r="P178" s="226">
        <f>O178*H178</f>
        <v>0</v>
      </c>
      <c r="Q178" s="226">
        <v>0</v>
      </c>
      <c r="R178" s="226">
        <f>Q178*H178</f>
        <v>0</v>
      </c>
      <c r="S178" s="226">
        <v>0.07</v>
      </c>
      <c r="T178" s="227">
        <f>S178*H178</f>
        <v>15.837220000000002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8" t="s">
        <v>141</v>
      </c>
      <c r="AT178" s="228" t="s">
        <v>118</v>
      </c>
      <c r="AU178" s="228" t="s">
        <v>83</v>
      </c>
      <c r="AY178" s="16" t="s">
        <v>115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6" t="s">
        <v>81</v>
      </c>
      <c r="BK178" s="229">
        <f>ROUND(I178*H178,2)</f>
        <v>0</v>
      </c>
      <c r="BL178" s="16" t="s">
        <v>141</v>
      </c>
      <c r="BM178" s="228" t="s">
        <v>305</v>
      </c>
    </row>
    <row r="179" spans="1:47" s="2" customFormat="1" ht="12">
      <c r="A179" s="37"/>
      <c r="B179" s="38"/>
      <c r="C179" s="39"/>
      <c r="D179" s="230" t="s">
        <v>125</v>
      </c>
      <c r="E179" s="39"/>
      <c r="F179" s="231" t="s">
        <v>306</v>
      </c>
      <c r="G179" s="39"/>
      <c r="H179" s="39"/>
      <c r="I179" s="232"/>
      <c r="J179" s="39"/>
      <c r="K179" s="39"/>
      <c r="L179" s="43"/>
      <c r="M179" s="233"/>
      <c r="N179" s="234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125</v>
      </c>
      <c r="AU179" s="16" t="s">
        <v>83</v>
      </c>
    </row>
    <row r="180" spans="1:65" s="2" customFormat="1" ht="24.15" customHeight="1">
      <c r="A180" s="37"/>
      <c r="B180" s="38"/>
      <c r="C180" s="217" t="s">
        <v>307</v>
      </c>
      <c r="D180" s="217" t="s">
        <v>118</v>
      </c>
      <c r="E180" s="218" t="s">
        <v>308</v>
      </c>
      <c r="F180" s="219" t="s">
        <v>309</v>
      </c>
      <c r="G180" s="220" t="s">
        <v>186</v>
      </c>
      <c r="H180" s="221">
        <v>156.856</v>
      </c>
      <c r="I180" s="222"/>
      <c r="J180" s="223">
        <f>ROUND(I180*H180,2)</f>
        <v>0</v>
      </c>
      <c r="K180" s="219" t="s">
        <v>122</v>
      </c>
      <c r="L180" s="43"/>
      <c r="M180" s="224" t="s">
        <v>1</v>
      </c>
      <c r="N180" s="225" t="s">
        <v>38</v>
      </c>
      <c r="O180" s="90"/>
      <c r="P180" s="226">
        <f>O180*H180</f>
        <v>0</v>
      </c>
      <c r="Q180" s="226">
        <v>0.02014</v>
      </c>
      <c r="R180" s="226">
        <f>Q180*H180</f>
        <v>3.15907984</v>
      </c>
      <c r="S180" s="226">
        <v>0</v>
      </c>
      <c r="T180" s="227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8" t="s">
        <v>141</v>
      </c>
      <c r="AT180" s="228" t="s">
        <v>118</v>
      </c>
      <c r="AU180" s="228" t="s">
        <v>83</v>
      </c>
      <c r="AY180" s="16" t="s">
        <v>115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6" t="s">
        <v>81</v>
      </c>
      <c r="BK180" s="229">
        <f>ROUND(I180*H180,2)</f>
        <v>0</v>
      </c>
      <c r="BL180" s="16" t="s">
        <v>141</v>
      </c>
      <c r="BM180" s="228" t="s">
        <v>310</v>
      </c>
    </row>
    <row r="181" spans="1:47" s="2" customFormat="1" ht="12">
      <c r="A181" s="37"/>
      <c r="B181" s="38"/>
      <c r="C181" s="39"/>
      <c r="D181" s="230" t="s">
        <v>125</v>
      </c>
      <c r="E181" s="39"/>
      <c r="F181" s="231" t="s">
        <v>311</v>
      </c>
      <c r="G181" s="39"/>
      <c r="H181" s="39"/>
      <c r="I181" s="232"/>
      <c r="J181" s="39"/>
      <c r="K181" s="39"/>
      <c r="L181" s="43"/>
      <c r="M181" s="233"/>
      <c r="N181" s="234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125</v>
      </c>
      <c r="AU181" s="16" t="s">
        <v>83</v>
      </c>
    </row>
    <row r="182" spans="1:65" s="2" customFormat="1" ht="24.15" customHeight="1">
      <c r="A182" s="37"/>
      <c r="B182" s="38"/>
      <c r="C182" s="217" t="s">
        <v>312</v>
      </c>
      <c r="D182" s="217" t="s">
        <v>118</v>
      </c>
      <c r="E182" s="218" t="s">
        <v>313</v>
      </c>
      <c r="F182" s="219" t="s">
        <v>314</v>
      </c>
      <c r="G182" s="220" t="s">
        <v>186</v>
      </c>
      <c r="H182" s="221">
        <v>25.087</v>
      </c>
      <c r="I182" s="222"/>
      <c r="J182" s="223">
        <f>ROUND(I182*H182,2)</f>
        <v>0</v>
      </c>
      <c r="K182" s="219" t="s">
        <v>122</v>
      </c>
      <c r="L182" s="43"/>
      <c r="M182" s="224" t="s">
        <v>1</v>
      </c>
      <c r="N182" s="225" t="s">
        <v>38</v>
      </c>
      <c r="O182" s="90"/>
      <c r="P182" s="226">
        <f>O182*H182</f>
        <v>0</v>
      </c>
      <c r="Q182" s="226">
        <v>0.06043</v>
      </c>
      <c r="R182" s="226">
        <f>Q182*H182</f>
        <v>1.5160074099999998</v>
      </c>
      <c r="S182" s="226">
        <v>0</v>
      </c>
      <c r="T182" s="227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8" t="s">
        <v>141</v>
      </c>
      <c r="AT182" s="228" t="s">
        <v>118</v>
      </c>
      <c r="AU182" s="228" t="s">
        <v>83</v>
      </c>
      <c r="AY182" s="16" t="s">
        <v>115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6" t="s">
        <v>81</v>
      </c>
      <c r="BK182" s="229">
        <f>ROUND(I182*H182,2)</f>
        <v>0</v>
      </c>
      <c r="BL182" s="16" t="s">
        <v>141</v>
      </c>
      <c r="BM182" s="228" t="s">
        <v>315</v>
      </c>
    </row>
    <row r="183" spans="1:47" s="2" customFormat="1" ht="12">
      <c r="A183" s="37"/>
      <c r="B183" s="38"/>
      <c r="C183" s="39"/>
      <c r="D183" s="230" t="s">
        <v>125</v>
      </c>
      <c r="E183" s="39"/>
      <c r="F183" s="231" t="s">
        <v>316</v>
      </c>
      <c r="G183" s="39"/>
      <c r="H183" s="39"/>
      <c r="I183" s="232"/>
      <c r="J183" s="39"/>
      <c r="K183" s="39"/>
      <c r="L183" s="43"/>
      <c r="M183" s="233"/>
      <c r="N183" s="234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125</v>
      </c>
      <c r="AU183" s="16" t="s">
        <v>83</v>
      </c>
    </row>
    <row r="184" spans="1:65" s="2" customFormat="1" ht="24.15" customHeight="1">
      <c r="A184" s="37"/>
      <c r="B184" s="38"/>
      <c r="C184" s="217" t="s">
        <v>317</v>
      </c>
      <c r="D184" s="217" t="s">
        <v>118</v>
      </c>
      <c r="E184" s="218" t="s">
        <v>318</v>
      </c>
      <c r="F184" s="219" t="s">
        <v>319</v>
      </c>
      <c r="G184" s="220" t="s">
        <v>186</v>
      </c>
      <c r="H184" s="221">
        <v>69.39</v>
      </c>
      <c r="I184" s="222"/>
      <c r="J184" s="223">
        <f>ROUND(I184*H184,2)</f>
        <v>0</v>
      </c>
      <c r="K184" s="219" t="s">
        <v>122</v>
      </c>
      <c r="L184" s="43"/>
      <c r="M184" s="224" t="s">
        <v>1</v>
      </c>
      <c r="N184" s="225" t="s">
        <v>38</v>
      </c>
      <c r="O184" s="90"/>
      <c r="P184" s="226">
        <f>O184*H184</f>
        <v>0</v>
      </c>
      <c r="Q184" s="226">
        <v>0.02014</v>
      </c>
      <c r="R184" s="226">
        <f>Q184*H184</f>
        <v>1.3975146</v>
      </c>
      <c r="S184" s="226">
        <v>0</v>
      </c>
      <c r="T184" s="227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8" t="s">
        <v>141</v>
      </c>
      <c r="AT184" s="228" t="s">
        <v>118</v>
      </c>
      <c r="AU184" s="228" t="s">
        <v>83</v>
      </c>
      <c r="AY184" s="16" t="s">
        <v>115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6" t="s">
        <v>81</v>
      </c>
      <c r="BK184" s="229">
        <f>ROUND(I184*H184,2)</f>
        <v>0</v>
      </c>
      <c r="BL184" s="16" t="s">
        <v>141</v>
      </c>
      <c r="BM184" s="228" t="s">
        <v>320</v>
      </c>
    </row>
    <row r="185" spans="1:47" s="2" customFormat="1" ht="12">
      <c r="A185" s="37"/>
      <c r="B185" s="38"/>
      <c r="C185" s="39"/>
      <c r="D185" s="230" t="s">
        <v>125</v>
      </c>
      <c r="E185" s="39"/>
      <c r="F185" s="231" t="s">
        <v>321</v>
      </c>
      <c r="G185" s="39"/>
      <c r="H185" s="39"/>
      <c r="I185" s="232"/>
      <c r="J185" s="39"/>
      <c r="K185" s="39"/>
      <c r="L185" s="43"/>
      <c r="M185" s="233"/>
      <c r="N185" s="234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125</v>
      </c>
      <c r="AU185" s="16" t="s">
        <v>83</v>
      </c>
    </row>
    <row r="186" spans="1:65" s="2" customFormat="1" ht="24.15" customHeight="1">
      <c r="A186" s="37"/>
      <c r="B186" s="38"/>
      <c r="C186" s="217" t="s">
        <v>322</v>
      </c>
      <c r="D186" s="217" t="s">
        <v>118</v>
      </c>
      <c r="E186" s="218" t="s">
        <v>323</v>
      </c>
      <c r="F186" s="219" t="s">
        <v>324</v>
      </c>
      <c r="G186" s="220" t="s">
        <v>186</v>
      </c>
      <c r="H186" s="221">
        <v>14.478</v>
      </c>
      <c r="I186" s="222"/>
      <c r="J186" s="223">
        <f>ROUND(I186*H186,2)</f>
        <v>0</v>
      </c>
      <c r="K186" s="219" t="s">
        <v>122</v>
      </c>
      <c r="L186" s="43"/>
      <c r="M186" s="224" t="s">
        <v>1</v>
      </c>
      <c r="N186" s="225" t="s">
        <v>38</v>
      </c>
      <c r="O186" s="90"/>
      <c r="P186" s="226">
        <f>O186*H186</f>
        <v>0</v>
      </c>
      <c r="Q186" s="226">
        <v>0.0609</v>
      </c>
      <c r="R186" s="226">
        <f>Q186*H186</f>
        <v>0.8817102</v>
      </c>
      <c r="S186" s="226">
        <v>0</v>
      </c>
      <c r="T186" s="227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8" t="s">
        <v>141</v>
      </c>
      <c r="AT186" s="228" t="s">
        <v>118</v>
      </c>
      <c r="AU186" s="228" t="s">
        <v>83</v>
      </c>
      <c r="AY186" s="16" t="s">
        <v>115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6" t="s">
        <v>81</v>
      </c>
      <c r="BK186" s="229">
        <f>ROUND(I186*H186,2)</f>
        <v>0</v>
      </c>
      <c r="BL186" s="16" t="s">
        <v>141</v>
      </c>
      <c r="BM186" s="228" t="s">
        <v>325</v>
      </c>
    </row>
    <row r="187" spans="1:47" s="2" customFormat="1" ht="12">
      <c r="A187" s="37"/>
      <c r="B187" s="38"/>
      <c r="C187" s="39"/>
      <c r="D187" s="230" t="s">
        <v>125</v>
      </c>
      <c r="E187" s="39"/>
      <c r="F187" s="231" t="s">
        <v>326</v>
      </c>
      <c r="G187" s="39"/>
      <c r="H187" s="39"/>
      <c r="I187" s="232"/>
      <c r="J187" s="39"/>
      <c r="K187" s="39"/>
      <c r="L187" s="43"/>
      <c r="M187" s="233"/>
      <c r="N187" s="234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125</v>
      </c>
      <c r="AU187" s="16" t="s">
        <v>83</v>
      </c>
    </row>
    <row r="188" spans="1:65" s="2" customFormat="1" ht="24.15" customHeight="1">
      <c r="A188" s="37"/>
      <c r="B188" s="38"/>
      <c r="C188" s="217" t="s">
        <v>327</v>
      </c>
      <c r="D188" s="217" t="s">
        <v>118</v>
      </c>
      <c r="E188" s="218" t="s">
        <v>328</v>
      </c>
      <c r="F188" s="219" t="s">
        <v>329</v>
      </c>
      <c r="G188" s="220" t="s">
        <v>186</v>
      </c>
      <c r="H188" s="221">
        <v>19.783</v>
      </c>
      <c r="I188" s="222"/>
      <c r="J188" s="223">
        <f>ROUND(I188*H188,2)</f>
        <v>0</v>
      </c>
      <c r="K188" s="219" t="s">
        <v>122</v>
      </c>
      <c r="L188" s="43"/>
      <c r="M188" s="224" t="s">
        <v>1</v>
      </c>
      <c r="N188" s="225" t="s">
        <v>38</v>
      </c>
      <c r="O188" s="90"/>
      <c r="P188" s="226">
        <f>O188*H188</f>
        <v>0</v>
      </c>
      <c r="Q188" s="226">
        <v>0.00153</v>
      </c>
      <c r="R188" s="226">
        <f>Q188*H188</f>
        <v>0.030267989999999998</v>
      </c>
      <c r="S188" s="226">
        <v>0</v>
      </c>
      <c r="T188" s="227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28" t="s">
        <v>141</v>
      </c>
      <c r="AT188" s="228" t="s">
        <v>118</v>
      </c>
      <c r="AU188" s="228" t="s">
        <v>83</v>
      </c>
      <c r="AY188" s="16" t="s">
        <v>115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6" t="s">
        <v>81</v>
      </c>
      <c r="BK188" s="229">
        <f>ROUND(I188*H188,2)</f>
        <v>0</v>
      </c>
      <c r="BL188" s="16" t="s">
        <v>141</v>
      </c>
      <c r="BM188" s="228" t="s">
        <v>330</v>
      </c>
    </row>
    <row r="189" spans="1:47" s="2" customFormat="1" ht="12">
      <c r="A189" s="37"/>
      <c r="B189" s="38"/>
      <c r="C189" s="39"/>
      <c r="D189" s="230" t="s">
        <v>125</v>
      </c>
      <c r="E189" s="39"/>
      <c r="F189" s="231" t="s">
        <v>331</v>
      </c>
      <c r="G189" s="39"/>
      <c r="H189" s="39"/>
      <c r="I189" s="232"/>
      <c r="J189" s="39"/>
      <c r="K189" s="39"/>
      <c r="L189" s="43"/>
      <c r="M189" s="233"/>
      <c r="N189" s="234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125</v>
      </c>
      <c r="AU189" s="16" t="s">
        <v>83</v>
      </c>
    </row>
    <row r="190" spans="1:65" s="2" customFormat="1" ht="24.15" customHeight="1">
      <c r="A190" s="37"/>
      <c r="B190" s="38"/>
      <c r="C190" s="217" t="s">
        <v>332</v>
      </c>
      <c r="D190" s="217" t="s">
        <v>118</v>
      </c>
      <c r="E190" s="218" t="s">
        <v>333</v>
      </c>
      <c r="F190" s="219" t="s">
        <v>334</v>
      </c>
      <c r="G190" s="220" t="s">
        <v>186</v>
      </c>
      <c r="H190" s="221">
        <v>265.811</v>
      </c>
      <c r="I190" s="222"/>
      <c r="J190" s="223">
        <f>ROUND(I190*H190,2)</f>
        <v>0</v>
      </c>
      <c r="K190" s="219" t="s">
        <v>122</v>
      </c>
      <c r="L190" s="43"/>
      <c r="M190" s="224" t="s">
        <v>1</v>
      </c>
      <c r="N190" s="225" t="s">
        <v>38</v>
      </c>
      <c r="O190" s="90"/>
      <c r="P190" s="226">
        <f>O190*H190</f>
        <v>0</v>
      </c>
      <c r="Q190" s="226">
        <v>0.0041</v>
      </c>
      <c r="R190" s="226">
        <f>Q190*H190</f>
        <v>1.0898251</v>
      </c>
      <c r="S190" s="226">
        <v>0</v>
      </c>
      <c r="T190" s="227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28" t="s">
        <v>141</v>
      </c>
      <c r="AT190" s="228" t="s">
        <v>118</v>
      </c>
      <c r="AU190" s="228" t="s">
        <v>83</v>
      </c>
      <c r="AY190" s="16" t="s">
        <v>115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16" t="s">
        <v>81</v>
      </c>
      <c r="BK190" s="229">
        <f>ROUND(I190*H190,2)</f>
        <v>0</v>
      </c>
      <c r="BL190" s="16" t="s">
        <v>141</v>
      </c>
      <c r="BM190" s="228" t="s">
        <v>335</v>
      </c>
    </row>
    <row r="191" spans="1:47" s="2" customFormat="1" ht="12">
      <c r="A191" s="37"/>
      <c r="B191" s="38"/>
      <c r="C191" s="39"/>
      <c r="D191" s="230" t="s">
        <v>125</v>
      </c>
      <c r="E191" s="39"/>
      <c r="F191" s="231" t="s">
        <v>336</v>
      </c>
      <c r="G191" s="39"/>
      <c r="H191" s="39"/>
      <c r="I191" s="232"/>
      <c r="J191" s="39"/>
      <c r="K191" s="39"/>
      <c r="L191" s="43"/>
      <c r="M191" s="233"/>
      <c r="N191" s="234"/>
      <c r="O191" s="90"/>
      <c r="P191" s="90"/>
      <c r="Q191" s="90"/>
      <c r="R191" s="90"/>
      <c r="S191" s="90"/>
      <c r="T191" s="91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6" t="s">
        <v>125</v>
      </c>
      <c r="AU191" s="16" t="s">
        <v>83</v>
      </c>
    </row>
    <row r="192" spans="1:51" s="14" customFormat="1" ht="12">
      <c r="A192" s="14"/>
      <c r="B192" s="246"/>
      <c r="C192" s="247"/>
      <c r="D192" s="237" t="s">
        <v>131</v>
      </c>
      <c r="E192" s="248" t="s">
        <v>1</v>
      </c>
      <c r="F192" s="249" t="s">
        <v>337</v>
      </c>
      <c r="G192" s="247"/>
      <c r="H192" s="250">
        <v>265.811</v>
      </c>
      <c r="I192" s="251"/>
      <c r="J192" s="247"/>
      <c r="K192" s="247"/>
      <c r="L192" s="252"/>
      <c r="M192" s="253"/>
      <c r="N192" s="254"/>
      <c r="O192" s="254"/>
      <c r="P192" s="254"/>
      <c r="Q192" s="254"/>
      <c r="R192" s="254"/>
      <c r="S192" s="254"/>
      <c r="T192" s="25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6" t="s">
        <v>131</v>
      </c>
      <c r="AU192" s="256" t="s">
        <v>83</v>
      </c>
      <c r="AV192" s="14" t="s">
        <v>83</v>
      </c>
      <c r="AW192" s="14" t="s">
        <v>30</v>
      </c>
      <c r="AX192" s="14" t="s">
        <v>81</v>
      </c>
      <c r="AY192" s="256" t="s">
        <v>115</v>
      </c>
    </row>
    <row r="193" spans="1:65" s="2" customFormat="1" ht="24.15" customHeight="1">
      <c r="A193" s="37"/>
      <c r="B193" s="38"/>
      <c r="C193" s="217" t="s">
        <v>338</v>
      </c>
      <c r="D193" s="217" t="s">
        <v>118</v>
      </c>
      <c r="E193" s="218" t="s">
        <v>339</v>
      </c>
      <c r="F193" s="219" t="s">
        <v>340</v>
      </c>
      <c r="G193" s="220" t="s">
        <v>186</v>
      </c>
      <c r="H193" s="221">
        <v>72.39</v>
      </c>
      <c r="I193" s="222"/>
      <c r="J193" s="223">
        <f>ROUND(I193*H193,2)</f>
        <v>0</v>
      </c>
      <c r="K193" s="219" t="s">
        <v>122</v>
      </c>
      <c r="L193" s="43"/>
      <c r="M193" s="224" t="s">
        <v>1</v>
      </c>
      <c r="N193" s="225" t="s">
        <v>38</v>
      </c>
      <c r="O193" s="90"/>
      <c r="P193" s="226">
        <f>O193*H193</f>
        <v>0</v>
      </c>
      <c r="Q193" s="226">
        <v>0.00303</v>
      </c>
      <c r="R193" s="226">
        <f>Q193*H193</f>
        <v>0.2193417</v>
      </c>
      <c r="S193" s="226">
        <v>0</v>
      </c>
      <c r="T193" s="227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8" t="s">
        <v>141</v>
      </c>
      <c r="AT193" s="228" t="s">
        <v>118</v>
      </c>
      <c r="AU193" s="228" t="s">
        <v>83</v>
      </c>
      <c r="AY193" s="16" t="s">
        <v>115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6" t="s">
        <v>81</v>
      </c>
      <c r="BK193" s="229">
        <f>ROUND(I193*H193,2)</f>
        <v>0</v>
      </c>
      <c r="BL193" s="16" t="s">
        <v>141</v>
      </c>
      <c r="BM193" s="228" t="s">
        <v>341</v>
      </c>
    </row>
    <row r="194" spans="1:47" s="2" customFormat="1" ht="12">
      <c r="A194" s="37"/>
      <c r="B194" s="38"/>
      <c r="C194" s="39"/>
      <c r="D194" s="230" t="s">
        <v>125</v>
      </c>
      <c r="E194" s="39"/>
      <c r="F194" s="231" t="s">
        <v>342</v>
      </c>
      <c r="G194" s="39"/>
      <c r="H194" s="39"/>
      <c r="I194" s="232"/>
      <c r="J194" s="39"/>
      <c r="K194" s="39"/>
      <c r="L194" s="43"/>
      <c r="M194" s="233"/>
      <c r="N194" s="234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125</v>
      </c>
      <c r="AU194" s="16" t="s">
        <v>83</v>
      </c>
    </row>
    <row r="195" spans="1:63" s="12" customFormat="1" ht="22.8" customHeight="1">
      <c r="A195" s="12"/>
      <c r="B195" s="201"/>
      <c r="C195" s="202"/>
      <c r="D195" s="203" t="s">
        <v>72</v>
      </c>
      <c r="E195" s="215" t="s">
        <v>343</v>
      </c>
      <c r="F195" s="215" t="s">
        <v>344</v>
      </c>
      <c r="G195" s="202"/>
      <c r="H195" s="202"/>
      <c r="I195" s="205"/>
      <c r="J195" s="216">
        <f>BK195</f>
        <v>0</v>
      </c>
      <c r="K195" s="202"/>
      <c r="L195" s="207"/>
      <c r="M195" s="208"/>
      <c r="N195" s="209"/>
      <c r="O195" s="209"/>
      <c r="P195" s="210">
        <f>SUM(P196:P206)</f>
        <v>0</v>
      </c>
      <c r="Q195" s="209"/>
      <c r="R195" s="210">
        <f>SUM(R196:R206)</f>
        <v>0</v>
      </c>
      <c r="S195" s="209"/>
      <c r="T195" s="211">
        <f>SUM(T196:T206)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2" t="s">
        <v>81</v>
      </c>
      <c r="AT195" s="213" t="s">
        <v>72</v>
      </c>
      <c r="AU195" s="213" t="s">
        <v>81</v>
      </c>
      <c r="AY195" s="212" t="s">
        <v>115</v>
      </c>
      <c r="BK195" s="214">
        <f>SUM(BK196:BK206)</f>
        <v>0</v>
      </c>
    </row>
    <row r="196" spans="1:65" s="2" customFormat="1" ht="24.15" customHeight="1">
      <c r="A196" s="37"/>
      <c r="B196" s="38"/>
      <c r="C196" s="217" t="s">
        <v>345</v>
      </c>
      <c r="D196" s="217" t="s">
        <v>118</v>
      </c>
      <c r="E196" s="218" t="s">
        <v>346</v>
      </c>
      <c r="F196" s="219" t="s">
        <v>347</v>
      </c>
      <c r="G196" s="220" t="s">
        <v>203</v>
      </c>
      <c r="H196" s="221">
        <v>55.232</v>
      </c>
      <c r="I196" s="222"/>
      <c r="J196" s="223">
        <f>ROUND(I196*H196,2)</f>
        <v>0</v>
      </c>
      <c r="K196" s="219" t="s">
        <v>122</v>
      </c>
      <c r="L196" s="43"/>
      <c r="M196" s="224" t="s">
        <v>1</v>
      </c>
      <c r="N196" s="225" t="s">
        <v>38</v>
      </c>
      <c r="O196" s="90"/>
      <c r="P196" s="226">
        <f>O196*H196</f>
        <v>0</v>
      </c>
      <c r="Q196" s="226">
        <v>0</v>
      </c>
      <c r="R196" s="226">
        <f>Q196*H196</f>
        <v>0</v>
      </c>
      <c r="S196" s="226">
        <v>0</v>
      </c>
      <c r="T196" s="227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8" t="s">
        <v>141</v>
      </c>
      <c r="AT196" s="228" t="s">
        <v>118</v>
      </c>
      <c r="AU196" s="228" t="s">
        <v>83</v>
      </c>
      <c r="AY196" s="16" t="s">
        <v>115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6" t="s">
        <v>81</v>
      </c>
      <c r="BK196" s="229">
        <f>ROUND(I196*H196,2)</f>
        <v>0</v>
      </c>
      <c r="BL196" s="16" t="s">
        <v>141</v>
      </c>
      <c r="BM196" s="228" t="s">
        <v>348</v>
      </c>
    </row>
    <row r="197" spans="1:47" s="2" customFormat="1" ht="12">
      <c r="A197" s="37"/>
      <c r="B197" s="38"/>
      <c r="C197" s="39"/>
      <c r="D197" s="230" t="s">
        <v>125</v>
      </c>
      <c r="E197" s="39"/>
      <c r="F197" s="231" t="s">
        <v>349</v>
      </c>
      <c r="G197" s="39"/>
      <c r="H197" s="39"/>
      <c r="I197" s="232"/>
      <c r="J197" s="39"/>
      <c r="K197" s="39"/>
      <c r="L197" s="43"/>
      <c r="M197" s="233"/>
      <c r="N197" s="234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125</v>
      </c>
      <c r="AU197" s="16" t="s">
        <v>83</v>
      </c>
    </row>
    <row r="198" spans="1:65" s="2" customFormat="1" ht="16.5" customHeight="1">
      <c r="A198" s="37"/>
      <c r="B198" s="38"/>
      <c r="C198" s="217" t="s">
        <v>350</v>
      </c>
      <c r="D198" s="217" t="s">
        <v>118</v>
      </c>
      <c r="E198" s="218" t="s">
        <v>351</v>
      </c>
      <c r="F198" s="219" t="s">
        <v>352</v>
      </c>
      <c r="G198" s="220" t="s">
        <v>203</v>
      </c>
      <c r="H198" s="221">
        <v>497.088</v>
      </c>
      <c r="I198" s="222"/>
      <c r="J198" s="223">
        <f>ROUND(I198*H198,2)</f>
        <v>0</v>
      </c>
      <c r="K198" s="219" t="s">
        <v>122</v>
      </c>
      <c r="L198" s="43"/>
      <c r="M198" s="224" t="s">
        <v>1</v>
      </c>
      <c r="N198" s="225" t="s">
        <v>38</v>
      </c>
      <c r="O198" s="90"/>
      <c r="P198" s="226">
        <f>O198*H198</f>
        <v>0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28" t="s">
        <v>141</v>
      </c>
      <c r="AT198" s="228" t="s">
        <v>118</v>
      </c>
      <c r="AU198" s="228" t="s">
        <v>83</v>
      </c>
      <c r="AY198" s="16" t="s">
        <v>115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6" t="s">
        <v>81</v>
      </c>
      <c r="BK198" s="229">
        <f>ROUND(I198*H198,2)</f>
        <v>0</v>
      </c>
      <c r="BL198" s="16" t="s">
        <v>141</v>
      </c>
      <c r="BM198" s="228" t="s">
        <v>353</v>
      </c>
    </row>
    <row r="199" spans="1:47" s="2" customFormat="1" ht="12">
      <c r="A199" s="37"/>
      <c r="B199" s="38"/>
      <c r="C199" s="39"/>
      <c r="D199" s="230" t="s">
        <v>125</v>
      </c>
      <c r="E199" s="39"/>
      <c r="F199" s="231" t="s">
        <v>354</v>
      </c>
      <c r="G199" s="39"/>
      <c r="H199" s="39"/>
      <c r="I199" s="232"/>
      <c r="J199" s="39"/>
      <c r="K199" s="39"/>
      <c r="L199" s="43"/>
      <c r="M199" s="233"/>
      <c r="N199" s="234"/>
      <c r="O199" s="90"/>
      <c r="P199" s="90"/>
      <c r="Q199" s="90"/>
      <c r="R199" s="90"/>
      <c r="S199" s="90"/>
      <c r="T199" s="91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125</v>
      </c>
      <c r="AU199" s="16" t="s">
        <v>83</v>
      </c>
    </row>
    <row r="200" spans="1:51" s="14" customFormat="1" ht="12">
      <c r="A200" s="14"/>
      <c r="B200" s="246"/>
      <c r="C200" s="247"/>
      <c r="D200" s="237" t="s">
        <v>131</v>
      </c>
      <c r="E200" s="247"/>
      <c r="F200" s="249" t="s">
        <v>355</v>
      </c>
      <c r="G200" s="247"/>
      <c r="H200" s="250">
        <v>497.088</v>
      </c>
      <c r="I200" s="251"/>
      <c r="J200" s="247"/>
      <c r="K200" s="247"/>
      <c r="L200" s="252"/>
      <c r="M200" s="253"/>
      <c r="N200" s="254"/>
      <c r="O200" s="254"/>
      <c r="P200" s="254"/>
      <c r="Q200" s="254"/>
      <c r="R200" s="254"/>
      <c r="S200" s="254"/>
      <c r="T200" s="255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6" t="s">
        <v>131</v>
      </c>
      <c r="AU200" s="256" t="s">
        <v>83</v>
      </c>
      <c r="AV200" s="14" t="s">
        <v>83</v>
      </c>
      <c r="AW200" s="14" t="s">
        <v>4</v>
      </c>
      <c r="AX200" s="14" t="s">
        <v>81</v>
      </c>
      <c r="AY200" s="256" t="s">
        <v>115</v>
      </c>
    </row>
    <row r="201" spans="1:65" s="2" customFormat="1" ht="37.8" customHeight="1">
      <c r="A201" s="37"/>
      <c r="B201" s="38"/>
      <c r="C201" s="217" t="s">
        <v>356</v>
      </c>
      <c r="D201" s="217" t="s">
        <v>118</v>
      </c>
      <c r="E201" s="218" t="s">
        <v>357</v>
      </c>
      <c r="F201" s="219" t="s">
        <v>358</v>
      </c>
      <c r="G201" s="220" t="s">
        <v>203</v>
      </c>
      <c r="H201" s="221">
        <v>51.928</v>
      </c>
      <c r="I201" s="222"/>
      <c r="J201" s="223">
        <f>ROUND(I201*H201,2)</f>
        <v>0</v>
      </c>
      <c r="K201" s="219" t="s">
        <v>122</v>
      </c>
      <c r="L201" s="43"/>
      <c r="M201" s="224" t="s">
        <v>1</v>
      </c>
      <c r="N201" s="225" t="s">
        <v>38</v>
      </c>
      <c r="O201" s="90"/>
      <c r="P201" s="226">
        <f>O201*H201</f>
        <v>0</v>
      </c>
      <c r="Q201" s="226">
        <v>0</v>
      </c>
      <c r="R201" s="226">
        <f>Q201*H201</f>
        <v>0</v>
      </c>
      <c r="S201" s="226">
        <v>0</v>
      </c>
      <c r="T201" s="227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28" t="s">
        <v>141</v>
      </c>
      <c r="AT201" s="228" t="s">
        <v>118</v>
      </c>
      <c r="AU201" s="228" t="s">
        <v>83</v>
      </c>
      <c r="AY201" s="16" t="s">
        <v>115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6" t="s">
        <v>81</v>
      </c>
      <c r="BK201" s="229">
        <f>ROUND(I201*H201,2)</f>
        <v>0</v>
      </c>
      <c r="BL201" s="16" t="s">
        <v>141</v>
      </c>
      <c r="BM201" s="228" t="s">
        <v>359</v>
      </c>
    </row>
    <row r="202" spans="1:47" s="2" customFormat="1" ht="12">
      <c r="A202" s="37"/>
      <c r="B202" s="38"/>
      <c r="C202" s="39"/>
      <c r="D202" s="230" t="s">
        <v>125</v>
      </c>
      <c r="E202" s="39"/>
      <c r="F202" s="231" t="s">
        <v>360</v>
      </c>
      <c r="G202" s="39"/>
      <c r="H202" s="39"/>
      <c r="I202" s="232"/>
      <c r="J202" s="39"/>
      <c r="K202" s="39"/>
      <c r="L202" s="43"/>
      <c r="M202" s="233"/>
      <c r="N202" s="234"/>
      <c r="O202" s="90"/>
      <c r="P202" s="90"/>
      <c r="Q202" s="90"/>
      <c r="R202" s="90"/>
      <c r="S202" s="90"/>
      <c r="T202" s="91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125</v>
      </c>
      <c r="AU202" s="16" t="s">
        <v>83</v>
      </c>
    </row>
    <row r="203" spans="1:51" s="14" customFormat="1" ht="12">
      <c r="A203" s="14"/>
      <c r="B203" s="246"/>
      <c r="C203" s="247"/>
      <c r="D203" s="237" t="s">
        <v>131</v>
      </c>
      <c r="E203" s="248" t="s">
        <v>1</v>
      </c>
      <c r="F203" s="249" t="s">
        <v>361</v>
      </c>
      <c r="G203" s="247"/>
      <c r="H203" s="250">
        <v>51.928</v>
      </c>
      <c r="I203" s="251"/>
      <c r="J203" s="247"/>
      <c r="K203" s="247"/>
      <c r="L203" s="252"/>
      <c r="M203" s="253"/>
      <c r="N203" s="254"/>
      <c r="O203" s="254"/>
      <c r="P203" s="254"/>
      <c r="Q203" s="254"/>
      <c r="R203" s="254"/>
      <c r="S203" s="254"/>
      <c r="T203" s="255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6" t="s">
        <v>131</v>
      </c>
      <c r="AU203" s="256" t="s">
        <v>83</v>
      </c>
      <c r="AV203" s="14" t="s">
        <v>83</v>
      </c>
      <c r="AW203" s="14" t="s">
        <v>30</v>
      </c>
      <c r="AX203" s="14" t="s">
        <v>81</v>
      </c>
      <c r="AY203" s="256" t="s">
        <v>115</v>
      </c>
    </row>
    <row r="204" spans="1:65" s="2" customFormat="1" ht="44.25" customHeight="1">
      <c r="A204" s="37"/>
      <c r="B204" s="38"/>
      <c r="C204" s="217" t="s">
        <v>362</v>
      </c>
      <c r="D204" s="217" t="s">
        <v>118</v>
      </c>
      <c r="E204" s="218" t="s">
        <v>363</v>
      </c>
      <c r="F204" s="219" t="s">
        <v>364</v>
      </c>
      <c r="G204" s="220" t="s">
        <v>203</v>
      </c>
      <c r="H204" s="221">
        <v>3.305</v>
      </c>
      <c r="I204" s="222"/>
      <c r="J204" s="223">
        <f>ROUND(I204*H204,2)</f>
        <v>0</v>
      </c>
      <c r="K204" s="219" t="s">
        <v>122</v>
      </c>
      <c r="L204" s="43"/>
      <c r="M204" s="224" t="s">
        <v>1</v>
      </c>
      <c r="N204" s="225" t="s">
        <v>38</v>
      </c>
      <c r="O204" s="90"/>
      <c r="P204" s="226">
        <f>O204*H204</f>
        <v>0</v>
      </c>
      <c r="Q204" s="226">
        <v>0</v>
      </c>
      <c r="R204" s="226">
        <f>Q204*H204</f>
        <v>0</v>
      </c>
      <c r="S204" s="226">
        <v>0</v>
      </c>
      <c r="T204" s="227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28" t="s">
        <v>141</v>
      </c>
      <c r="AT204" s="228" t="s">
        <v>118</v>
      </c>
      <c r="AU204" s="228" t="s">
        <v>83</v>
      </c>
      <c r="AY204" s="16" t="s">
        <v>115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6" t="s">
        <v>81</v>
      </c>
      <c r="BK204" s="229">
        <f>ROUND(I204*H204,2)</f>
        <v>0</v>
      </c>
      <c r="BL204" s="16" t="s">
        <v>141</v>
      </c>
      <c r="BM204" s="228" t="s">
        <v>365</v>
      </c>
    </row>
    <row r="205" spans="1:47" s="2" customFormat="1" ht="12">
      <c r="A205" s="37"/>
      <c r="B205" s="38"/>
      <c r="C205" s="39"/>
      <c r="D205" s="230" t="s">
        <v>125</v>
      </c>
      <c r="E205" s="39"/>
      <c r="F205" s="231" t="s">
        <v>366</v>
      </c>
      <c r="G205" s="39"/>
      <c r="H205" s="39"/>
      <c r="I205" s="232"/>
      <c r="J205" s="39"/>
      <c r="K205" s="39"/>
      <c r="L205" s="43"/>
      <c r="M205" s="233"/>
      <c r="N205" s="234"/>
      <c r="O205" s="90"/>
      <c r="P205" s="90"/>
      <c r="Q205" s="90"/>
      <c r="R205" s="90"/>
      <c r="S205" s="90"/>
      <c r="T205" s="91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125</v>
      </c>
      <c r="AU205" s="16" t="s">
        <v>83</v>
      </c>
    </row>
    <row r="206" spans="1:51" s="14" customFormat="1" ht="12">
      <c r="A206" s="14"/>
      <c r="B206" s="246"/>
      <c r="C206" s="247"/>
      <c r="D206" s="237" t="s">
        <v>131</v>
      </c>
      <c r="E206" s="248" t="s">
        <v>1</v>
      </c>
      <c r="F206" s="249" t="s">
        <v>367</v>
      </c>
      <c r="G206" s="247"/>
      <c r="H206" s="250">
        <v>3.305</v>
      </c>
      <c r="I206" s="251"/>
      <c r="J206" s="247"/>
      <c r="K206" s="247"/>
      <c r="L206" s="252"/>
      <c r="M206" s="253"/>
      <c r="N206" s="254"/>
      <c r="O206" s="254"/>
      <c r="P206" s="254"/>
      <c r="Q206" s="254"/>
      <c r="R206" s="254"/>
      <c r="S206" s="254"/>
      <c r="T206" s="255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6" t="s">
        <v>131</v>
      </c>
      <c r="AU206" s="256" t="s">
        <v>83</v>
      </c>
      <c r="AV206" s="14" t="s">
        <v>83</v>
      </c>
      <c r="AW206" s="14" t="s">
        <v>30</v>
      </c>
      <c r="AX206" s="14" t="s">
        <v>81</v>
      </c>
      <c r="AY206" s="256" t="s">
        <v>115</v>
      </c>
    </row>
    <row r="207" spans="1:63" s="12" customFormat="1" ht="22.8" customHeight="1">
      <c r="A207" s="12"/>
      <c r="B207" s="201"/>
      <c r="C207" s="202"/>
      <c r="D207" s="203" t="s">
        <v>72</v>
      </c>
      <c r="E207" s="215" t="s">
        <v>368</v>
      </c>
      <c r="F207" s="215" t="s">
        <v>369</v>
      </c>
      <c r="G207" s="202"/>
      <c r="H207" s="202"/>
      <c r="I207" s="205"/>
      <c r="J207" s="216">
        <f>BK207</f>
        <v>0</v>
      </c>
      <c r="K207" s="202"/>
      <c r="L207" s="207"/>
      <c r="M207" s="208"/>
      <c r="N207" s="209"/>
      <c r="O207" s="209"/>
      <c r="P207" s="210">
        <f>SUM(P208:P209)</f>
        <v>0</v>
      </c>
      <c r="Q207" s="209"/>
      <c r="R207" s="210">
        <f>SUM(R208:R209)</f>
        <v>0</v>
      </c>
      <c r="S207" s="209"/>
      <c r="T207" s="211">
        <f>SUM(T208:T209)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12" t="s">
        <v>81</v>
      </c>
      <c r="AT207" s="213" t="s">
        <v>72</v>
      </c>
      <c r="AU207" s="213" t="s">
        <v>81</v>
      </c>
      <c r="AY207" s="212" t="s">
        <v>115</v>
      </c>
      <c r="BK207" s="214">
        <f>SUM(BK208:BK209)</f>
        <v>0</v>
      </c>
    </row>
    <row r="208" spans="1:65" s="2" customFormat="1" ht="24.15" customHeight="1">
      <c r="A208" s="37"/>
      <c r="B208" s="38"/>
      <c r="C208" s="217" t="s">
        <v>370</v>
      </c>
      <c r="D208" s="217" t="s">
        <v>118</v>
      </c>
      <c r="E208" s="218" t="s">
        <v>371</v>
      </c>
      <c r="F208" s="219" t="s">
        <v>372</v>
      </c>
      <c r="G208" s="220" t="s">
        <v>203</v>
      </c>
      <c r="H208" s="221">
        <v>78.067</v>
      </c>
      <c r="I208" s="222"/>
      <c r="J208" s="223">
        <f>ROUND(I208*H208,2)</f>
        <v>0</v>
      </c>
      <c r="K208" s="219" t="s">
        <v>122</v>
      </c>
      <c r="L208" s="43"/>
      <c r="M208" s="224" t="s">
        <v>1</v>
      </c>
      <c r="N208" s="225" t="s">
        <v>38</v>
      </c>
      <c r="O208" s="90"/>
      <c r="P208" s="226">
        <f>O208*H208</f>
        <v>0</v>
      </c>
      <c r="Q208" s="226">
        <v>0</v>
      </c>
      <c r="R208" s="226">
        <f>Q208*H208</f>
        <v>0</v>
      </c>
      <c r="S208" s="226">
        <v>0</v>
      </c>
      <c r="T208" s="227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28" t="s">
        <v>141</v>
      </c>
      <c r="AT208" s="228" t="s">
        <v>118</v>
      </c>
      <c r="AU208" s="228" t="s">
        <v>83</v>
      </c>
      <c r="AY208" s="16" t="s">
        <v>115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16" t="s">
        <v>81</v>
      </c>
      <c r="BK208" s="229">
        <f>ROUND(I208*H208,2)</f>
        <v>0</v>
      </c>
      <c r="BL208" s="16" t="s">
        <v>141</v>
      </c>
      <c r="BM208" s="228" t="s">
        <v>373</v>
      </c>
    </row>
    <row r="209" spans="1:47" s="2" customFormat="1" ht="12">
      <c r="A209" s="37"/>
      <c r="B209" s="38"/>
      <c r="C209" s="39"/>
      <c r="D209" s="230" t="s">
        <v>125</v>
      </c>
      <c r="E209" s="39"/>
      <c r="F209" s="231" t="s">
        <v>374</v>
      </c>
      <c r="G209" s="39"/>
      <c r="H209" s="39"/>
      <c r="I209" s="232"/>
      <c r="J209" s="39"/>
      <c r="K209" s="39"/>
      <c r="L209" s="43"/>
      <c r="M209" s="233"/>
      <c r="N209" s="234"/>
      <c r="O209" s="90"/>
      <c r="P209" s="90"/>
      <c r="Q209" s="90"/>
      <c r="R209" s="90"/>
      <c r="S209" s="90"/>
      <c r="T209" s="91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125</v>
      </c>
      <c r="AU209" s="16" t="s">
        <v>83</v>
      </c>
    </row>
    <row r="210" spans="1:63" s="12" customFormat="1" ht="25.9" customHeight="1">
      <c r="A210" s="12"/>
      <c r="B210" s="201"/>
      <c r="C210" s="202"/>
      <c r="D210" s="203" t="s">
        <v>72</v>
      </c>
      <c r="E210" s="204" t="s">
        <v>375</v>
      </c>
      <c r="F210" s="204" t="s">
        <v>376</v>
      </c>
      <c r="G210" s="202"/>
      <c r="H210" s="202"/>
      <c r="I210" s="205"/>
      <c r="J210" s="206">
        <f>BK210</f>
        <v>0</v>
      </c>
      <c r="K210" s="202"/>
      <c r="L210" s="207"/>
      <c r="M210" s="208"/>
      <c r="N210" s="209"/>
      <c r="O210" s="209"/>
      <c r="P210" s="210">
        <f>P211</f>
        <v>0</v>
      </c>
      <c r="Q210" s="209"/>
      <c r="R210" s="210">
        <f>R211</f>
        <v>0.024334050000000003</v>
      </c>
      <c r="S210" s="209"/>
      <c r="T210" s="211">
        <f>T211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12" t="s">
        <v>83</v>
      </c>
      <c r="AT210" s="213" t="s">
        <v>72</v>
      </c>
      <c r="AU210" s="213" t="s">
        <v>73</v>
      </c>
      <c r="AY210" s="212" t="s">
        <v>115</v>
      </c>
      <c r="BK210" s="214">
        <f>BK211</f>
        <v>0</v>
      </c>
    </row>
    <row r="211" spans="1:63" s="12" customFormat="1" ht="22.8" customHeight="1">
      <c r="A211" s="12"/>
      <c r="B211" s="201"/>
      <c r="C211" s="202"/>
      <c r="D211" s="203" t="s">
        <v>72</v>
      </c>
      <c r="E211" s="215" t="s">
        <v>377</v>
      </c>
      <c r="F211" s="215" t="s">
        <v>378</v>
      </c>
      <c r="G211" s="202"/>
      <c r="H211" s="202"/>
      <c r="I211" s="205"/>
      <c r="J211" s="216">
        <f>BK211</f>
        <v>0</v>
      </c>
      <c r="K211" s="202"/>
      <c r="L211" s="207"/>
      <c r="M211" s="208"/>
      <c r="N211" s="209"/>
      <c r="O211" s="209"/>
      <c r="P211" s="210">
        <f>SUM(P212:P219)</f>
        <v>0</v>
      </c>
      <c r="Q211" s="209"/>
      <c r="R211" s="210">
        <f>SUM(R212:R219)</f>
        <v>0.024334050000000003</v>
      </c>
      <c r="S211" s="209"/>
      <c r="T211" s="211">
        <f>SUM(T212:T219)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12" t="s">
        <v>83</v>
      </c>
      <c r="AT211" s="213" t="s">
        <v>72</v>
      </c>
      <c r="AU211" s="213" t="s">
        <v>81</v>
      </c>
      <c r="AY211" s="212" t="s">
        <v>115</v>
      </c>
      <c r="BK211" s="214">
        <f>SUM(BK212:BK219)</f>
        <v>0</v>
      </c>
    </row>
    <row r="212" spans="1:65" s="2" customFormat="1" ht="24.15" customHeight="1">
      <c r="A212" s="37"/>
      <c r="B212" s="38"/>
      <c r="C212" s="217" t="s">
        <v>379</v>
      </c>
      <c r="D212" s="217" t="s">
        <v>118</v>
      </c>
      <c r="E212" s="218" t="s">
        <v>380</v>
      </c>
      <c r="F212" s="219" t="s">
        <v>381</v>
      </c>
      <c r="G212" s="220" t="s">
        <v>186</v>
      </c>
      <c r="H212" s="221">
        <v>62.395</v>
      </c>
      <c r="I212" s="222"/>
      <c r="J212" s="223">
        <f>ROUND(I212*H212,2)</f>
        <v>0</v>
      </c>
      <c r="K212" s="219" t="s">
        <v>122</v>
      </c>
      <c r="L212" s="43"/>
      <c r="M212" s="224" t="s">
        <v>1</v>
      </c>
      <c r="N212" s="225" t="s">
        <v>38</v>
      </c>
      <c r="O212" s="90"/>
      <c r="P212" s="226">
        <f>O212*H212</f>
        <v>0</v>
      </c>
      <c r="Q212" s="226">
        <v>0.00017</v>
      </c>
      <c r="R212" s="226">
        <f>Q212*H212</f>
        <v>0.010607150000000001</v>
      </c>
      <c r="S212" s="226">
        <v>0</v>
      </c>
      <c r="T212" s="227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28" t="s">
        <v>258</v>
      </c>
      <c r="AT212" s="228" t="s">
        <v>118</v>
      </c>
      <c r="AU212" s="228" t="s">
        <v>83</v>
      </c>
      <c r="AY212" s="16" t="s">
        <v>115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6" t="s">
        <v>81</v>
      </c>
      <c r="BK212" s="229">
        <f>ROUND(I212*H212,2)</f>
        <v>0</v>
      </c>
      <c r="BL212" s="16" t="s">
        <v>258</v>
      </c>
      <c r="BM212" s="228" t="s">
        <v>382</v>
      </c>
    </row>
    <row r="213" spans="1:47" s="2" customFormat="1" ht="12">
      <c r="A213" s="37"/>
      <c r="B213" s="38"/>
      <c r="C213" s="39"/>
      <c r="D213" s="230" t="s">
        <v>125</v>
      </c>
      <c r="E213" s="39"/>
      <c r="F213" s="231" t="s">
        <v>383</v>
      </c>
      <c r="G213" s="39"/>
      <c r="H213" s="39"/>
      <c r="I213" s="232"/>
      <c r="J213" s="39"/>
      <c r="K213" s="39"/>
      <c r="L213" s="43"/>
      <c r="M213" s="233"/>
      <c r="N213" s="234"/>
      <c r="O213" s="90"/>
      <c r="P213" s="90"/>
      <c r="Q213" s="90"/>
      <c r="R213" s="90"/>
      <c r="S213" s="90"/>
      <c r="T213" s="91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125</v>
      </c>
      <c r="AU213" s="16" t="s">
        <v>83</v>
      </c>
    </row>
    <row r="214" spans="1:65" s="2" customFormat="1" ht="24.15" customHeight="1">
      <c r="A214" s="37"/>
      <c r="B214" s="38"/>
      <c r="C214" s="217" t="s">
        <v>384</v>
      </c>
      <c r="D214" s="217" t="s">
        <v>118</v>
      </c>
      <c r="E214" s="218" t="s">
        <v>385</v>
      </c>
      <c r="F214" s="219" t="s">
        <v>386</v>
      </c>
      <c r="G214" s="220" t="s">
        <v>186</v>
      </c>
      <c r="H214" s="221">
        <v>62.395</v>
      </c>
      <c r="I214" s="222"/>
      <c r="J214" s="223">
        <f>ROUND(I214*H214,2)</f>
        <v>0</v>
      </c>
      <c r="K214" s="219" t="s">
        <v>122</v>
      </c>
      <c r="L214" s="43"/>
      <c r="M214" s="224" t="s">
        <v>1</v>
      </c>
      <c r="N214" s="225" t="s">
        <v>38</v>
      </c>
      <c r="O214" s="90"/>
      <c r="P214" s="226">
        <f>O214*H214</f>
        <v>0</v>
      </c>
      <c r="Q214" s="226">
        <v>0.00012</v>
      </c>
      <c r="R214" s="226">
        <f>Q214*H214</f>
        <v>0.007487400000000001</v>
      </c>
      <c r="S214" s="226">
        <v>0</v>
      </c>
      <c r="T214" s="227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28" t="s">
        <v>258</v>
      </c>
      <c r="AT214" s="228" t="s">
        <v>118</v>
      </c>
      <c r="AU214" s="228" t="s">
        <v>83</v>
      </c>
      <c r="AY214" s="16" t="s">
        <v>115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6" t="s">
        <v>81</v>
      </c>
      <c r="BK214" s="229">
        <f>ROUND(I214*H214,2)</f>
        <v>0</v>
      </c>
      <c r="BL214" s="16" t="s">
        <v>258</v>
      </c>
      <c r="BM214" s="228" t="s">
        <v>387</v>
      </c>
    </row>
    <row r="215" spans="1:47" s="2" customFormat="1" ht="12">
      <c r="A215" s="37"/>
      <c r="B215" s="38"/>
      <c r="C215" s="39"/>
      <c r="D215" s="230" t="s">
        <v>125</v>
      </c>
      <c r="E215" s="39"/>
      <c r="F215" s="231" t="s">
        <v>388</v>
      </c>
      <c r="G215" s="39"/>
      <c r="H215" s="39"/>
      <c r="I215" s="232"/>
      <c r="J215" s="39"/>
      <c r="K215" s="39"/>
      <c r="L215" s="43"/>
      <c r="M215" s="233"/>
      <c r="N215" s="234"/>
      <c r="O215" s="90"/>
      <c r="P215" s="90"/>
      <c r="Q215" s="90"/>
      <c r="R215" s="90"/>
      <c r="S215" s="90"/>
      <c r="T215" s="91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125</v>
      </c>
      <c r="AU215" s="16" t="s">
        <v>83</v>
      </c>
    </row>
    <row r="216" spans="1:65" s="2" customFormat="1" ht="24.15" customHeight="1">
      <c r="A216" s="37"/>
      <c r="B216" s="38"/>
      <c r="C216" s="217" t="s">
        <v>389</v>
      </c>
      <c r="D216" s="217" t="s">
        <v>118</v>
      </c>
      <c r="E216" s="218" t="s">
        <v>390</v>
      </c>
      <c r="F216" s="219" t="s">
        <v>391</v>
      </c>
      <c r="G216" s="220" t="s">
        <v>186</v>
      </c>
      <c r="H216" s="221">
        <v>62.395</v>
      </c>
      <c r="I216" s="222"/>
      <c r="J216" s="223">
        <f>ROUND(I216*H216,2)</f>
        <v>0</v>
      </c>
      <c r="K216" s="219" t="s">
        <v>122</v>
      </c>
      <c r="L216" s="43"/>
      <c r="M216" s="224" t="s">
        <v>1</v>
      </c>
      <c r="N216" s="225" t="s">
        <v>38</v>
      </c>
      <c r="O216" s="90"/>
      <c r="P216" s="226">
        <f>O216*H216</f>
        <v>0</v>
      </c>
      <c r="Q216" s="226">
        <v>7E-05</v>
      </c>
      <c r="R216" s="226">
        <f>Q216*H216</f>
        <v>0.00436765</v>
      </c>
      <c r="S216" s="226">
        <v>0</v>
      </c>
      <c r="T216" s="227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28" t="s">
        <v>258</v>
      </c>
      <c r="AT216" s="228" t="s">
        <v>118</v>
      </c>
      <c r="AU216" s="228" t="s">
        <v>83</v>
      </c>
      <c r="AY216" s="16" t="s">
        <v>115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16" t="s">
        <v>81</v>
      </c>
      <c r="BK216" s="229">
        <f>ROUND(I216*H216,2)</f>
        <v>0</v>
      </c>
      <c r="BL216" s="16" t="s">
        <v>258</v>
      </c>
      <c r="BM216" s="228" t="s">
        <v>392</v>
      </c>
    </row>
    <row r="217" spans="1:47" s="2" customFormat="1" ht="12">
      <c r="A217" s="37"/>
      <c r="B217" s="38"/>
      <c r="C217" s="39"/>
      <c r="D217" s="230" t="s">
        <v>125</v>
      </c>
      <c r="E217" s="39"/>
      <c r="F217" s="231" t="s">
        <v>393</v>
      </c>
      <c r="G217" s="39"/>
      <c r="H217" s="39"/>
      <c r="I217" s="232"/>
      <c r="J217" s="39"/>
      <c r="K217" s="39"/>
      <c r="L217" s="43"/>
      <c r="M217" s="233"/>
      <c r="N217" s="234"/>
      <c r="O217" s="90"/>
      <c r="P217" s="90"/>
      <c r="Q217" s="90"/>
      <c r="R217" s="90"/>
      <c r="S217" s="90"/>
      <c r="T217" s="91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6" t="s">
        <v>125</v>
      </c>
      <c r="AU217" s="16" t="s">
        <v>83</v>
      </c>
    </row>
    <row r="218" spans="1:65" s="2" customFormat="1" ht="24.15" customHeight="1">
      <c r="A218" s="37"/>
      <c r="B218" s="38"/>
      <c r="C218" s="217" t="s">
        <v>394</v>
      </c>
      <c r="D218" s="217" t="s">
        <v>118</v>
      </c>
      <c r="E218" s="218" t="s">
        <v>395</v>
      </c>
      <c r="F218" s="219" t="s">
        <v>396</v>
      </c>
      <c r="G218" s="220" t="s">
        <v>237</v>
      </c>
      <c r="H218" s="221">
        <v>62.395</v>
      </c>
      <c r="I218" s="222"/>
      <c r="J218" s="223">
        <f>ROUND(I218*H218,2)</f>
        <v>0</v>
      </c>
      <c r="K218" s="219" t="s">
        <v>122</v>
      </c>
      <c r="L218" s="43"/>
      <c r="M218" s="224" t="s">
        <v>1</v>
      </c>
      <c r="N218" s="225" t="s">
        <v>38</v>
      </c>
      <c r="O218" s="90"/>
      <c r="P218" s="226">
        <f>O218*H218</f>
        <v>0</v>
      </c>
      <c r="Q218" s="226">
        <v>3E-05</v>
      </c>
      <c r="R218" s="226">
        <f>Q218*H218</f>
        <v>0.0018718500000000002</v>
      </c>
      <c r="S218" s="226">
        <v>0</v>
      </c>
      <c r="T218" s="227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28" t="s">
        <v>258</v>
      </c>
      <c r="AT218" s="228" t="s">
        <v>118</v>
      </c>
      <c r="AU218" s="228" t="s">
        <v>83</v>
      </c>
      <c r="AY218" s="16" t="s">
        <v>115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6" t="s">
        <v>81</v>
      </c>
      <c r="BK218" s="229">
        <f>ROUND(I218*H218,2)</f>
        <v>0</v>
      </c>
      <c r="BL218" s="16" t="s">
        <v>258</v>
      </c>
      <c r="BM218" s="228" t="s">
        <v>397</v>
      </c>
    </row>
    <row r="219" spans="1:47" s="2" customFormat="1" ht="12">
      <c r="A219" s="37"/>
      <c r="B219" s="38"/>
      <c r="C219" s="39"/>
      <c r="D219" s="230" t="s">
        <v>125</v>
      </c>
      <c r="E219" s="39"/>
      <c r="F219" s="231" t="s">
        <v>398</v>
      </c>
      <c r="G219" s="39"/>
      <c r="H219" s="39"/>
      <c r="I219" s="232"/>
      <c r="J219" s="39"/>
      <c r="K219" s="39"/>
      <c r="L219" s="43"/>
      <c r="M219" s="270"/>
      <c r="N219" s="271"/>
      <c r="O219" s="272"/>
      <c r="P219" s="272"/>
      <c r="Q219" s="272"/>
      <c r="R219" s="272"/>
      <c r="S219" s="272"/>
      <c r="T219" s="273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125</v>
      </c>
      <c r="AU219" s="16" t="s">
        <v>83</v>
      </c>
    </row>
    <row r="220" spans="1:31" s="2" customFormat="1" ht="6.95" customHeight="1">
      <c r="A220" s="37"/>
      <c r="B220" s="65"/>
      <c r="C220" s="66"/>
      <c r="D220" s="66"/>
      <c r="E220" s="66"/>
      <c r="F220" s="66"/>
      <c r="G220" s="66"/>
      <c r="H220" s="66"/>
      <c r="I220" s="66"/>
      <c r="J220" s="66"/>
      <c r="K220" s="66"/>
      <c r="L220" s="43"/>
      <c r="M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</row>
  </sheetData>
  <sheetProtection password="CC35" sheet="1" objects="1" scenarios="1" formatColumns="0" formatRows="0" autoFilter="0"/>
  <autoFilter ref="C124:K219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hyperlinks>
    <hyperlink ref="F129" r:id="rId1" display="https://podminky.urs.cz/item/CS_URS_2023_02/111301111"/>
    <hyperlink ref="F131" r:id="rId2" display="https://podminky.urs.cz/item/CS_URS_2023_02/113107141"/>
    <hyperlink ref="F135" r:id="rId3" display="https://podminky.urs.cz/item/CS_URS_2023_02/172152101"/>
    <hyperlink ref="F139" r:id="rId4" display="https://podminky.urs.cz/item/CS_URS_2023_02/463211111"/>
    <hyperlink ref="F142" r:id="rId5" display="https://podminky.urs.cz/item/CS_URS_2023_02/573231108"/>
    <hyperlink ref="F144" r:id="rId6" display="https://podminky.urs.cz/item/CS_URS_2023_02/577144111"/>
    <hyperlink ref="F148" r:id="rId7" display="https://podminky.urs.cz/item/CS_URS_2023_02/914111112"/>
    <hyperlink ref="F150" r:id="rId8" display="https://podminky.urs.cz/item/CS_URS_2023_02/914112111"/>
    <hyperlink ref="F152" r:id="rId9" display="https://podminky.urs.cz/item/CS_URS_2023_02/919121223"/>
    <hyperlink ref="F154" r:id="rId10" display="https://podminky.urs.cz/item/CS_URS_2023_02/919735113"/>
    <hyperlink ref="F156" r:id="rId11" display="https://podminky.urs.cz/item/CS_URS_2023_02/935112211"/>
    <hyperlink ref="F159" r:id="rId12" display="https://podminky.urs.cz/item/CS_URS_2023_02/938908411"/>
    <hyperlink ref="F161" r:id="rId13" display="https://podminky.urs.cz/item/CS_URS_2023_02/943311111"/>
    <hyperlink ref="F163" r:id="rId14" display="https://podminky.urs.cz/item/CS_URS_2023_02/943311211"/>
    <hyperlink ref="F165" r:id="rId15" display="https://podminky.urs.cz/item/CS_URS_2023_02/943311811"/>
    <hyperlink ref="F167" r:id="rId16" display="https://podminky.urs.cz/item/CS_URS_2023_02/949211111"/>
    <hyperlink ref="F169" r:id="rId17" display="https://podminky.urs.cz/item/CS_URS_2023_02/949211211"/>
    <hyperlink ref="F171" r:id="rId18" display="https://podminky.urs.cz/item/CS_URS_2023_02/949211811"/>
    <hyperlink ref="F173" r:id="rId19" display="https://podminky.urs.cz/item/CS_URS_2023_02/961041211"/>
    <hyperlink ref="F175" r:id="rId20" display="https://podminky.urs.cz/item/CS_URS_2023_02/966006211"/>
    <hyperlink ref="F177" r:id="rId21" display="https://podminky.urs.cz/item/CS_URS_2023_02/966008212"/>
    <hyperlink ref="F179" r:id="rId22" display="https://podminky.urs.cz/item/CS_URS_2023_02/985121122"/>
    <hyperlink ref="F181" r:id="rId23" display="https://podminky.urs.cz/item/CS_URS_2023_02/985311111"/>
    <hyperlink ref="F183" r:id="rId24" display="https://podminky.urs.cz/item/CS_URS_2023_02/985311113"/>
    <hyperlink ref="F185" r:id="rId25" display="https://podminky.urs.cz/item/CS_URS_2023_02/985311311"/>
    <hyperlink ref="F187" r:id="rId26" display="https://podminky.urs.cz/item/CS_URS_2023_02/985311313"/>
    <hyperlink ref="F189" r:id="rId27" display="https://podminky.urs.cz/item/CS_URS_2023_02/985321111"/>
    <hyperlink ref="F191" r:id="rId28" display="https://podminky.urs.cz/item/CS_URS_2023_02/985323112"/>
    <hyperlink ref="F194" r:id="rId29" display="https://podminky.urs.cz/item/CS_URS_2023_02/985324221"/>
    <hyperlink ref="F197" r:id="rId30" display="https://podminky.urs.cz/item/CS_URS_2023_02/997211511"/>
    <hyperlink ref="F199" r:id="rId31" display="https://podminky.urs.cz/item/CS_URS_2023_02/997211519"/>
    <hyperlink ref="F202" r:id="rId32" display="https://podminky.urs.cz/item/CS_URS_2023_02/997221862"/>
    <hyperlink ref="F205" r:id="rId33" display="https://podminky.urs.cz/item/CS_URS_2023_02/997221875"/>
    <hyperlink ref="F209" r:id="rId34" display="https://podminky.urs.cz/item/CS_URS_2023_02/998212111"/>
    <hyperlink ref="F213" r:id="rId35" display="https://podminky.urs.cz/item/CS_URS_2023_02/783314201"/>
    <hyperlink ref="F215" r:id="rId36" display="https://podminky.urs.cz/item/CS_URS_2023_02/783315101"/>
    <hyperlink ref="F217" r:id="rId37" display="https://podminky.urs.cz/item/CS_URS_2023_02/783401303"/>
    <hyperlink ref="F219" r:id="rId38" display="https://podminky.urs.cz/item/CS_URS_2023_02/783442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KARLOVA\karlova</dc:creator>
  <cp:keywords/>
  <dc:description/>
  <cp:lastModifiedBy>KARLOVA\karlova</cp:lastModifiedBy>
  <dcterms:created xsi:type="dcterms:W3CDTF">2023-11-20T08:54:03Z</dcterms:created>
  <dcterms:modified xsi:type="dcterms:W3CDTF">2023-11-20T08:54:08Z</dcterms:modified>
  <cp:category/>
  <cp:version/>
  <cp:contentType/>
  <cp:contentStatus/>
</cp:coreProperties>
</file>