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202300"/>
  <bookViews>
    <workbookView xWindow="3885" yWindow="4950" windowWidth="30285" windowHeight="15000" activeTab="0"/>
  </bookViews>
  <sheets>
    <sheet name="Ročni vyroba" sheetId="2" r:id="rId1"/>
  </sheets>
  <definedNames>
    <definedName name="\a">#REF!</definedName>
    <definedName name="\b">#REF!</definedName>
    <definedName name="\c">#REF!</definedName>
    <definedName name="\d">#REF!</definedName>
    <definedName name="\g">#REF!</definedName>
    <definedName name="\k">#REF!</definedName>
    <definedName name="\s">#REF!</definedName>
    <definedName name="\t">#REF!</definedName>
    <definedName name="\v">#REF!</definedName>
    <definedName name="\z">#REF!</definedName>
    <definedName name="MAKRA">#REF!</definedName>
    <definedName name="MII">#REF!</definedName>
    <definedName name="MIII">#REF!</definedName>
    <definedName name="Oblast_tisku_MI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<sst xmlns="http://schemas.openxmlformats.org/spreadsheetml/2006/main" count="129" uniqueCount="110">
  <si>
    <t>MVE Rajhrad</t>
  </si>
  <si>
    <t>Roční výroba - Výpočet roční výroby elektrické energie</t>
  </si>
  <si>
    <t>Dodavatel:</t>
  </si>
  <si>
    <t>TG1</t>
  </si>
  <si>
    <t>TG2</t>
  </si>
  <si>
    <t>MVE</t>
  </si>
  <si>
    <t>poř.</t>
  </si>
  <si>
    <t>dny</t>
  </si>
  <si>
    <t>Průtok v řece</t>
  </si>
  <si>
    <t>Zbytkový průtok</t>
  </si>
  <si>
    <t>Čistý spád</t>
  </si>
  <si>
    <t>Průtok turbinou 1</t>
  </si>
  <si>
    <t>účinnost turbíny 1</t>
  </si>
  <si>
    <t>výkon turbíny 1</t>
  </si>
  <si>
    <t>účinnost generátoru 1</t>
  </si>
  <si>
    <t>výkon generátoru 1</t>
  </si>
  <si>
    <t>Průtok turbinou 2</t>
  </si>
  <si>
    <t>účinnost turbíny 2</t>
  </si>
  <si>
    <t>výkon turbíny 2</t>
  </si>
  <si>
    <t>účinnost generátoru 2</t>
  </si>
  <si>
    <t>výkon generátoru 2</t>
  </si>
  <si>
    <t>účinnost trafa</t>
  </si>
  <si>
    <t>výkon elektrárny</t>
  </si>
  <si>
    <t>výkon střední</t>
  </si>
  <si>
    <t>výroba</t>
  </si>
  <si>
    <t>číslo</t>
  </si>
  <si>
    <t>Q [m3/s]</t>
  </si>
  <si>
    <t>Qz [m3/s]</t>
  </si>
  <si>
    <t>Hn [m]</t>
  </si>
  <si>
    <t>Qt [m3/s]</t>
  </si>
  <si>
    <t>eta t[%]</t>
  </si>
  <si>
    <t>Pt [kW]</t>
  </si>
  <si>
    <t>eta g [%]</t>
  </si>
  <si>
    <t>Pg [kW]</t>
  </si>
  <si>
    <t>eta tr [%]</t>
  </si>
  <si>
    <t>Pel [kW]</t>
  </si>
  <si>
    <t>Pels [kW]</t>
  </si>
  <si>
    <t>Ei [MWh]</t>
  </si>
  <si>
    <t xml:space="preserve">    TEORETICKÁ CELKOVÁ ROČNÍ VÝROBA EL. ENERGIE                                                             </t>
  </si>
  <si>
    <t xml:space="preserve">Ec  = </t>
  </si>
  <si>
    <t>[MWh]</t>
  </si>
  <si>
    <t>Roční výroba el. energie</t>
  </si>
  <si>
    <t>Minimální přípustná hodnota roční výroby el. energie Ecmin =</t>
  </si>
  <si>
    <t>1 550 MWh</t>
  </si>
  <si>
    <t>Roční výroba elektrické energie MVE bude vypočtena na základě hodnot průtoků a spádů zadaných v tabulce.</t>
  </si>
  <si>
    <t>Dodavatel doplní následující hodnoty:</t>
  </si>
  <si>
    <t>(do žlutě podbarvených polí)</t>
  </si>
  <si>
    <t xml:space="preserve"> - hodnoty účinnosti turbíny, převodů, generátoru a trafa v rozsahu řádků č. 1 až 14 samostatně pro soustrojí TG1 a TG2</t>
  </si>
  <si>
    <t xml:space="preserve">Legenda tabulky: </t>
  </si>
  <si>
    <t>Očekávaná hodnota v rozsahu:</t>
  </si>
  <si>
    <t xml:space="preserve">Poznámky: </t>
  </si>
  <si>
    <t xml:space="preserve">Q </t>
  </si>
  <si>
    <t xml:space="preserve">[m3/s] </t>
  </si>
  <si>
    <t>- průtok v řece</t>
  </si>
  <si>
    <t>1.</t>
  </si>
  <si>
    <t xml:space="preserve">Celková ztrátová výška (tj. ztráty na vtoku, výtoku a v hydraulickém profilu) Hz  byla určena předběžným výpočtem dle vzorce </t>
  </si>
  <si>
    <t xml:space="preserve">Qz </t>
  </si>
  <si>
    <t>- ztráta průtoku</t>
  </si>
  <si>
    <t xml:space="preserve">Hz = K * Q^2 [m] </t>
  </si>
  <si>
    <t>Qt</t>
  </si>
  <si>
    <t xml:space="preserve">- průtok přes turbínu </t>
  </si>
  <si>
    <t xml:space="preserve">2,0 - 5,0 </t>
  </si>
  <si>
    <t>Byl uvažován koeficient ztrát K = 0,006</t>
  </si>
  <si>
    <t xml:space="preserve">Hg </t>
  </si>
  <si>
    <t xml:space="preserve">[m] </t>
  </si>
  <si>
    <t xml:space="preserve">- hrubý (geodetický) spád </t>
  </si>
  <si>
    <t>2.</t>
  </si>
  <si>
    <t>Čistý spád byl určen jako rozdíl hladin mezi vysoklotlakou a nízkotlakou refernční rovinou (Hg) mínus ztrátová výška Hz</t>
  </si>
  <si>
    <t>Hz</t>
  </si>
  <si>
    <t>- ztrátová výška</t>
  </si>
  <si>
    <t xml:space="preserve">Hn = Hg – Hz [m] </t>
  </si>
  <si>
    <t xml:space="preserve">Hn </t>
  </si>
  <si>
    <t xml:space="preserve">- čistý spád </t>
  </si>
  <si>
    <t xml:space="preserve">Hg = HL1 – HL2 [m] </t>
  </si>
  <si>
    <t>eta t</t>
  </si>
  <si>
    <t xml:space="preserve">[%] </t>
  </si>
  <si>
    <t>- účinnost turbiny</t>
  </si>
  <si>
    <t>70,0 - 92,0</t>
  </si>
  <si>
    <t xml:space="preserve">kde:  </t>
  </si>
  <si>
    <t xml:space="preserve">HL1 [m n.m.] </t>
  </si>
  <si>
    <t xml:space="preserve">je hladina v referenčním průřezu na vysokotlaké straně – tj. před česlemi </t>
  </si>
  <si>
    <t>eta g</t>
  </si>
  <si>
    <t>- účinnost generátoru při cos ϕ = 0,90</t>
  </si>
  <si>
    <t>90,0 - 94,0</t>
  </si>
  <si>
    <t xml:space="preserve">HL2 [m n.m.] </t>
  </si>
  <si>
    <t xml:space="preserve">je hladina v referenčním průřezu na nízkotlaké straně – tj. hladina ve výstupním průřezu za savkou turbiny </t>
  </si>
  <si>
    <t>Pt</t>
  </si>
  <si>
    <t xml:space="preserve">[kW] </t>
  </si>
  <si>
    <t>- výkon turbiny</t>
  </si>
  <si>
    <t>Pg = Qt *Hn*9,81*eta t</t>
  </si>
  <si>
    <t>3.</t>
  </si>
  <si>
    <t xml:space="preserve">Od vstupních hodnot průtoku byla v celém ročním rozsahu odečtena odhadnutá ztráta průtoku </t>
  </si>
  <si>
    <t>Pg</t>
  </si>
  <si>
    <t xml:space="preserve">- výkon na svorkách generátoru </t>
  </si>
  <si>
    <t>Pg = Pt *eta g</t>
  </si>
  <si>
    <t xml:space="preserve"> (průtok do stávající MVE Rajhrad na náhonu, rybochod, atd.) o hodnotě:</t>
  </si>
  <si>
    <t>eta tr</t>
  </si>
  <si>
    <t>- účinnost trafa</t>
  </si>
  <si>
    <t>98,0 - 99,5</t>
  </si>
  <si>
    <t xml:space="preserve"> Qz = 0,88 - 5,44 [m3/s]</t>
  </si>
  <si>
    <t>Pel</t>
  </si>
  <si>
    <t>- výkon MVE</t>
  </si>
  <si>
    <t>Pel = Pg *eta tr</t>
  </si>
  <si>
    <t>Pels</t>
  </si>
  <si>
    <t>- střední výkon MVE</t>
  </si>
  <si>
    <t>Ei</t>
  </si>
  <si>
    <t xml:space="preserve">[MWh] </t>
  </si>
  <si>
    <t>- výroba elektrické energie</t>
  </si>
  <si>
    <t>Ec</t>
  </si>
  <si>
    <t>- celková roční výroba elektrické energie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</si>
</sst>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0_)"/>
    <numFmt numFmtId="165" formatCode="0.000_)"/>
    <numFmt numFmtId="166" formatCode="0.00000_)"/>
    <numFmt numFmtId="167" formatCode="_-* #,##0.00\ _K_č_-;\-* #,##0.00\ _K_č_-;_-* &quot;-&quot;??\ _K_č_-;_-@_-"/>
    <numFmt numFmtId="168" formatCode="#,##0.00_ ;\-#,##0.00\ "/>
    <numFmt numFmtId="169" formatCode="#,##0.000_ ;\-#,##0.000\ "/>
    <numFmt numFmtId="170" formatCode="#,##0.0_ ;\-#,##0.0\ "/>
    <numFmt numFmtId="171" formatCode="0.00_)"/>
    <numFmt numFmtId="172" formatCode="0.0_)"/>
    <numFmt numFmtId="173" formatCode="#,##0.0"/>
    <numFmt numFmtId="177" formatCode="General"/>
  </numFmts>
  <fonts count="22">
    <font>
      <sz val="11"/>
      <color theme="1"/>
      <name val="Aptos Narrow"/>
      <family val="2"/>
      <scheme val="minor"/>
    </font>
    <font>
      <sz val="10"/>
      <name val="Arial"/>
      <family val="2"/>
    </font>
    <font>
      <b/>
      <sz val="11"/>
      <color rgb="FF3F3F3F"/>
      <name val="Aptos Narrow"/>
      <family val="2"/>
      <scheme val="minor"/>
    </font>
    <font>
      <sz val="11"/>
      <color rgb="FFFF0000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8"/>
      <color theme="1"/>
      <name val="Aptos Narrow"/>
      <family val="2"/>
      <scheme val="minor"/>
    </font>
    <font>
      <b/>
      <sz val="16"/>
      <color theme="1"/>
      <name val="Aptos Narrow"/>
      <family val="2"/>
      <scheme val="minor"/>
    </font>
    <font>
      <sz val="10"/>
      <name val="Arial CE"/>
      <family val="2"/>
    </font>
    <font>
      <b/>
      <u val="single"/>
      <sz val="16"/>
      <color theme="1"/>
      <name val="Aptos Narrow"/>
      <family val="2"/>
      <scheme val="minor"/>
    </font>
    <font>
      <i/>
      <sz val="11"/>
      <color rgb="FFC00000"/>
      <name val="Aptos Narrow"/>
      <family val="2"/>
      <scheme val="minor"/>
    </font>
    <font>
      <sz val="10"/>
      <color theme="1"/>
      <name val="Arial CE"/>
      <family val="2"/>
    </font>
    <font>
      <b/>
      <u val="single"/>
      <sz val="12"/>
      <color theme="1"/>
      <name val="Aptos Narrow"/>
      <family val="2"/>
      <scheme val="minor"/>
    </font>
    <font>
      <b/>
      <sz val="10"/>
      <name val="Arial CE"/>
      <family val="2"/>
    </font>
    <font>
      <sz val="11"/>
      <name val="Aptos Narrow"/>
      <family val="2"/>
      <scheme val="minor"/>
    </font>
    <font>
      <sz val="10"/>
      <color rgb="FF0070C0"/>
      <name val="Aptos Narrow"/>
      <family val="2"/>
      <scheme val="minor"/>
    </font>
    <font>
      <b/>
      <i/>
      <sz val="12"/>
      <name val="Aptos Narrow"/>
      <family val="2"/>
      <scheme val="minor"/>
    </font>
    <font>
      <b/>
      <i/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2"/>
      <color theme="1"/>
      <name val="Aptos Narrow"/>
      <family val="2"/>
      <scheme val="minor"/>
    </font>
    <font>
      <b/>
      <sz val="12"/>
      <color rgb="FFFF0000"/>
      <name val="Aptos Narrow"/>
      <family val="2"/>
      <scheme val="minor"/>
    </font>
    <font>
      <i/>
      <sz val="12"/>
      <color theme="1"/>
      <name val="Aptos Narrow"/>
      <family val="2"/>
      <scheme val="minor"/>
    </font>
    <font>
      <i/>
      <sz val="11"/>
      <color theme="1"/>
      <name val="Aptos Narrow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/>
      <right style="medium"/>
      <top/>
      <bottom style="thin"/>
    </border>
    <border>
      <left/>
      <right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/>
      <right style="thin"/>
      <top style="thin"/>
      <bottom style="double"/>
    </border>
    <border>
      <left/>
      <right style="medium"/>
      <top style="thin"/>
      <bottom style="double"/>
    </border>
    <border>
      <left/>
      <right style="thin">
        <color theme="1"/>
      </right>
      <top style="thin"/>
      <bottom style="double"/>
    </border>
    <border>
      <left style="thin">
        <color theme="1"/>
      </left>
      <right style="thin">
        <color theme="1"/>
      </right>
      <top style="thin"/>
      <bottom style="double"/>
    </border>
    <border>
      <left style="thin">
        <color theme="1"/>
      </left>
      <right style="medium"/>
      <top style="thin"/>
      <bottom style="double"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/>
      <right style="medium"/>
      <top style="thin">
        <color theme="1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 style="medium"/>
      <top style="thin">
        <color theme="1"/>
      </top>
      <bottom style="thin">
        <color theme="1"/>
      </bottom>
    </border>
    <border>
      <left style="thin"/>
      <right style="thin"/>
      <top/>
      <bottom/>
    </border>
    <border>
      <left style="medium"/>
      <right style="medium"/>
      <top/>
      <bottom/>
    </border>
    <border>
      <left style="medium"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1"/>
      </left>
      <right style="thin">
        <color theme="1"/>
      </right>
      <top style="thin">
        <color theme="1"/>
      </top>
      <bottom style="medium"/>
    </border>
    <border>
      <left style="thin">
        <color theme="1"/>
      </left>
      <right style="medium"/>
      <top style="thin">
        <color theme="1"/>
      </top>
      <bottom style="medium"/>
    </border>
    <border>
      <left style="thin">
        <color rgb="FF3F3F3F"/>
      </left>
      <right style="thin">
        <color rgb="FF3F3F3F"/>
      </right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  <xf numFmtId="0" fontId="0" fillId="0" borderId="0">
      <alignment/>
      <protection/>
    </xf>
    <xf numFmtId="164" fontId="7" fillId="0" borderId="0">
      <alignment/>
      <protection/>
    </xf>
    <xf numFmtId="167" fontId="0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2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0" fillId="0" borderId="0" xfId="21" applyAlignment="1">
      <alignment horizontal="center"/>
      <protection/>
    </xf>
    <xf numFmtId="164" fontId="7" fillId="0" borderId="0" xfId="22">
      <alignment/>
      <protection/>
    </xf>
    <xf numFmtId="0" fontId="8" fillId="0" borderId="0" xfId="21" applyFont="1">
      <alignment/>
      <protection/>
    </xf>
    <xf numFmtId="0" fontId="9" fillId="0" borderId="0" xfId="21" applyFont="1">
      <alignment/>
      <protection/>
    </xf>
    <xf numFmtId="3" fontId="0" fillId="0" borderId="2" xfId="21" applyNumberFormat="1" applyBorder="1">
      <alignment/>
      <protection/>
    </xf>
    <xf numFmtId="165" fontId="10" fillId="3" borderId="3" xfId="22" applyNumberFormat="1" applyFont="1" applyFill="1" applyBorder="1">
      <alignment/>
      <protection/>
    </xf>
    <xf numFmtId="165" fontId="10" fillId="3" borderId="4" xfId="22" applyNumberFormat="1" applyFont="1" applyFill="1" applyBorder="1">
      <alignment/>
      <protection/>
    </xf>
    <xf numFmtId="165" fontId="10" fillId="3" borderId="5" xfId="22" applyNumberFormat="1" applyFont="1" applyFill="1" applyBorder="1">
      <alignment/>
      <protection/>
    </xf>
    <xf numFmtId="0" fontId="11" fillId="0" borderId="0" xfId="21" applyFont="1">
      <alignment/>
      <protection/>
    </xf>
    <xf numFmtId="166" fontId="0" fillId="0" borderId="0" xfId="21" applyNumberFormat="1">
      <alignment/>
      <protection/>
    </xf>
    <xf numFmtId="3" fontId="0" fillId="0" borderId="6" xfId="21" applyNumberFormat="1" applyBorder="1">
      <alignment/>
      <protection/>
    </xf>
    <xf numFmtId="0" fontId="0" fillId="0" borderId="3" xfId="2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0" fontId="4" fillId="0" borderId="3" xfId="21" applyFont="1" applyBorder="1" applyAlignment="1">
      <alignment horizontal="center"/>
      <protection/>
    </xf>
    <xf numFmtId="0" fontId="4" fillId="0" borderId="7" xfId="21" applyFont="1" applyBorder="1" applyAlignment="1">
      <alignment horizontal="center"/>
      <protection/>
    </xf>
    <xf numFmtId="0" fontId="0" fillId="0" borderId="6" xfId="21" applyBorder="1">
      <alignment/>
      <protection/>
    </xf>
    <xf numFmtId="0" fontId="0" fillId="0" borderId="8" xfId="21" applyBorder="1">
      <alignment/>
      <protection/>
    </xf>
    <xf numFmtId="164" fontId="12" fillId="0" borderId="3" xfId="22" applyFont="1" applyBorder="1">
      <alignment/>
      <protection/>
    </xf>
    <xf numFmtId="164" fontId="7" fillId="0" borderId="4" xfId="22" applyBorder="1">
      <alignment/>
      <protection/>
    </xf>
    <xf numFmtId="164" fontId="7" fillId="0" borderId="5" xfId="22" applyBorder="1">
      <alignment/>
      <protection/>
    </xf>
    <xf numFmtId="0" fontId="0" fillId="0" borderId="9" xfId="21" applyBorder="1" applyAlignment="1">
      <alignment horizontal="center" vertical="center" wrapText="1"/>
      <protection/>
    </xf>
    <xf numFmtId="0" fontId="0" fillId="0" borderId="10" xfId="21" applyBorder="1" applyAlignment="1">
      <alignment horizontal="center" vertical="center" wrapText="1"/>
      <protection/>
    </xf>
    <xf numFmtId="0" fontId="0" fillId="0" borderId="11" xfId="21" applyBorder="1" applyAlignment="1">
      <alignment horizontal="center" vertical="center" wrapText="1"/>
      <protection/>
    </xf>
    <xf numFmtId="0" fontId="0" fillId="0" borderId="12" xfId="21" applyBorder="1" applyAlignment="1">
      <alignment horizontal="center" vertical="center" wrapText="1"/>
      <protection/>
    </xf>
    <xf numFmtId="0" fontId="0" fillId="0" borderId="13" xfId="21" applyBorder="1" applyAlignment="1">
      <alignment horizontal="center" vertical="center" wrapText="1"/>
      <protection/>
    </xf>
    <xf numFmtId="0" fontId="0" fillId="0" borderId="14" xfId="21" applyBorder="1" applyAlignment="1">
      <alignment horizontal="center" vertical="center" wrapText="1"/>
      <protection/>
    </xf>
    <xf numFmtId="0" fontId="4" fillId="0" borderId="14" xfId="21" applyFont="1" applyBorder="1" applyAlignment="1">
      <alignment horizontal="center" vertical="center" wrapText="1"/>
      <protection/>
    </xf>
    <xf numFmtId="0" fontId="4" fillId="0" borderId="13" xfId="21" applyFont="1" applyBorder="1" applyAlignment="1">
      <alignment horizontal="center" vertical="center" wrapText="1"/>
      <protection/>
    </xf>
    <xf numFmtId="0" fontId="4" fillId="0" borderId="10" xfId="21" applyFont="1" applyBorder="1" applyAlignment="1">
      <alignment horizontal="center" vertical="center" wrapText="1"/>
      <protection/>
    </xf>
    <xf numFmtId="0" fontId="0" fillId="0" borderId="15" xfId="21" applyBorder="1" applyAlignment="1">
      <alignment horizontal="center" vertical="center"/>
      <protection/>
    </xf>
    <xf numFmtId="0" fontId="0" fillId="0" borderId="16" xfId="21" applyBorder="1" applyAlignment="1">
      <alignment vertical="center"/>
      <protection/>
    </xf>
    <xf numFmtId="0" fontId="0" fillId="0" borderId="16" xfId="21" applyBorder="1" applyAlignment="1">
      <alignment horizontal="center" vertical="center"/>
      <protection/>
    </xf>
    <xf numFmtId="0" fontId="0" fillId="0" borderId="17" xfId="21" applyBorder="1" applyAlignment="1">
      <alignment horizontal="center" vertical="center"/>
      <protection/>
    </xf>
    <xf numFmtId="0" fontId="0" fillId="0" borderId="18" xfId="21" applyBorder="1" applyAlignment="1">
      <alignment horizontal="center" vertical="center"/>
      <protection/>
    </xf>
    <xf numFmtId="0" fontId="0" fillId="0" borderId="19" xfId="21" applyBorder="1" applyAlignment="1">
      <alignment horizontal="center" vertical="center"/>
      <protection/>
    </xf>
    <xf numFmtId="0" fontId="0" fillId="0" borderId="20" xfId="21" applyBorder="1" applyAlignment="1">
      <alignment horizontal="center" vertical="center"/>
      <protection/>
    </xf>
    <xf numFmtId="0" fontId="0" fillId="4" borderId="20" xfId="21" applyFill="1" applyBorder="1" applyAlignment="1">
      <alignment horizontal="center" vertical="center"/>
      <protection/>
    </xf>
    <xf numFmtId="0" fontId="0" fillId="4" borderId="21" xfId="21" applyFill="1" applyBorder="1" applyAlignment="1">
      <alignment horizontal="center" vertical="center"/>
      <protection/>
    </xf>
    <xf numFmtId="0" fontId="0" fillId="4" borderId="22" xfId="21" applyFill="1" applyBorder="1" applyAlignment="1">
      <alignment horizontal="center" vertical="center"/>
      <protection/>
    </xf>
    <xf numFmtId="0" fontId="0" fillId="4" borderId="23" xfId="21" applyFill="1" applyBorder="1" applyAlignment="1">
      <alignment horizontal="center" vertical="center"/>
      <protection/>
    </xf>
    <xf numFmtId="3" fontId="0" fillId="0" borderId="0" xfId="21" applyNumberFormat="1">
      <alignment/>
      <protection/>
    </xf>
    <xf numFmtId="168" fontId="0" fillId="0" borderId="0" xfId="23" applyNumberFormat="1" applyFont="1" applyBorder="1" applyAlignment="1">
      <alignment horizontal="right" indent="2"/>
    </xf>
    <xf numFmtId="168" fontId="0" fillId="0" borderId="24" xfId="23" applyNumberFormat="1" applyFont="1" applyBorder="1" applyAlignment="1">
      <alignment horizontal="right" indent="2"/>
    </xf>
    <xf numFmtId="169" fontId="3" fillId="0" borderId="0" xfId="23" applyNumberFormat="1" applyFont="1" applyBorder="1" applyAlignment="1">
      <alignment horizontal="right" indent="2"/>
    </xf>
    <xf numFmtId="170" fontId="0" fillId="0" borderId="25" xfId="23" applyNumberFormat="1" applyFont="1" applyBorder="1" applyAlignment="1">
      <alignment horizontal="right" indent="2"/>
    </xf>
    <xf numFmtId="168" fontId="0" fillId="0" borderId="26" xfId="23" applyNumberFormat="1" applyFont="1" applyBorder="1" applyAlignment="1">
      <alignment horizontal="right" indent="2"/>
    </xf>
    <xf numFmtId="169" fontId="3" fillId="0" borderId="27" xfId="23" applyNumberFormat="1" applyFont="1" applyBorder="1" applyAlignment="1">
      <alignment horizontal="right" indent="2"/>
    </xf>
    <xf numFmtId="170" fontId="0" fillId="0" borderId="28" xfId="23" applyNumberFormat="1" applyFont="1" applyBorder="1" applyAlignment="1">
      <alignment horizontal="right" indent="2"/>
    </xf>
    <xf numFmtId="170" fontId="0" fillId="0" borderId="29" xfId="23" applyNumberFormat="1" applyFont="1" applyBorder="1" applyAlignment="1">
      <alignment horizontal="right" indent="2"/>
    </xf>
    <xf numFmtId="170" fontId="0" fillId="0" borderId="30" xfId="23" applyNumberFormat="1" applyFont="1" applyBorder="1" applyAlignment="1">
      <alignment horizontal="right" indent="2"/>
    </xf>
    <xf numFmtId="171" fontId="7" fillId="0" borderId="0" xfId="22" applyNumberFormat="1" applyAlignment="1">
      <alignment horizontal="center"/>
      <protection/>
    </xf>
    <xf numFmtId="168" fontId="13" fillId="0" borderId="0" xfId="23" applyNumberFormat="1" applyFont="1" applyBorder="1" applyAlignment="1">
      <alignment horizontal="center"/>
    </xf>
    <xf numFmtId="168" fontId="4" fillId="0" borderId="0" xfId="23" applyNumberFormat="1" applyFont="1" applyBorder="1" applyAlignment="1">
      <alignment horizontal="right" indent="2"/>
    </xf>
    <xf numFmtId="171" fontId="7" fillId="0" borderId="24" xfId="22" applyNumberFormat="1" applyBorder="1" applyAlignment="1">
      <alignment horizontal="center"/>
      <protection/>
    </xf>
    <xf numFmtId="165" fontId="7" fillId="5" borderId="0" xfId="22" applyNumberFormat="1" applyFill="1" applyAlignment="1">
      <alignment horizontal="center"/>
      <protection/>
    </xf>
    <xf numFmtId="170" fontId="0" fillId="0" borderId="0" xfId="23" applyNumberFormat="1" applyFont="1" applyBorder="1" applyAlignment="1">
      <alignment horizontal="right" indent="2"/>
    </xf>
    <xf numFmtId="165" fontId="7" fillId="5" borderId="31" xfId="22" applyNumberFormat="1" applyFill="1" applyBorder="1" applyAlignment="1">
      <alignment horizontal="center"/>
      <protection/>
    </xf>
    <xf numFmtId="165" fontId="7" fillId="5" borderId="32" xfId="22" applyNumberFormat="1" applyFill="1" applyBorder="1" applyAlignment="1">
      <alignment horizontal="center"/>
      <protection/>
    </xf>
    <xf numFmtId="170" fontId="0" fillId="4" borderId="29" xfId="23" applyNumberFormat="1" applyFont="1" applyFill="1" applyBorder="1" applyAlignment="1">
      <alignment horizontal="right" indent="2"/>
    </xf>
    <xf numFmtId="170" fontId="4" fillId="4" borderId="30" xfId="23" applyNumberFormat="1" applyFont="1" applyFill="1" applyBorder="1" applyAlignment="1">
      <alignment horizontal="right" indent="2"/>
    </xf>
    <xf numFmtId="172" fontId="7" fillId="0" borderId="0" xfId="22" applyNumberFormat="1">
      <alignment/>
      <protection/>
    </xf>
    <xf numFmtId="165" fontId="7" fillId="3" borderId="0" xfId="22" applyNumberFormat="1" applyFill="1" applyAlignment="1">
      <alignment horizontal="center"/>
      <protection/>
    </xf>
    <xf numFmtId="165" fontId="7" fillId="3" borderId="32" xfId="22" applyNumberFormat="1" applyFill="1" applyBorder="1" applyAlignment="1">
      <alignment horizontal="center"/>
      <protection/>
    </xf>
    <xf numFmtId="170" fontId="4" fillId="0" borderId="30" xfId="23" applyNumberFormat="1" applyFont="1" applyBorder="1" applyAlignment="1">
      <alignment horizontal="right" indent="2"/>
    </xf>
    <xf numFmtId="2" fontId="7" fillId="0" borderId="0" xfId="22" applyNumberFormat="1">
      <alignment/>
      <protection/>
    </xf>
    <xf numFmtId="171" fontId="7" fillId="0" borderId="9" xfId="22" applyNumberFormat="1" applyBorder="1" applyAlignment="1">
      <alignment horizontal="center"/>
      <protection/>
    </xf>
    <xf numFmtId="171" fontId="7" fillId="0" borderId="33" xfId="22" applyNumberFormat="1" applyBorder="1" applyAlignment="1">
      <alignment horizontal="center"/>
      <protection/>
    </xf>
    <xf numFmtId="170" fontId="0" fillId="0" borderId="34" xfId="23" applyNumberFormat="1" applyFont="1" applyBorder="1" applyAlignment="1">
      <alignment horizontal="right" indent="2"/>
    </xf>
    <xf numFmtId="170" fontId="0" fillId="0" borderId="35" xfId="23" applyNumberFormat="1" applyFont="1" applyBorder="1" applyAlignment="1">
      <alignment horizontal="right" indent="2"/>
    </xf>
    <xf numFmtId="170" fontId="0" fillId="0" borderId="36" xfId="23" applyNumberFormat="1" applyFont="1" applyBorder="1" applyAlignment="1">
      <alignment horizontal="right" indent="2"/>
    </xf>
    <xf numFmtId="170" fontId="4" fillId="0" borderId="37" xfId="23" applyNumberFormat="1" applyFont="1" applyBorder="1" applyAlignment="1">
      <alignment horizontal="right" indent="2"/>
    </xf>
    <xf numFmtId="167" fontId="14" fillId="0" borderId="0" xfId="23" applyFont="1" applyAlignment="1" applyProtection="1">
      <alignment horizontal="center"/>
      <protection/>
    </xf>
    <xf numFmtId="167" fontId="0" fillId="0" borderId="0" xfId="23" applyFont="1" applyProtection="1">
      <protection/>
    </xf>
    <xf numFmtId="0" fontId="0" fillId="0" borderId="0" xfId="21" applyAlignment="1">
      <alignment vertical="center"/>
      <protection/>
    </xf>
    <xf numFmtId="0" fontId="4" fillId="0" borderId="3" xfId="21" applyFont="1" applyBorder="1" applyAlignment="1">
      <alignment horizontal="left" vertical="center"/>
      <protection/>
    </xf>
    <xf numFmtId="0" fontId="4" fillId="0" borderId="4" xfId="21" applyFont="1" applyBorder="1" applyAlignment="1">
      <alignment vertical="center"/>
      <protection/>
    </xf>
    <xf numFmtId="173" fontId="2" fillId="2" borderId="38" xfId="20" applyNumberFormat="1" applyBorder="1" applyAlignment="1" applyProtection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49" fontId="0" fillId="0" borderId="0" xfId="21" applyNumberFormat="1">
      <alignment/>
      <protection/>
    </xf>
    <xf numFmtId="49" fontId="8" fillId="0" borderId="0" xfId="21" applyNumberFormat="1" applyFont="1">
      <alignment/>
      <protection/>
    </xf>
    <xf numFmtId="49" fontId="15" fillId="0" borderId="0" xfId="21" applyNumberFormat="1" applyFont="1">
      <alignment/>
      <protection/>
    </xf>
    <xf numFmtId="49" fontId="0" fillId="0" borderId="0" xfId="21" applyNumberFormat="1" applyAlignment="1">
      <alignment horizontal="center"/>
      <protection/>
    </xf>
    <xf numFmtId="49" fontId="16" fillId="0" borderId="0" xfId="21" applyNumberFormat="1" applyFont="1">
      <alignment/>
      <protection/>
    </xf>
    <xf numFmtId="49" fontId="17" fillId="0" borderId="0" xfId="21" applyNumberFormat="1" applyFont="1">
      <alignment/>
      <protection/>
    </xf>
    <xf numFmtId="49" fontId="18" fillId="0" borderId="0" xfId="21" applyNumberFormat="1" applyFont="1">
      <alignment/>
      <protection/>
    </xf>
    <xf numFmtId="49" fontId="0" fillId="6" borderId="0" xfId="21" applyNumberFormat="1" applyFill="1">
      <alignment/>
      <protection/>
    </xf>
    <xf numFmtId="49" fontId="0" fillId="5" borderId="0" xfId="21" applyNumberFormat="1" applyFill="1">
      <alignment/>
      <protection/>
    </xf>
    <xf numFmtId="49" fontId="19" fillId="0" borderId="0" xfId="21" applyNumberFormat="1" applyFont="1">
      <alignment/>
      <protection/>
    </xf>
    <xf numFmtId="49" fontId="3" fillId="0" borderId="0" xfId="21" applyNumberFormat="1" applyFont="1">
      <alignment/>
      <protection/>
    </xf>
    <xf numFmtId="49" fontId="0" fillId="0" borderId="0" xfId="21" applyNumberFormat="1" applyAlignment="1">
      <alignment vertical="center"/>
      <protection/>
    </xf>
    <xf numFmtId="49" fontId="18" fillId="0" borderId="0" xfId="21" applyNumberFormat="1" applyFont="1" applyAlignment="1">
      <alignment vertical="center"/>
      <protection/>
    </xf>
    <xf numFmtId="49" fontId="20" fillId="0" borderId="0" xfId="21" applyNumberFormat="1" applyFont="1" applyAlignment="1">
      <alignment vertical="center"/>
      <protection/>
    </xf>
    <xf numFmtId="49" fontId="0" fillId="0" borderId="0" xfId="21" applyNumberFormat="1" applyAlignment="1">
      <alignment horizontal="center" vertical="center"/>
      <protection/>
    </xf>
    <xf numFmtId="3" fontId="0" fillId="0" borderId="0" xfId="21" applyNumberFormat="1" applyAlignment="1">
      <alignment horizontal="right"/>
      <protection/>
    </xf>
    <xf numFmtId="0" fontId="4" fillId="0" borderId="0" xfId="21" applyFont="1">
      <alignment/>
      <protection/>
    </xf>
    <xf numFmtId="49" fontId="21" fillId="0" borderId="0" xfId="21" applyNumberFormat="1" applyFont="1">
      <alignment/>
      <protection/>
    </xf>
    <xf numFmtId="0" fontId="21" fillId="0" borderId="0" xfId="21" applyFont="1">
      <alignment/>
      <protection/>
    </xf>
    <xf numFmtId="49" fontId="0" fillId="0" borderId="0" xfId="21" applyNumberFormat="1" applyAlignment="1">
      <alignment horizontal="right"/>
      <protection/>
    </xf>
    <xf numFmtId="171" fontId="12" fillId="0" borderId="24" xfId="22" applyNumberFormat="1" applyFont="1" applyBorder="1" applyAlignment="1">
      <alignment horizontal="center"/>
      <protection/>
    </xf>
    <xf numFmtId="171" fontId="12" fillId="0" borderId="12" xfId="22" applyNumberFormat="1" applyFont="1" applyBorder="1" applyAlignment="1">
      <alignment horizontal="center"/>
      <protection/>
    </xf>
    <xf numFmtId="171" fontId="12" fillId="0" borderId="31" xfId="22" applyNumberFormat="1" applyFont="1" applyBorder="1" applyAlignment="1">
      <alignment horizont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ýstup" xfId="20"/>
    <cellStyle name="Normální 6" xfId="21"/>
    <cellStyle name="Normální 2" xfId="22"/>
    <cellStyle name="Čárka 2" xfId="23"/>
  </cellStyles>
  <dxfs count="22">
    <dxf>
      <font>
        <b/>
        <i val="0"/>
        <u val="none"/>
        <strike val="0"/>
        <sz val="11"/>
        <name val="Aptos Narrow"/>
        <family val="2"/>
        <color theme="1"/>
        <condense val="0"/>
        <extend val="0"/>
      </font>
      <numFmt numFmtId="170" formatCode="#,##0.0_ ;\-#,##0.0\ "/>
      <alignment horizontal="right" vertical="bottom" textRotation="0" wrapText="1" indent="2" shrinkToFit="1" readingOrder="0"/>
      <border>
        <left style="thin">
          <color theme="1"/>
        </left>
        <right style="medium"/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0"/>
        <name val="Arial CE"/>
        <color auto="1"/>
        <condense val="0"/>
        <extend val="0"/>
      </font>
      <numFmt numFmtId="170" formatCode="#,##0.0_ ;\-#,##0.0\ "/>
      <alignment horizontal="right" vertical="bottom" textRotation="0" wrapText="1" indent="2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0"/>
        <name val="Arial CE"/>
        <color auto="1"/>
        <condense val="0"/>
        <extend val="0"/>
      </font>
      <numFmt numFmtId="170" formatCode="#,##0.0_ ;\-#,##0.0\ "/>
      <alignment horizontal="right" vertical="bottom" textRotation="0" wrapText="1" indent="2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1"/>
        <name val="Aptos Narrow"/>
        <family val="2"/>
        <color theme="1"/>
        <condense val="0"/>
        <extend val="0"/>
      </font>
      <numFmt numFmtId="177" formatCode="General"/>
      <fill>
        <patternFill patternType="solid">
          <bgColor rgb="FFFFFF00"/>
        </patternFill>
      </fill>
      <alignment horizontal="general" vertical="bottom" textRotation="0" wrapText="1" shrinkToFit="1" readingOrder="0"/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/>
        <horizontal/>
      </border>
    </dxf>
    <dxf>
      <font>
        <b val="0"/>
        <i val="0"/>
        <u val="none"/>
        <strike val="0"/>
        <sz val="10"/>
        <name val="Arial CE"/>
        <color auto="1"/>
        <condense val="0"/>
        <extend val="0"/>
      </font>
      <numFmt numFmtId="170" formatCode="#,##0.0_ ;\-#,##0.0\ "/>
      <alignment horizontal="right" vertical="bottom" textRotation="0" wrapText="1" indent="2" shrinkToFit="1" readingOrder="0"/>
    </dxf>
    <dxf>
      <font>
        <b val="0"/>
        <i val="0"/>
        <u val="none"/>
        <strike val="0"/>
        <sz val="11"/>
        <name val="Aptos Narrow"/>
        <family val="2"/>
        <color theme="1"/>
        <condense val="0"/>
        <extend val="0"/>
      </font>
      <numFmt numFmtId="170" formatCode="#,##0.0_ ;\-#,##0.0\ "/>
      <fill>
        <patternFill patternType="solid">
          <bgColor rgb="FFFFFF00"/>
        </patternFill>
      </fill>
      <alignment horizontal="right" vertical="bottom" textRotation="0" wrapText="1" indent="2" shrinkToFit="1" readingOrder="0"/>
    </dxf>
    <dxf>
      <font>
        <b val="0"/>
        <i val="0"/>
        <u val="none"/>
        <strike val="0"/>
        <sz val="10"/>
        <name val="Arial CE"/>
        <color auto="1"/>
        <condense val="0"/>
        <extend val="0"/>
      </font>
      <numFmt numFmtId="170" formatCode="#,##0.0_ ;\-#,##0.0\ "/>
      <alignment horizontal="right" vertical="bottom" textRotation="0" wrapText="1" indent="2" shrinkToFit="1" readingOrder="0"/>
    </dxf>
    <dxf>
      <font>
        <b val="0"/>
        <i val="0"/>
        <u val="none"/>
        <strike val="0"/>
        <sz val="11"/>
        <name val="Aptos Narrow"/>
        <family val="2"/>
        <color rgb="FFFF0000"/>
        <condense val="0"/>
        <extend val="0"/>
      </font>
      <numFmt numFmtId="169" formatCode="#,##0.000_ ;\-#,##0.000\ "/>
      <fill>
        <patternFill patternType="solid">
          <bgColor rgb="FFFFFF00"/>
        </patternFill>
      </fill>
      <alignment horizontal="right" vertical="bottom" textRotation="0" wrapText="1" indent="2" shrinkToFit="1" readingOrder="0"/>
    </dxf>
    <dxf>
      <font>
        <b val="0"/>
        <i val="0"/>
        <u val="none"/>
        <strike val="0"/>
        <sz val="10"/>
        <name val="Arial CE"/>
        <color auto="1"/>
        <condense val="0"/>
        <extend val="0"/>
      </font>
      <numFmt numFmtId="171" formatCode="0.00_)"/>
      <alignment horizontal="center" vertical="bottom" textRotation="0" wrapText="1" shrinkToFit="1" readingOrder="0"/>
      <border>
        <left style="medium"/>
        <right style="thin"/>
        <top/>
        <bottom/>
        <vertical/>
        <horizontal/>
      </border>
    </dxf>
    <dxf>
      <font>
        <b val="0"/>
        <i val="0"/>
        <u val="none"/>
        <strike val="0"/>
        <sz val="11"/>
        <name val="Aptos Narrow"/>
        <family val="2"/>
        <color theme="1"/>
        <condense val="0"/>
        <extend val="0"/>
      </font>
      <numFmt numFmtId="170" formatCode="#,##0.0_ ;\-#,##0.0\ "/>
      <alignment horizontal="right" vertical="bottom" textRotation="0" wrapText="1" indent="2" shrinkToFit="1" readingOrder="0"/>
    </dxf>
    <dxf>
      <font>
        <b val="0"/>
        <i val="0"/>
        <u val="none"/>
        <strike val="0"/>
        <sz val="11"/>
        <name val="Aptos Narrow"/>
        <family val="2"/>
        <color rgb="FFFF0000"/>
        <condense val="0"/>
        <extend val="0"/>
      </font>
      <numFmt numFmtId="169" formatCode="#,##0.000_ ;\-#,##0.000\ "/>
      <alignment horizontal="right" vertical="bottom" textRotation="0" wrapText="1" indent="2" shrinkToFit="1" readingOrder="0"/>
    </dxf>
    <dxf>
      <font>
        <b val="0"/>
        <i val="0"/>
        <u val="none"/>
        <strike val="0"/>
        <sz val="11"/>
        <name val="Aptos Narrow"/>
        <family val="2"/>
        <color theme="1"/>
        <condense val="0"/>
        <extend val="0"/>
      </font>
      <numFmt numFmtId="168" formatCode="#,##0.00_ ;\-#,##0.00\ "/>
      <alignment horizontal="right" vertical="bottom" textRotation="0" wrapText="1" indent="2" shrinkToFit="1" readingOrder="0"/>
    </dxf>
    <dxf>
      <font>
        <b val="0"/>
        <i val="0"/>
        <u val="none"/>
        <strike val="0"/>
        <sz val="11"/>
        <name val="Aptos Narrow"/>
        <family val="2"/>
        <color rgb="FFFF0000"/>
        <condense val="0"/>
        <extend val="0"/>
      </font>
      <numFmt numFmtId="169" formatCode="#,##0.000_ ;\-#,##0.000\ "/>
      <alignment horizontal="right" vertical="bottom" textRotation="0" wrapText="1" indent="2" shrinkToFit="1" readingOrder="0"/>
      <border>
        <left style="medium"/>
      </border>
    </dxf>
    <dxf>
      <font>
        <b/>
        <i val="0"/>
        <u val="none"/>
        <strike val="0"/>
        <sz val="11"/>
        <name val="Aptos Narrow"/>
        <family val="2"/>
        <color theme="1"/>
        <condense val="0"/>
        <extend val="0"/>
      </font>
      <numFmt numFmtId="171" formatCode="0.00_)"/>
      <alignment horizontal="center" vertical="bottom" textRotation="0" wrapText="1" shrinkToFit="1" readingOrder="0"/>
      <border>
        <left style="medium"/>
        <right style="thin"/>
        <top/>
        <bottom/>
        <vertical/>
        <horizontal/>
      </border>
    </dxf>
    <dxf>
      <numFmt numFmtId="171" formatCode="0.00_)"/>
      <alignment horizontal="center" vertical="bottom" textRotation="0" wrapText="1" shrinkToFit="1" readingOrder="0"/>
      <protection hidden="1" locked="0"/>
    </dxf>
    <dxf>
      <numFmt numFmtId="171" formatCode="0.00_)"/>
      <protection hidden="1" locked="0"/>
    </dxf>
    <dxf>
      <numFmt numFmtId="171" formatCode="0.00_)"/>
      <protection hidden="1" locked="0"/>
    </dxf>
    <dxf>
      <border>
        <left style="thin"/>
        <right style="thin"/>
        <top/>
        <bottom/>
        <vertical/>
        <horizontal/>
      </border>
      <protection hidden="1" locked="0"/>
    </dxf>
    <dxf>
      <protection hidden="1" locked="0"/>
    </dxf>
    <dxf>
      <border>
        <left style="medium">
          <color rgb="FF000000"/>
        </left>
        <right style="medium">
          <color rgb="FF000000"/>
        </right>
        <top style="medium">
          <color rgb="FF000000"/>
        </top>
        <bottom style="medium">
          <color rgb="FF000000"/>
        </bottom>
      </border>
    </dxf>
    <dxf>
      <border>
        <bottom style="thin">
          <color rgb="FF000000"/>
        </bottom>
      </border>
    </dxf>
    <dxf>
      <alignment horizontal="center" vertical="bottom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ulka4212356" displayName="Tabulka4212356" ref="B6:T22" totalsRowShown="0" headerRowDxfId="21" tableBorderDxfId="19" headerRowBorderDxfId="20">
  <tableColumns count="19">
    <tableColumn id="1" name="poř." dataDxfId="18"/>
    <tableColumn id="2" name="dny" dataDxfId="17"/>
    <tableColumn id="3" name="Průtok v řece" dataDxfId="16"/>
    <tableColumn id="4" name="Zbytkový průtok" dataDxfId="15"/>
    <tableColumn id="11" name="Čistý spád" dataDxfId="14">
      <calculatedColumnFormula>#REF!-#REF!</calculatedColumnFormula>
    </tableColumn>
    <tableColumn id="23" name="Průtok turbinou 1" dataDxfId="13"/>
    <tableColumn id="12" name="účinnost turbíny 1" dataDxfId="12"/>
    <tableColumn id="13" name="výkon turbíny 1" dataDxfId="11">
      <calculatedColumnFormula>ROUND(9.81*$H7*#REF!*$F7,1)</calculatedColumnFormula>
    </tableColumn>
    <tableColumn id="15" name="účinnost generátoru 1" dataDxfId="10"/>
    <tableColumn id="16" name="výkon generátoru 1" dataDxfId="9">
      <calculatedColumnFormula>ROUND($I7*#REF!*$J7,1)</calculatedColumnFormula>
    </tableColumn>
    <tableColumn id="24" name="Průtok turbinou 2" dataDxfId="8"/>
    <tableColumn id="17" name="účinnost turbíny 2" dataDxfId="7"/>
    <tableColumn id="18" name="výkon turbíny 2" dataDxfId="6"/>
    <tableColumn id="19" name="účinnost generátoru 2" dataDxfId="5"/>
    <tableColumn id="20" name="výkon generátoru 2" dataDxfId="4"/>
    <tableColumn id="6" name="účinnost trafa" dataDxfId="3"/>
    <tableColumn id="14" name="výkon elektrárny" dataDxfId="2">
      <calculatedColumnFormula>ROUND($K7*$Q7/100,1)</calculatedColumnFormula>
    </tableColumn>
    <tableColumn id="21" name="výkon střední" dataDxfId="1">
      <calculatedColumnFormula>AVERAGE(R6,R7)</calculatedColumnFormula>
    </tableColumn>
    <tableColumn id="22" name="výroba" dataDxfId="0">
      <calculatedColumnFormula>$S7*((C7-C6)*24/1000)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D85471-FE2E-44BF-9535-FE3FCE547D2D}">
  <dimension ref="B2:Y47"/>
  <sheetViews>
    <sheetView showGridLines="0" showZeros="0" tabSelected="1" workbookViewId="0" topLeftCell="A1">
      <selection activeCell="N3" sqref="N3"/>
    </sheetView>
  </sheetViews>
  <sheetFormatPr defaultColWidth="8.796875" defaultRowHeight="14.25"/>
  <cols>
    <col min="1" max="1" width="5.69921875" style="5" customWidth="1"/>
    <col min="2" max="2" width="6.8984375" style="1" customWidth="1"/>
    <col min="3" max="3" width="6.3984375" style="1" customWidth="1"/>
    <col min="4" max="7" width="10.69921875" style="1" customWidth="1"/>
    <col min="8" max="10" width="12.69921875" style="1" customWidth="1"/>
    <col min="11" max="11" width="12.69921875" style="4" customWidth="1"/>
    <col min="12" max="20" width="12.69921875" style="1" customWidth="1"/>
    <col min="21" max="24" width="12.69921875" style="5" customWidth="1"/>
    <col min="25" max="16384" width="9.09765625" style="5" customWidth="1"/>
  </cols>
  <sheetData>
    <row r="2" spans="4:5" ht="24.75" thickBot="1">
      <c r="D2" s="2" t="s">
        <v>0</v>
      </c>
      <c r="E2" s="3"/>
    </row>
    <row r="3" spans="4:20" ht="30" customHeight="1" thickBot="1">
      <c r="D3" s="6" t="s">
        <v>1</v>
      </c>
      <c r="E3" s="3"/>
      <c r="J3" s="7"/>
      <c r="M3" s="8" t="s">
        <v>2</v>
      </c>
      <c r="N3" s="9"/>
      <c r="O3" s="10"/>
      <c r="P3" s="10"/>
      <c r="Q3" s="10"/>
      <c r="R3" s="10"/>
      <c r="S3" s="10"/>
      <c r="T3" s="11"/>
    </row>
    <row r="4" spans="4:20" ht="21.75" thickBot="1">
      <c r="D4" s="12"/>
      <c r="E4" s="3"/>
      <c r="I4" s="13"/>
      <c r="M4" s="14"/>
      <c r="O4" s="5"/>
      <c r="P4" s="5"/>
      <c r="Q4" s="5"/>
      <c r="R4" s="5"/>
      <c r="S4" s="5"/>
      <c r="T4" s="5"/>
    </row>
    <row r="5" spans="2:20" ht="15.75" thickBot="1">
      <c r="B5" s="15"/>
      <c r="C5" s="16"/>
      <c r="D5" s="16"/>
      <c r="E5" s="16"/>
      <c r="F5" s="17"/>
      <c r="G5" s="18" t="s">
        <v>3</v>
      </c>
      <c r="H5" s="16"/>
      <c r="I5" s="16"/>
      <c r="J5" s="16"/>
      <c r="K5" s="17"/>
      <c r="L5" s="19" t="s">
        <v>4</v>
      </c>
      <c r="M5" s="20"/>
      <c r="N5" s="20"/>
      <c r="O5" s="20"/>
      <c r="P5" s="21"/>
      <c r="Q5" s="22" t="s">
        <v>5</v>
      </c>
      <c r="R5" s="23"/>
      <c r="S5" s="23"/>
      <c r="T5" s="24"/>
    </row>
    <row r="6" spans="2:20" ht="39.95" customHeight="1">
      <c r="B6" s="25" t="s">
        <v>6</v>
      </c>
      <c r="C6" s="26" t="s">
        <v>7</v>
      </c>
      <c r="D6" s="25" t="s">
        <v>8</v>
      </c>
      <c r="E6" s="26" t="s">
        <v>9</v>
      </c>
      <c r="F6" s="27" t="s">
        <v>10</v>
      </c>
      <c r="G6" s="28" t="s">
        <v>11</v>
      </c>
      <c r="H6" s="29" t="s">
        <v>12</v>
      </c>
      <c r="I6" s="25" t="s">
        <v>13</v>
      </c>
      <c r="J6" s="26" t="s">
        <v>14</v>
      </c>
      <c r="K6" s="30" t="s">
        <v>15</v>
      </c>
      <c r="L6" s="28" t="s">
        <v>16</v>
      </c>
      <c r="M6" s="29" t="s">
        <v>17</v>
      </c>
      <c r="N6" s="25" t="s">
        <v>18</v>
      </c>
      <c r="O6" s="26" t="s">
        <v>19</v>
      </c>
      <c r="P6" s="30" t="s">
        <v>20</v>
      </c>
      <c r="Q6" s="31" t="s">
        <v>21</v>
      </c>
      <c r="R6" s="32" t="s">
        <v>22</v>
      </c>
      <c r="S6" s="33" t="s">
        <v>23</v>
      </c>
      <c r="T6" s="33" t="s">
        <v>24</v>
      </c>
    </row>
    <row r="7" spans="2:20" ht="15.75" thickBot="1">
      <c r="B7" s="34" t="s">
        <v>25</v>
      </c>
      <c r="C7" s="35"/>
      <c r="D7" s="34" t="s">
        <v>26</v>
      </c>
      <c r="E7" s="36" t="s">
        <v>27</v>
      </c>
      <c r="F7" s="37" t="s">
        <v>28</v>
      </c>
      <c r="G7" s="38" t="s">
        <v>29</v>
      </c>
      <c r="H7" s="39" t="s">
        <v>30</v>
      </c>
      <c r="I7" s="34" t="s">
        <v>31</v>
      </c>
      <c r="J7" s="36" t="s">
        <v>32</v>
      </c>
      <c r="K7" s="40" t="s">
        <v>33</v>
      </c>
      <c r="L7" s="38" t="s">
        <v>29</v>
      </c>
      <c r="M7" s="39" t="s">
        <v>30</v>
      </c>
      <c r="N7" s="34" t="s">
        <v>31</v>
      </c>
      <c r="O7" s="36" t="s">
        <v>32</v>
      </c>
      <c r="P7" s="40" t="s">
        <v>33</v>
      </c>
      <c r="Q7" s="41" t="s">
        <v>34</v>
      </c>
      <c r="R7" s="42" t="s">
        <v>35</v>
      </c>
      <c r="S7" s="43" t="s">
        <v>36</v>
      </c>
      <c r="T7" s="44" t="s">
        <v>37</v>
      </c>
    </row>
    <row r="8" spans="2:20" ht="15.75" thickTop="1">
      <c r="B8" s="45"/>
      <c r="C8" s="45"/>
      <c r="D8" s="46"/>
      <c r="E8" s="46"/>
      <c r="F8" s="46"/>
      <c r="G8" s="47"/>
      <c r="H8" s="48"/>
      <c r="I8" s="46"/>
      <c r="J8" s="48"/>
      <c r="K8" s="49"/>
      <c r="L8" s="50"/>
      <c r="M8" s="48"/>
      <c r="N8" s="46"/>
      <c r="O8" s="48"/>
      <c r="P8" s="49"/>
      <c r="Q8" s="51"/>
      <c r="R8" s="52"/>
      <c r="S8" s="53"/>
      <c r="T8" s="54"/>
    </row>
    <row r="9" spans="2:23" ht="20.1" customHeight="1">
      <c r="B9" s="45">
        <v>1</v>
      </c>
      <c r="C9" s="45">
        <v>10</v>
      </c>
      <c r="D9" s="55">
        <v>40</v>
      </c>
      <c r="E9" s="56">
        <v>5.44</v>
      </c>
      <c r="F9" s="57">
        <v>3.8800000000000012</v>
      </c>
      <c r="G9" s="103">
        <v>5</v>
      </c>
      <c r="H9" s="59"/>
      <c r="I9" s="60">
        <f>9.81*$F9*$G9*$H9/100</f>
        <v>0</v>
      </c>
      <c r="J9" s="61"/>
      <c r="K9" s="49">
        <f>ROUND($I9*$J9/100,1)</f>
        <v>0</v>
      </c>
      <c r="L9" s="105">
        <v>5</v>
      </c>
      <c r="M9" s="59"/>
      <c r="N9" s="60">
        <f>ROUND(9.81*$L9*$F9*$M9/100,1)</f>
        <v>0</v>
      </c>
      <c r="O9" s="61"/>
      <c r="P9" s="49">
        <f>ROUND($N9*$O9/100,1)</f>
        <v>0</v>
      </c>
      <c r="Q9" s="62"/>
      <c r="R9" s="63">
        <f>ROUND(($K9+$P9)*$Q9/100,1)</f>
        <v>0</v>
      </c>
      <c r="S9" s="63">
        <f aca="true" t="shared" si="0" ref="S9:S22">AVERAGE(R8,R9)</f>
        <v>0</v>
      </c>
      <c r="T9" s="64">
        <f aca="true" t="shared" si="1" ref="T9:T22">$S9*((C9-C8)*24/1000)</f>
        <v>0</v>
      </c>
      <c r="W9" s="65"/>
    </row>
    <row r="10" spans="2:24" ht="20.1" customHeight="1">
      <c r="B10" s="45">
        <v>2</v>
      </c>
      <c r="C10" s="45">
        <v>30</v>
      </c>
      <c r="D10" s="55">
        <v>28.3</v>
      </c>
      <c r="E10" s="56">
        <v>5.44</v>
      </c>
      <c r="F10" s="57">
        <v>4.180000000000012</v>
      </c>
      <c r="G10" s="103">
        <v>5</v>
      </c>
      <c r="H10" s="66"/>
      <c r="I10" s="60">
        <f aca="true" t="shared" si="2" ref="I10:I22">9.81*$F10*$G10*$H10/100</f>
        <v>0</v>
      </c>
      <c r="J10" s="66"/>
      <c r="K10" s="49">
        <f aca="true" t="shared" si="3" ref="K10:K22">ROUND($I10*$J10/100,1)</f>
        <v>0</v>
      </c>
      <c r="L10" s="105">
        <v>5</v>
      </c>
      <c r="M10" s="66"/>
      <c r="N10" s="60">
        <f aca="true" t="shared" si="4" ref="N10:N14">ROUND(9.81*$L10*$F10*$M10/100,1)</f>
        <v>0</v>
      </c>
      <c r="O10" s="66"/>
      <c r="P10" s="49">
        <f aca="true" t="shared" si="5" ref="P10:P14">ROUND($N10*$O10/100,1)</f>
        <v>0</v>
      </c>
      <c r="Q10" s="67"/>
      <c r="R10" s="53">
        <f>ROUND(($K10+$P10)*$Q10/100,1)</f>
        <v>0</v>
      </c>
      <c r="S10" s="53">
        <f t="shared" si="0"/>
        <v>0</v>
      </c>
      <c r="T10" s="68">
        <f t="shared" si="1"/>
        <v>0</v>
      </c>
      <c r="V10" s="69"/>
      <c r="W10" s="69"/>
      <c r="X10" s="69"/>
    </row>
    <row r="11" spans="2:24" ht="20.1" customHeight="1">
      <c r="B11" s="45">
        <v>3</v>
      </c>
      <c r="C11" s="45">
        <v>60</v>
      </c>
      <c r="D11" s="55">
        <v>19.4</v>
      </c>
      <c r="E11" s="56">
        <v>5.44</v>
      </c>
      <c r="F11" s="57">
        <v>4.560000000000008</v>
      </c>
      <c r="G11" s="103">
        <v>5</v>
      </c>
      <c r="H11" s="59"/>
      <c r="I11" s="60">
        <f t="shared" si="2"/>
        <v>0</v>
      </c>
      <c r="J11" s="61"/>
      <c r="K11" s="49">
        <f t="shared" si="3"/>
        <v>0</v>
      </c>
      <c r="L11" s="105">
        <v>5</v>
      </c>
      <c r="M11" s="59"/>
      <c r="N11" s="60">
        <f t="shared" si="4"/>
        <v>0</v>
      </c>
      <c r="O11" s="61"/>
      <c r="P11" s="49">
        <f t="shared" si="5"/>
        <v>0</v>
      </c>
      <c r="Q11" s="62"/>
      <c r="R11" s="63">
        <f aca="true" t="shared" si="6" ref="R11:R22">ROUND(($K11+$P11)*$Q11/100,1)</f>
        <v>0</v>
      </c>
      <c r="S11" s="63">
        <f t="shared" si="0"/>
        <v>0</v>
      </c>
      <c r="T11" s="64">
        <f t="shared" si="1"/>
        <v>0</v>
      </c>
      <c r="V11" s="69"/>
      <c r="W11" s="69"/>
      <c r="X11" s="69"/>
    </row>
    <row r="12" spans="2:24" ht="20.1" customHeight="1">
      <c r="B12" s="45">
        <v>4</v>
      </c>
      <c r="C12" s="45">
        <v>90</v>
      </c>
      <c r="D12" s="55">
        <v>15.1</v>
      </c>
      <c r="E12" s="56">
        <v>5.44</v>
      </c>
      <c r="F12" s="57">
        <v>4.790000000000007</v>
      </c>
      <c r="G12" s="103">
        <v>4.83</v>
      </c>
      <c r="H12" s="66"/>
      <c r="I12" s="60">
        <f t="shared" si="2"/>
        <v>0</v>
      </c>
      <c r="J12" s="66"/>
      <c r="K12" s="49">
        <f t="shared" si="3"/>
        <v>0</v>
      </c>
      <c r="L12" s="105">
        <v>4.83</v>
      </c>
      <c r="M12" s="66"/>
      <c r="N12" s="60">
        <f t="shared" si="4"/>
        <v>0</v>
      </c>
      <c r="O12" s="66"/>
      <c r="P12" s="49">
        <f t="shared" si="5"/>
        <v>0</v>
      </c>
      <c r="Q12" s="67"/>
      <c r="R12" s="53">
        <f t="shared" si="6"/>
        <v>0</v>
      </c>
      <c r="S12" s="53">
        <f t="shared" si="0"/>
        <v>0</v>
      </c>
      <c r="T12" s="68">
        <f t="shared" si="1"/>
        <v>0</v>
      </c>
      <c r="V12" s="69"/>
      <c r="W12" s="69"/>
      <c r="X12" s="69"/>
    </row>
    <row r="13" spans="2:24" ht="20.1" customHeight="1">
      <c r="B13" s="45">
        <v>5</v>
      </c>
      <c r="C13" s="45">
        <v>120</v>
      </c>
      <c r="D13" s="55">
        <v>12.5</v>
      </c>
      <c r="E13" s="56">
        <v>5.44</v>
      </c>
      <c r="F13" s="57">
        <v>5.010000000000012</v>
      </c>
      <c r="G13" s="103">
        <v>3.53</v>
      </c>
      <c r="H13" s="59"/>
      <c r="I13" s="60">
        <f t="shared" si="2"/>
        <v>0</v>
      </c>
      <c r="J13" s="61"/>
      <c r="K13" s="49">
        <f t="shared" si="3"/>
        <v>0</v>
      </c>
      <c r="L13" s="105">
        <v>3.53</v>
      </c>
      <c r="M13" s="59"/>
      <c r="N13" s="60">
        <f t="shared" si="4"/>
        <v>0</v>
      </c>
      <c r="O13" s="61"/>
      <c r="P13" s="49">
        <f t="shared" si="5"/>
        <v>0</v>
      </c>
      <c r="Q13" s="62"/>
      <c r="R13" s="63">
        <f t="shared" si="6"/>
        <v>0</v>
      </c>
      <c r="S13" s="63">
        <f t="shared" si="0"/>
        <v>0</v>
      </c>
      <c r="T13" s="64">
        <f t="shared" si="1"/>
        <v>0</v>
      </c>
      <c r="V13" s="69"/>
      <c r="W13" s="69"/>
      <c r="X13" s="69"/>
    </row>
    <row r="14" spans="2:23" ht="20.1" customHeight="1">
      <c r="B14" s="45">
        <v>6</v>
      </c>
      <c r="C14" s="45">
        <v>150</v>
      </c>
      <c r="D14" s="55">
        <v>10.8</v>
      </c>
      <c r="E14" s="56">
        <v>5.44</v>
      </c>
      <c r="F14" s="57">
        <v>5.149999999999998</v>
      </c>
      <c r="G14" s="103">
        <v>2.68</v>
      </c>
      <c r="H14" s="66"/>
      <c r="I14" s="60">
        <f t="shared" si="2"/>
        <v>0</v>
      </c>
      <c r="J14" s="66"/>
      <c r="K14" s="49">
        <f t="shared" si="3"/>
        <v>0</v>
      </c>
      <c r="L14" s="105">
        <v>2.68</v>
      </c>
      <c r="M14" s="66"/>
      <c r="N14" s="60">
        <f t="shared" si="4"/>
        <v>0</v>
      </c>
      <c r="O14" s="66"/>
      <c r="P14" s="49">
        <f t="shared" si="5"/>
        <v>0</v>
      </c>
      <c r="Q14" s="67"/>
      <c r="R14" s="53">
        <f t="shared" si="6"/>
        <v>0</v>
      </c>
      <c r="S14" s="53">
        <f t="shared" si="0"/>
        <v>0</v>
      </c>
      <c r="T14" s="68">
        <f t="shared" si="1"/>
        <v>0</v>
      </c>
      <c r="W14" s="65"/>
    </row>
    <row r="15" spans="2:23" ht="20.1" customHeight="1">
      <c r="B15" s="45">
        <v>7</v>
      </c>
      <c r="C15" s="45">
        <v>180</v>
      </c>
      <c r="D15" s="55">
        <v>9.62</v>
      </c>
      <c r="E15" s="56">
        <v>5.44</v>
      </c>
      <c r="F15" s="57">
        <v>5.170000000000011</v>
      </c>
      <c r="G15" s="103">
        <v>4.18</v>
      </c>
      <c r="H15" s="59"/>
      <c r="I15" s="60">
        <f t="shared" si="2"/>
        <v>0</v>
      </c>
      <c r="J15" s="61"/>
      <c r="K15" s="49">
        <f t="shared" si="3"/>
        <v>0</v>
      </c>
      <c r="L15" s="58"/>
      <c r="M15" s="60"/>
      <c r="N15" s="60"/>
      <c r="O15" s="60"/>
      <c r="P15" s="49"/>
      <c r="Q15" s="62"/>
      <c r="R15" s="63">
        <f t="shared" si="6"/>
        <v>0</v>
      </c>
      <c r="S15" s="63">
        <f t="shared" si="0"/>
        <v>0</v>
      </c>
      <c r="T15" s="64">
        <f t="shared" si="1"/>
        <v>0</v>
      </c>
      <c r="W15" s="65"/>
    </row>
    <row r="16" spans="2:23" ht="20.1" customHeight="1">
      <c r="B16" s="45">
        <v>8</v>
      </c>
      <c r="C16" s="45">
        <v>210</v>
      </c>
      <c r="D16" s="55">
        <v>8.71</v>
      </c>
      <c r="E16" s="56">
        <v>5.44</v>
      </c>
      <c r="F16" s="57">
        <v>5.250000000000003</v>
      </c>
      <c r="G16" s="103">
        <v>3.27</v>
      </c>
      <c r="H16" s="66"/>
      <c r="I16" s="60">
        <f t="shared" si="2"/>
        <v>0</v>
      </c>
      <c r="J16" s="66"/>
      <c r="K16" s="49">
        <f t="shared" si="3"/>
        <v>0</v>
      </c>
      <c r="L16" s="58"/>
      <c r="M16" s="60"/>
      <c r="N16" s="60"/>
      <c r="O16" s="60"/>
      <c r="P16" s="49"/>
      <c r="Q16" s="67"/>
      <c r="R16" s="53">
        <f t="shared" si="6"/>
        <v>0</v>
      </c>
      <c r="S16" s="53">
        <f t="shared" si="0"/>
        <v>0</v>
      </c>
      <c r="T16" s="68">
        <f t="shared" si="1"/>
        <v>0</v>
      </c>
      <c r="W16" s="65"/>
    </row>
    <row r="17" spans="2:23" ht="20.1" customHeight="1">
      <c r="B17" s="45">
        <v>9</v>
      </c>
      <c r="C17" s="45">
        <v>240</v>
      </c>
      <c r="D17" s="55">
        <v>7.87</v>
      </c>
      <c r="E17" s="56">
        <v>5.44</v>
      </c>
      <c r="F17" s="57">
        <v>5.289999999999984</v>
      </c>
      <c r="G17" s="103">
        <v>2.43</v>
      </c>
      <c r="H17" s="59"/>
      <c r="I17" s="60">
        <f t="shared" si="2"/>
        <v>0</v>
      </c>
      <c r="J17" s="61"/>
      <c r="K17" s="49">
        <f t="shared" si="3"/>
        <v>0</v>
      </c>
      <c r="L17" s="58"/>
      <c r="M17" s="60"/>
      <c r="N17" s="60"/>
      <c r="O17" s="60"/>
      <c r="P17" s="49"/>
      <c r="Q17" s="62"/>
      <c r="R17" s="63">
        <f t="shared" si="6"/>
        <v>0</v>
      </c>
      <c r="S17" s="63">
        <f t="shared" si="0"/>
        <v>0</v>
      </c>
      <c r="T17" s="64">
        <f t="shared" si="1"/>
        <v>0</v>
      </c>
      <c r="W17" s="65"/>
    </row>
    <row r="18" spans="2:23" ht="20.1" customHeight="1">
      <c r="B18" s="45">
        <v>10</v>
      </c>
      <c r="C18" s="45">
        <v>270</v>
      </c>
      <c r="D18" s="55">
        <v>7.21</v>
      </c>
      <c r="E18" s="56">
        <v>4.78</v>
      </c>
      <c r="F18" s="57">
        <v>5.289999999999984</v>
      </c>
      <c r="G18" s="103">
        <v>2.43</v>
      </c>
      <c r="H18" s="66"/>
      <c r="I18" s="60">
        <f t="shared" si="2"/>
        <v>0</v>
      </c>
      <c r="J18" s="66"/>
      <c r="K18" s="49">
        <f t="shared" si="3"/>
        <v>0</v>
      </c>
      <c r="L18" s="58"/>
      <c r="M18" s="60"/>
      <c r="N18" s="60"/>
      <c r="O18" s="60"/>
      <c r="P18" s="49"/>
      <c r="Q18" s="67"/>
      <c r="R18" s="53">
        <f t="shared" si="6"/>
        <v>0</v>
      </c>
      <c r="S18" s="53">
        <f t="shared" si="0"/>
        <v>0</v>
      </c>
      <c r="T18" s="68">
        <f t="shared" si="1"/>
        <v>0</v>
      </c>
      <c r="W18" s="65"/>
    </row>
    <row r="19" spans="2:23" ht="20.1" customHeight="1">
      <c r="B19" s="45">
        <v>11</v>
      </c>
      <c r="C19" s="45">
        <v>300</v>
      </c>
      <c r="D19" s="55">
        <v>6.48</v>
      </c>
      <c r="E19" s="56">
        <v>4.05</v>
      </c>
      <c r="F19" s="57">
        <v>5.289999999999984</v>
      </c>
      <c r="G19" s="103">
        <v>2.43</v>
      </c>
      <c r="H19" s="59"/>
      <c r="I19" s="60">
        <f t="shared" si="2"/>
        <v>0</v>
      </c>
      <c r="J19" s="61"/>
      <c r="K19" s="49">
        <f t="shared" si="3"/>
        <v>0</v>
      </c>
      <c r="L19" s="58"/>
      <c r="M19" s="60"/>
      <c r="N19" s="60"/>
      <c r="O19" s="60"/>
      <c r="P19" s="49"/>
      <c r="Q19" s="62"/>
      <c r="R19" s="63">
        <f t="shared" si="6"/>
        <v>0</v>
      </c>
      <c r="S19" s="63">
        <f t="shared" si="0"/>
        <v>0</v>
      </c>
      <c r="T19" s="64">
        <f t="shared" si="1"/>
        <v>0</v>
      </c>
      <c r="W19" s="65"/>
    </row>
    <row r="20" spans="2:23" ht="20.1" customHeight="1">
      <c r="B20" s="45">
        <v>12</v>
      </c>
      <c r="C20" s="45">
        <v>330</v>
      </c>
      <c r="D20" s="55">
        <v>5.76</v>
      </c>
      <c r="E20" s="56">
        <v>3.33</v>
      </c>
      <c r="F20" s="57">
        <v>5.289999999999984</v>
      </c>
      <c r="G20" s="103">
        <v>2.43</v>
      </c>
      <c r="H20" s="66"/>
      <c r="I20" s="60">
        <f t="shared" si="2"/>
        <v>0</v>
      </c>
      <c r="J20" s="66"/>
      <c r="K20" s="49">
        <f t="shared" si="3"/>
        <v>0</v>
      </c>
      <c r="L20" s="58"/>
      <c r="M20" s="60"/>
      <c r="N20" s="60"/>
      <c r="O20" s="60"/>
      <c r="P20" s="49"/>
      <c r="Q20" s="67"/>
      <c r="R20" s="53">
        <f t="shared" si="6"/>
        <v>0</v>
      </c>
      <c r="S20" s="53">
        <f t="shared" si="0"/>
        <v>0</v>
      </c>
      <c r="T20" s="68">
        <f t="shared" si="1"/>
        <v>0</v>
      </c>
      <c r="W20" s="65"/>
    </row>
    <row r="21" spans="2:23" ht="20.1" customHeight="1">
      <c r="B21" s="45">
        <v>13</v>
      </c>
      <c r="C21" s="45">
        <v>355</v>
      </c>
      <c r="D21" s="55">
        <v>4.64</v>
      </c>
      <c r="E21" s="56">
        <v>2.21</v>
      </c>
      <c r="F21" s="57">
        <v>5.289999999999984</v>
      </c>
      <c r="G21" s="103">
        <v>2.43</v>
      </c>
      <c r="H21" s="59"/>
      <c r="I21" s="60">
        <f t="shared" si="2"/>
        <v>0</v>
      </c>
      <c r="J21" s="61"/>
      <c r="K21" s="49">
        <f t="shared" si="3"/>
        <v>0</v>
      </c>
      <c r="L21" s="58"/>
      <c r="M21" s="60"/>
      <c r="N21" s="60"/>
      <c r="O21" s="60"/>
      <c r="P21" s="49"/>
      <c r="Q21" s="62"/>
      <c r="R21" s="63">
        <f t="shared" si="6"/>
        <v>0</v>
      </c>
      <c r="S21" s="63">
        <f t="shared" si="0"/>
        <v>0</v>
      </c>
      <c r="T21" s="64">
        <f t="shared" si="1"/>
        <v>0</v>
      </c>
      <c r="W21" s="65"/>
    </row>
    <row r="22" spans="2:23" ht="20.1" customHeight="1" thickBot="1">
      <c r="B22" s="45">
        <v>14</v>
      </c>
      <c r="C22" s="45">
        <v>364</v>
      </c>
      <c r="D22" s="70">
        <v>3.31</v>
      </c>
      <c r="E22" s="56">
        <v>0.88</v>
      </c>
      <c r="F22" s="57">
        <v>5.289999999999984</v>
      </c>
      <c r="G22" s="104">
        <v>2.43</v>
      </c>
      <c r="H22" s="66"/>
      <c r="I22" s="60">
        <f t="shared" si="2"/>
        <v>0</v>
      </c>
      <c r="J22" s="66"/>
      <c r="K22" s="49">
        <f t="shared" si="3"/>
        <v>0</v>
      </c>
      <c r="L22" s="71"/>
      <c r="M22" s="60"/>
      <c r="N22" s="72"/>
      <c r="O22" s="60"/>
      <c r="P22" s="73"/>
      <c r="Q22" s="67"/>
      <c r="R22" s="74">
        <f t="shared" si="6"/>
        <v>0</v>
      </c>
      <c r="S22" s="74">
        <f t="shared" si="0"/>
        <v>0</v>
      </c>
      <c r="T22" s="75">
        <f t="shared" si="1"/>
        <v>0</v>
      </c>
      <c r="W22" s="65"/>
    </row>
    <row r="23" spans="4:10" ht="15" customHeight="1">
      <c r="D23" s="76"/>
      <c r="E23" s="77"/>
      <c r="F23" s="77"/>
      <c r="G23" s="76"/>
      <c r="H23" s="77"/>
      <c r="I23" s="77"/>
      <c r="J23" s="77"/>
    </row>
    <row r="24" ht="15" customHeight="1" thickBot="1"/>
    <row r="25" spans="2:20" ht="20.1" customHeight="1" thickBot="1">
      <c r="B25" s="78"/>
      <c r="C25" s="78"/>
      <c r="D25" s="78"/>
      <c r="E25" s="78"/>
      <c r="F25" s="78"/>
      <c r="G25" s="78"/>
      <c r="M25" s="79" t="s">
        <v>38</v>
      </c>
      <c r="N25" s="80"/>
      <c r="O25" s="80"/>
      <c r="P25" s="80"/>
      <c r="Q25" s="80"/>
      <c r="R25" s="80" t="s">
        <v>39</v>
      </c>
      <c r="S25" s="81">
        <f>SUM($T8:$T22)</f>
        <v>0</v>
      </c>
      <c r="T25" s="82" t="s">
        <v>40</v>
      </c>
    </row>
    <row r="26" spans="16:25" ht="14.25">
      <c r="P26" s="4"/>
      <c r="U26" s="1"/>
      <c r="V26" s="1"/>
      <c r="W26" s="1"/>
      <c r="X26" s="1"/>
      <c r="Y26" s="1"/>
    </row>
    <row r="27" spans="2:25" ht="21">
      <c r="B27" s="83"/>
      <c r="C27" s="84" t="s">
        <v>41</v>
      </c>
      <c r="D27" s="83"/>
      <c r="E27" s="83"/>
      <c r="F27" s="83"/>
      <c r="G27" s="83"/>
      <c r="M27" s="85" t="s">
        <v>42</v>
      </c>
      <c r="N27" s="83"/>
      <c r="O27" s="83"/>
      <c r="P27" s="86"/>
      <c r="Q27" s="83"/>
      <c r="R27" s="87"/>
      <c r="S27" s="85" t="s">
        <v>43</v>
      </c>
      <c r="T27" s="87"/>
      <c r="U27" s="87"/>
      <c r="V27" s="87"/>
      <c r="W27" s="87"/>
      <c r="Y27" s="83"/>
    </row>
    <row r="28" spans="2:20" ht="15.75">
      <c r="B28" s="83"/>
      <c r="C28" s="88" t="s">
        <v>44</v>
      </c>
      <c r="D28" s="83"/>
      <c r="E28" s="83"/>
      <c r="F28" s="83"/>
      <c r="G28" s="83"/>
      <c r="H28" s="83"/>
      <c r="I28" s="83"/>
      <c r="J28" s="83"/>
      <c r="K28" s="86"/>
      <c r="L28" s="83"/>
      <c r="M28" s="83"/>
      <c r="N28" s="83"/>
      <c r="O28" s="83"/>
      <c r="P28" s="83"/>
      <c r="Q28" s="83"/>
      <c r="R28" s="83"/>
      <c r="S28" s="83"/>
      <c r="T28" s="83"/>
    </row>
    <row r="29" spans="2:20" ht="15.75">
      <c r="B29" s="83"/>
      <c r="C29" s="89" t="s">
        <v>45</v>
      </c>
      <c r="D29" s="83"/>
      <c r="E29" s="83"/>
      <c r="F29" s="90" t="s">
        <v>46</v>
      </c>
      <c r="G29" s="91"/>
      <c r="H29" s="83"/>
      <c r="I29" s="83"/>
      <c r="J29" s="83"/>
      <c r="K29" s="86"/>
      <c r="L29" s="83"/>
      <c r="M29" s="83"/>
      <c r="N29" s="83"/>
      <c r="O29" s="83"/>
      <c r="P29" s="83"/>
      <c r="Q29" s="83"/>
      <c r="R29" s="83"/>
      <c r="S29" s="83"/>
      <c r="T29" s="83"/>
    </row>
    <row r="30" spans="2:20" ht="15.75">
      <c r="B30" s="83"/>
      <c r="C30" s="92" t="s">
        <v>47</v>
      </c>
      <c r="D30" s="93"/>
      <c r="E30" s="93"/>
      <c r="F30" s="93"/>
      <c r="G30" s="93"/>
      <c r="H30" s="93"/>
      <c r="I30" s="93"/>
      <c r="J30" s="83"/>
      <c r="K30" s="86"/>
      <c r="L30" s="83"/>
      <c r="M30" s="83"/>
      <c r="N30" s="83"/>
      <c r="O30" s="83"/>
      <c r="P30" s="83"/>
      <c r="Q30" s="83"/>
      <c r="R30" s="83"/>
      <c r="S30" s="83"/>
      <c r="T30" s="83"/>
    </row>
    <row r="31" spans="2:20" ht="14.25">
      <c r="B31" s="83"/>
      <c r="C31" s="83"/>
      <c r="D31" s="83"/>
      <c r="E31" s="83"/>
      <c r="F31" s="83"/>
      <c r="G31" s="83"/>
      <c r="H31" s="83"/>
      <c r="I31" s="83"/>
      <c r="J31" s="83"/>
      <c r="K31" s="86"/>
      <c r="L31" s="83"/>
      <c r="M31" s="83"/>
      <c r="N31" s="83"/>
      <c r="O31" s="83"/>
      <c r="P31" s="83"/>
      <c r="Q31" s="83"/>
      <c r="R31" s="83"/>
      <c r="S31" s="83"/>
      <c r="T31" s="83"/>
    </row>
    <row r="32" spans="2:20" ht="15.75">
      <c r="B32" s="94"/>
      <c r="C32" s="95" t="s">
        <v>48</v>
      </c>
      <c r="D32" s="94"/>
      <c r="E32" s="94"/>
      <c r="F32" s="94"/>
      <c r="G32" s="94"/>
      <c r="H32" s="94"/>
      <c r="I32" s="96" t="s">
        <v>49</v>
      </c>
      <c r="J32" s="94"/>
      <c r="K32" s="97"/>
      <c r="L32" s="94"/>
      <c r="M32" s="95" t="s">
        <v>50</v>
      </c>
      <c r="N32" s="94"/>
      <c r="O32" s="94"/>
      <c r="P32" s="94"/>
      <c r="Q32" s="94"/>
      <c r="R32" s="94"/>
      <c r="S32" s="94"/>
      <c r="T32" s="94"/>
    </row>
    <row r="33" spans="3:13" ht="14.25">
      <c r="C33" s="83" t="s">
        <v>51</v>
      </c>
      <c r="D33" s="83" t="s">
        <v>52</v>
      </c>
      <c r="E33" s="83" t="s">
        <v>53</v>
      </c>
      <c r="L33" s="98" t="s">
        <v>54</v>
      </c>
      <c r="M33" s="1" t="s">
        <v>55</v>
      </c>
    </row>
    <row r="34" spans="3:13" ht="14.25">
      <c r="C34" s="83" t="s">
        <v>56</v>
      </c>
      <c r="D34" s="83" t="s">
        <v>52</v>
      </c>
      <c r="E34" s="83" t="s">
        <v>57</v>
      </c>
      <c r="L34" s="98"/>
      <c r="M34" s="99" t="s">
        <v>58</v>
      </c>
    </row>
    <row r="35" spans="2:20" ht="15.75">
      <c r="B35" s="83"/>
      <c r="C35" s="92" t="s">
        <v>59</v>
      </c>
      <c r="D35" s="92" t="s">
        <v>52</v>
      </c>
      <c r="E35" s="92" t="s">
        <v>60</v>
      </c>
      <c r="F35" s="83"/>
      <c r="G35" s="83"/>
      <c r="H35" s="83"/>
      <c r="I35" s="100" t="s">
        <v>61</v>
      </c>
      <c r="J35" s="100" t="s">
        <v>52</v>
      </c>
      <c r="K35" s="86"/>
      <c r="L35" s="98"/>
      <c r="M35" s="1" t="s">
        <v>62</v>
      </c>
      <c r="O35" s="83"/>
      <c r="Q35" s="83"/>
      <c r="R35" s="83"/>
      <c r="S35" s="83"/>
      <c r="T35" s="83"/>
    </row>
    <row r="36" spans="3:16" ht="15.75">
      <c r="C36" s="88" t="s">
        <v>63</v>
      </c>
      <c r="D36" s="88" t="s">
        <v>64</v>
      </c>
      <c r="E36" s="88" t="s">
        <v>65</v>
      </c>
      <c r="I36" s="101"/>
      <c r="J36" s="101"/>
      <c r="L36" s="102" t="s">
        <v>66</v>
      </c>
      <c r="M36" s="83" t="s">
        <v>67</v>
      </c>
      <c r="N36" s="83"/>
      <c r="P36" s="83"/>
    </row>
    <row r="37" spans="3:14" ht="14.25">
      <c r="C37" s="83" t="s">
        <v>68</v>
      </c>
      <c r="D37" s="83" t="s">
        <v>64</v>
      </c>
      <c r="E37" s="83" t="s">
        <v>69</v>
      </c>
      <c r="I37" s="101"/>
      <c r="J37" s="101"/>
      <c r="L37" s="98"/>
      <c r="M37" s="99" t="s">
        <v>70</v>
      </c>
      <c r="N37" s="99"/>
    </row>
    <row r="38" spans="3:14" ht="14.25">
      <c r="C38" s="83" t="s">
        <v>71</v>
      </c>
      <c r="D38" s="83" t="s">
        <v>64</v>
      </c>
      <c r="E38" s="83" t="s">
        <v>72</v>
      </c>
      <c r="I38" s="101"/>
      <c r="J38" s="101"/>
      <c r="L38" s="98"/>
      <c r="M38" s="99" t="s">
        <v>73</v>
      </c>
      <c r="N38" s="99"/>
    </row>
    <row r="39" spans="3:15" ht="15.75">
      <c r="C39" s="92" t="s">
        <v>74</v>
      </c>
      <c r="D39" s="92" t="s">
        <v>75</v>
      </c>
      <c r="E39" s="92" t="s">
        <v>76</v>
      </c>
      <c r="I39" s="101" t="s">
        <v>77</v>
      </c>
      <c r="J39" s="100" t="s">
        <v>75</v>
      </c>
      <c r="L39" s="98"/>
      <c r="M39" s="1" t="s">
        <v>78</v>
      </c>
      <c r="N39" s="1" t="s">
        <v>79</v>
      </c>
      <c r="O39" s="1" t="s">
        <v>80</v>
      </c>
    </row>
    <row r="40" spans="3:15" ht="15.75">
      <c r="C40" s="92" t="s">
        <v>81</v>
      </c>
      <c r="D40" s="92" t="s">
        <v>75</v>
      </c>
      <c r="E40" s="92" t="s">
        <v>82</v>
      </c>
      <c r="I40" s="101" t="s">
        <v>83</v>
      </c>
      <c r="J40" s="100" t="s">
        <v>75</v>
      </c>
      <c r="L40" s="98"/>
      <c r="N40" s="1" t="s">
        <v>84</v>
      </c>
      <c r="O40" s="1" t="s">
        <v>85</v>
      </c>
    </row>
    <row r="41" spans="3:13" ht="14.25">
      <c r="C41" s="83" t="s">
        <v>86</v>
      </c>
      <c r="D41" s="83" t="s">
        <v>87</v>
      </c>
      <c r="E41" s="83" t="s">
        <v>88</v>
      </c>
      <c r="G41" s="99" t="s">
        <v>89</v>
      </c>
      <c r="I41" s="101"/>
      <c r="J41" s="101"/>
      <c r="L41" s="98" t="s">
        <v>90</v>
      </c>
      <c r="M41" s="1" t="s">
        <v>91</v>
      </c>
    </row>
    <row r="42" spans="3:13" ht="14.25">
      <c r="C42" s="83" t="s">
        <v>92</v>
      </c>
      <c r="D42" s="83" t="s">
        <v>87</v>
      </c>
      <c r="E42" s="83" t="s">
        <v>93</v>
      </c>
      <c r="G42" s="99" t="s">
        <v>94</v>
      </c>
      <c r="I42" s="101"/>
      <c r="J42" s="101"/>
      <c r="L42" s="45"/>
      <c r="M42" s="1" t="s">
        <v>95</v>
      </c>
    </row>
    <row r="43" spans="3:13" ht="15.75">
      <c r="C43" s="92" t="s">
        <v>96</v>
      </c>
      <c r="D43" s="92" t="s">
        <v>75</v>
      </c>
      <c r="E43" s="92" t="s">
        <v>97</v>
      </c>
      <c r="I43" s="101" t="s">
        <v>98</v>
      </c>
      <c r="J43" s="100" t="s">
        <v>75</v>
      </c>
      <c r="L43" s="45"/>
      <c r="M43" s="99" t="s">
        <v>99</v>
      </c>
    </row>
    <row r="44" spans="3:7" ht="14.25">
      <c r="C44" s="83" t="s">
        <v>100</v>
      </c>
      <c r="D44" s="83" t="s">
        <v>87</v>
      </c>
      <c r="E44" s="83" t="s">
        <v>101</v>
      </c>
      <c r="G44" s="99" t="s">
        <v>102</v>
      </c>
    </row>
    <row r="45" spans="3:5" ht="14.25">
      <c r="C45" s="83" t="s">
        <v>103</v>
      </c>
      <c r="D45" s="83" t="s">
        <v>87</v>
      </c>
      <c r="E45" s="83" t="s">
        <v>104</v>
      </c>
    </row>
    <row r="46" spans="3:5" ht="14.25">
      <c r="C46" s="83" t="s">
        <v>105</v>
      </c>
      <c r="D46" s="83" t="s">
        <v>106</v>
      </c>
      <c r="E46" s="83" t="s">
        <v>107</v>
      </c>
    </row>
    <row r="47" spans="3:5" ht="14.25">
      <c r="C47" s="83" t="s">
        <v>108</v>
      </c>
      <c r="D47" s="83" t="s">
        <v>106</v>
      </c>
      <c r="E47" s="83" t="s">
        <v>109</v>
      </c>
    </row>
  </sheetData>
  <printOptions/>
  <pageMargins left="0.7" right="0.7" top="0.787401575" bottom="0.7874015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Kupsky, Miloslav</cp:lastModifiedBy>
  <dcterms:created xsi:type="dcterms:W3CDTF">2024-04-19T07:23:14Z</dcterms:created>
  <dcterms:modified xsi:type="dcterms:W3CDTF">2024-04-19T07:59:33Z</dcterms:modified>
  <cp:category/>
  <cp:version/>
  <cp:contentType/>
  <cp:contentStatus/>
</cp:coreProperties>
</file>